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checkCompatibility="1" defaultThemeVersion="124226"/>
  <mc:AlternateContent xmlns:mc="http://schemas.openxmlformats.org/markup-compatibility/2006">
    <mc:Choice Requires="x15">
      <x15ac:absPath xmlns:x15ac="http://schemas.microsoft.com/office/spreadsheetml/2010/11/ac" url="\\TMG-0d9e.edstokyotocho.onmicrosoft.com\sfs031-0808\貸付係\100_貸付事業実施（申込説明書、申込書）\02_貸付説明書・申込書の改正\令和８年度\★HP公開用\02_申込書\01_貸付申込書\"/>
    </mc:Choice>
  </mc:AlternateContent>
  <xr:revisionPtr revIDLastSave="0" documentId="13_ncr:1_{6DAD97F9-B808-4F89-9BB1-266FD6D7F7E7}" xr6:coauthVersionLast="47" xr6:coauthVersionMax="47" xr10:uidLastSave="{00000000-0000-0000-0000-000000000000}"/>
  <bookViews>
    <workbookView xWindow="-108" yWindow="-108" windowWidth="23256" windowHeight="12456" xr2:uid="{00000000-000D-0000-FFFF-FFFF00000000}"/>
  </bookViews>
  <sheets>
    <sheet name="１住宅貸付申込書その１" sheetId="21" r:id="rId1"/>
    <sheet name="２住宅貸付申込書その２" sheetId="19" r:id="rId2"/>
    <sheet name="3借入状況等申告書" sheetId="15" r:id="rId3"/>
    <sheet name="4貸付事業における個人情報に関する同意書" sheetId="16" r:id="rId4"/>
    <sheet name="5貸付借用証書" sheetId="17" r:id="rId5"/>
    <sheet name="貸付日程" sheetId="20" state="hidden" r:id="rId6"/>
  </sheets>
  <definedNames>
    <definedName name="_xlnm.Print_Area" localSheetId="0">'１住宅貸付申込書その１'!$A$1:$AM$79</definedName>
    <definedName name="_xlnm.Print_Area" localSheetId="1">'２住宅貸付申込書その２'!$A$1:$Y$55</definedName>
    <definedName name="_xlnm.Print_Area" localSheetId="2">'3借入状況等申告書'!$A$1:$Q$51</definedName>
    <definedName name="_xlnm.Print_Area" localSheetId="3">'4貸付事業における個人情報に関する同意書'!$B$1:$AA$49</definedName>
    <definedName name="_xlnm.Print_Area" localSheetId="4">'5貸付借用証書'!$A$1:$L$36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4" i="15" l="1"/>
  <c r="V34" i="19"/>
  <c r="S36" i="19"/>
  <c r="P36" i="19"/>
  <c r="M36" i="19"/>
  <c r="J36" i="19"/>
  <c r="AC56" i="21"/>
  <c r="AC42" i="21"/>
  <c r="X56" i="21"/>
  <c r="X44" i="21"/>
  <c r="X42" i="21"/>
  <c r="AC44" i="21"/>
  <c r="AC40" i="21"/>
  <c r="X40" i="21"/>
  <c r="I24" i="16"/>
  <c r="H10" i="16"/>
  <c r="M37" i="15" l="1"/>
  <c r="Y8" i="19"/>
  <c r="H53" i="21"/>
  <c r="AI2" i="21" l="1"/>
  <c r="H59" i="21"/>
  <c r="M56" i="21"/>
  <c r="M53" i="21"/>
  <c r="O7" i="21"/>
  <c r="L7" i="21"/>
  <c r="H7" i="21"/>
  <c r="D25" i="16"/>
  <c r="M23" i="16"/>
  <c r="G22" i="16"/>
  <c r="H21" i="16"/>
  <c r="M20" i="16"/>
  <c r="G19" i="16"/>
  <c r="J16" i="16"/>
  <c r="H16" i="16"/>
  <c r="F16" i="16"/>
  <c r="M12" i="16"/>
  <c r="K12" i="16"/>
  <c r="I12" i="16"/>
  <c r="H11" i="16"/>
  <c r="H7" i="15"/>
  <c r="I42" i="15"/>
  <c r="J42" i="15"/>
  <c r="J30" i="15"/>
  <c r="J28" i="15"/>
  <c r="J26" i="15"/>
  <c r="I30" i="15"/>
  <c r="I28" i="15"/>
  <c r="I26" i="15"/>
  <c r="C10" i="15" l="1"/>
  <c r="J8" i="15" l="1"/>
  <c r="G5" i="15"/>
  <c r="E5" i="15"/>
  <c r="C5" i="15"/>
  <c r="J39" i="19" l="1"/>
  <c r="F32" i="19"/>
  <c r="A2" i="19" l="1"/>
  <c r="X7" i="21"/>
  <c r="AN66" i="21" l="1"/>
  <c r="I9" i="15" s="1"/>
  <c r="AC54" i="21"/>
  <c r="J40" i="15" s="1"/>
  <c r="X54" i="21"/>
  <c r="I40" i="15" s="1"/>
  <c r="AI52" i="21"/>
  <c r="AC52" i="21"/>
  <c r="J38" i="15" s="1"/>
  <c r="X52" i="21"/>
  <c r="I38" i="15" s="1"/>
  <c r="AC50" i="21"/>
  <c r="J36" i="15" s="1"/>
  <c r="X50" i="21"/>
  <c r="I36" i="15" s="1"/>
  <c r="AC48" i="21"/>
  <c r="J34" i="15" s="1"/>
  <c r="X48" i="21"/>
  <c r="I34" i="15" s="1"/>
  <c r="H48" i="21"/>
  <c r="AC46" i="21"/>
  <c r="J32" i="15" s="1"/>
  <c r="X46" i="21"/>
  <c r="I32" i="15" s="1"/>
  <c r="H46" i="21"/>
  <c r="H44" i="21"/>
  <c r="J22" i="15"/>
  <c r="I22" i="15"/>
  <c r="W35" i="21"/>
  <c r="AI56" i="21" s="1"/>
  <c r="AP27" i="21"/>
  <c r="S19" i="21"/>
  <c r="AI60" i="21" l="1"/>
  <c r="AC60" i="21"/>
  <c r="X60" i="21"/>
  <c r="AN44" i="21" l="1"/>
  <c r="I45" i="15"/>
  <c r="AN46" i="21"/>
  <c r="J45" i="15"/>
  <c r="Q20" i="15"/>
  <c r="N44" i="15" s="1"/>
  <c r="U26" i="19" l="1"/>
  <c r="F36" i="19"/>
  <c r="V32" i="19"/>
  <c r="V37" i="19" s="1"/>
  <c r="M44" i="15" l="1"/>
  <c r="L44" i="15"/>
  <c r="O44" i="15" l="1"/>
  <c r="R44"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X14" authorId="0" shapeId="0" xr:uid="{B6680F99-C6D3-46D5-87AB-784E742E7C1C}">
      <text>
        <r>
          <rPr>
            <b/>
            <sz val="9"/>
            <color indexed="81"/>
            <rFont val="MS P ゴシック"/>
            <family val="3"/>
            <charset val="128"/>
          </rPr>
          <t>貸付申込時の年月日を記入してください。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関口　愛</author>
  </authors>
  <commentList>
    <comment ref="B3" authorId="0" shapeId="0" xr:uid="{00000000-0006-0000-0500-000001000000}">
      <text>
        <r>
          <rPr>
            <b/>
            <sz val="12"/>
            <color indexed="10"/>
            <rFont val="MS P ゴシック"/>
            <family val="3"/>
            <charset val="128"/>
          </rPr>
          <t>【注意】借用証書はテキスト入力不可です。
　　　　全て「自書」してください。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E1" authorId="0" shapeId="0" xr:uid="{B867761D-DE23-4094-A158-E1F2032CEF58}">
      <text>
        <r>
          <rPr>
            <b/>
            <sz val="9"/>
            <color indexed="81"/>
            <rFont val="MS P ゴシック"/>
            <family val="3"/>
            <charset val="128"/>
          </rPr>
          <t>第３営業日</t>
        </r>
      </text>
    </comment>
    <comment ref="F1" authorId="0" shapeId="0" xr:uid="{A330A3CC-555B-4752-A482-F2D7BA57B149}">
      <text>
        <r>
          <rPr>
            <b/>
            <sz val="9"/>
            <color indexed="81"/>
            <rFont val="MS P ゴシック"/>
            <family val="3"/>
            <charset val="128"/>
          </rPr>
          <t>１０日（土日祝の場合は翌平日）</t>
        </r>
      </text>
    </comment>
  </commentList>
</comments>
</file>

<file path=xl/sharedStrings.xml><?xml version="1.0" encoding="utf-8"?>
<sst xmlns="http://schemas.openxmlformats.org/spreadsheetml/2006/main" count="385" uniqueCount="287">
  <si>
    <t>氏名</t>
    <rPh sb="0" eb="2">
      <t>シメイ</t>
    </rPh>
    <phoneticPr fontId="4"/>
  </si>
  <si>
    <t>職名</t>
    <rPh sb="0" eb="2">
      <t>ショクメイ</t>
    </rPh>
    <phoneticPr fontId="4"/>
  </si>
  <si>
    <t xml:space="preserve"> </t>
    <phoneticPr fontId="4"/>
  </si>
  <si>
    <t>　</t>
    <phoneticPr fontId="4"/>
  </si>
  <si>
    <t>給与支給機関</t>
    <rPh sb="0" eb="2">
      <t>キュウヨ</t>
    </rPh>
    <rPh sb="2" eb="4">
      <t>シキュウ</t>
    </rPh>
    <rPh sb="4" eb="6">
      <t>キカン</t>
    </rPh>
    <phoneticPr fontId="4"/>
  </si>
  <si>
    <t>方法</t>
    <rPh sb="0" eb="2">
      <t>ホウホウ</t>
    </rPh>
    <phoneticPr fontId="4"/>
  </si>
  <si>
    <t>種別</t>
    <rPh sb="0" eb="2">
      <t>シュベツ</t>
    </rPh>
    <phoneticPr fontId="4"/>
  </si>
  <si>
    <t>貸 付 番 号</t>
    <rPh sb="0" eb="1">
      <t>カシ</t>
    </rPh>
    <rPh sb="2" eb="3">
      <t>ヅケ</t>
    </rPh>
    <rPh sb="4" eb="5">
      <t>バン</t>
    </rPh>
    <rPh sb="6" eb="7">
      <t>ゴウ</t>
    </rPh>
    <phoneticPr fontId="4"/>
  </si>
  <si>
    <t>申　込　金　額</t>
    <rPh sb="0" eb="1">
      <t>サル</t>
    </rPh>
    <rPh sb="2" eb="3">
      <t>コミ</t>
    </rPh>
    <rPh sb="4" eb="5">
      <t>キン</t>
    </rPh>
    <rPh sb="6" eb="7">
      <t>ガク</t>
    </rPh>
    <phoneticPr fontId="4"/>
  </si>
  <si>
    <t>償還回数</t>
    <phoneticPr fontId="4"/>
  </si>
  <si>
    <t>一回の償還額</t>
    <rPh sb="0" eb="2">
      <t>イッカイ</t>
    </rPh>
    <rPh sb="3" eb="5">
      <t>ショウカン</t>
    </rPh>
    <rPh sb="5" eb="6">
      <t>ガク</t>
    </rPh>
    <phoneticPr fontId="4"/>
  </si>
  <si>
    <t>毎月
償還</t>
    <rPh sb="0" eb="2">
      <t>マイツキ</t>
    </rPh>
    <rPh sb="3" eb="5">
      <t>ショウカン</t>
    </rPh>
    <phoneticPr fontId="4"/>
  </si>
  <si>
    <t>ﾎﾞｰﾅｽ
償還</t>
    <rPh sb="6" eb="8">
      <t>ショウカン</t>
    </rPh>
    <phoneticPr fontId="4"/>
  </si>
  <si>
    <t>貸付種別</t>
    <rPh sb="0" eb="2">
      <t>カシツケ</t>
    </rPh>
    <rPh sb="2" eb="4">
      <t>シュベツ</t>
    </rPh>
    <phoneticPr fontId="4"/>
  </si>
  <si>
    <t>毎月償還</t>
    <rPh sb="0" eb="2">
      <t>マイツキ</t>
    </rPh>
    <rPh sb="2" eb="4">
      <t>ショウカン</t>
    </rPh>
    <phoneticPr fontId="4"/>
  </si>
  <si>
    <t>ﾎﾞｰﾅｽ償還</t>
    <rPh sb="5" eb="7">
      <t>ショウカン</t>
    </rPh>
    <phoneticPr fontId="4"/>
  </si>
  <si>
    <t>借受中の一回当たり償還額
（今回申込みも含む）　</t>
    <rPh sb="0" eb="2">
      <t>カリウケ</t>
    </rPh>
    <rPh sb="2" eb="3">
      <t>チュウ</t>
    </rPh>
    <rPh sb="4" eb="6">
      <t>イッカイ</t>
    </rPh>
    <rPh sb="6" eb="7">
      <t>ア</t>
    </rPh>
    <rPh sb="9" eb="11">
      <t>ショウカン</t>
    </rPh>
    <rPh sb="11" eb="12">
      <t>ガク</t>
    </rPh>
    <rPh sb="14" eb="16">
      <t>コンカイ</t>
    </rPh>
    <rPh sb="16" eb="18">
      <t>モウシコ</t>
    </rPh>
    <rPh sb="20" eb="21">
      <t>フク</t>
    </rPh>
    <phoneticPr fontId="4"/>
  </si>
  <si>
    <t>一般貸付け</t>
    <rPh sb="0" eb="2">
      <t>イッパン</t>
    </rPh>
    <phoneticPr fontId="4"/>
  </si>
  <si>
    <t>住宅災害貸付け</t>
    <rPh sb="0" eb="2">
      <t>ジュウタク</t>
    </rPh>
    <rPh sb="2" eb="4">
      <t>サイガイ</t>
    </rPh>
    <phoneticPr fontId="4"/>
  </si>
  <si>
    <t>教育貸付け</t>
    <rPh sb="0" eb="2">
      <t>キョウイク</t>
    </rPh>
    <phoneticPr fontId="4"/>
  </si>
  <si>
    <t>災害貸付け</t>
    <rPh sb="0" eb="2">
      <t>サイガイ</t>
    </rPh>
    <phoneticPr fontId="4"/>
  </si>
  <si>
    <t>医療貸付け</t>
    <rPh sb="0" eb="2">
      <t>イリョウ</t>
    </rPh>
    <phoneticPr fontId="4"/>
  </si>
  <si>
    <t>結婚貸付け</t>
    <rPh sb="0" eb="2">
      <t>ケッコン</t>
    </rPh>
    <phoneticPr fontId="4"/>
  </si>
  <si>
    <t>葬祭貸付け</t>
    <rPh sb="0" eb="2">
      <t>ソウサイ</t>
    </rPh>
    <phoneticPr fontId="4"/>
  </si>
  <si>
    <t>徴収嘱託</t>
    <rPh sb="0" eb="2">
      <t>チョウシュウ</t>
    </rPh>
    <rPh sb="2" eb="4">
      <t>ショクタク</t>
    </rPh>
    <phoneticPr fontId="4"/>
  </si>
  <si>
    <t>公立学校共済組合東京支部長　　殿</t>
    <rPh sb="0" eb="2">
      <t>コウリツ</t>
    </rPh>
    <rPh sb="2" eb="4">
      <t>ガッコウ</t>
    </rPh>
    <rPh sb="4" eb="6">
      <t>キョウサイ</t>
    </rPh>
    <rPh sb="6" eb="8">
      <t>クミアイ</t>
    </rPh>
    <rPh sb="8" eb="10">
      <t>トウキョウ</t>
    </rPh>
    <rPh sb="10" eb="13">
      <t>シブチョウ</t>
    </rPh>
    <rPh sb="15" eb="16">
      <t>ドノ</t>
    </rPh>
    <phoneticPr fontId="4"/>
  </si>
  <si>
    <t>申 込 人</t>
    <rPh sb="0" eb="1">
      <t>サル</t>
    </rPh>
    <rPh sb="2" eb="3">
      <t>コミ</t>
    </rPh>
    <rPh sb="4" eb="5">
      <t>ジン</t>
    </rPh>
    <phoneticPr fontId="4"/>
  </si>
  <si>
    <t>所属所名</t>
    <rPh sb="0" eb="1">
      <t>トコロ</t>
    </rPh>
    <rPh sb="1" eb="2">
      <t>ゾク</t>
    </rPh>
    <rPh sb="2" eb="3">
      <t>ショ</t>
    </rPh>
    <rPh sb="3" eb="4">
      <t>ナ</t>
    </rPh>
    <phoneticPr fontId="4"/>
  </si>
  <si>
    <t>☎</t>
    <phoneticPr fontId="4"/>
  </si>
  <si>
    <t>〒</t>
    <phoneticPr fontId="4"/>
  </si>
  <si>
    <t>組合員資格
取得年月日</t>
    <rPh sb="0" eb="1">
      <t>クミ</t>
    </rPh>
    <rPh sb="1" eb="2">
      <t>ゴウ</t>
    </rPh>
    <rPh sb="2" eb="3">
      <t>イン</t>
    </rPh>
    <rPh sb="3" eb="4">
      <t>シ</t>
    </rPh>
    <rPh sb="4" eb="5">
      <t>カク</t>
    </rPh>
    <rPh sb="6" eb="8">
      <t>シュトク</t>
    </rPh>
    <rPh sb="8" eb="9">
      <t>ネン</t>
    </rPh>
    <rPh sb="9" eb="10">
      <t>ツキ</t>
    </rPh>
    <rPh sb="10" eb="11">
      <t>ヒ</t>
    </rPh>
    <phoneticPr fontId="4"/>
  </si>
  <si>
    <t>上記の記載事項は、事実に相違ないことを証明します。</t>
    <rPh sb="0" eb="2">
      <t>ジョウキ</t>
    </rPh>
    <rPh sb="3" eb="5">
      <t>キサイ</t>
    </rPh>
    <rPh sb="5" eb="7">
      <t>ジコウ</t>
    </rPh>
    <rPh sb="9" eb="11">
      <t>ジジツ</t>
    </rPh>
    <rPh sb="12" eb="14">
      <t>ソウイ</t>
    </rPh>
    <rPh sb="19" eb="21">
      <t>ショウメイ</t>
    </rPh>
    <phoneticPr fontId="4"/>
  </si>
  <si>
    <t>所属所長名</t>
    <rPh sb="0" eb="2">
      <t>ショゾク</t>
    </rPh>
    <rPh sb="2" eb="3">
      <t>ショ</t>
    </rPh>
    <rPh sb="3" eb="4">
      <t>チョウ</t>
    </rPh>
    <rPh sb="4" eb="5">
      <t>ナ</t>
    </rPh>
    <phoneticPr fontId="4"/>
  </si>
  <si>
    <t>介護構造部分
に係る貸付け</t>
    <rPh sb="0" eb="2">
      <t>カイゴ</t>
    </rPh>
    <rPh sb="2" eb="4">
      <t>コウゾウ</t>
    </rPh>
    <rPh sb="4" eb="6">
      <t>ブブン</t>
    </rPh>
    <rPh sb="8" eb="9">
      <t>カカ</t>
    </rPh>
    <rPh sb="10" eb="12">
      <t>カシツ</t>
    </rPh>
    <phoneticPr fontId="4"/>
  </si>
  <si>
    <t>休職中の場合
事由・期間</t>
    <rPh sb="0" eb="2">
      <t>キュウショク</t>
    </rPh>
    <rPh sb="2" eb="3">
      <t>ナカ</t>
    </rPh>
    <rPh sb="4" eb="6">
      <t>バアイ</t>
    </rPh>
    <rPh sb="7" eb="9">
      <t>ジユウ</t>
    </rPh>
    <rPh sb="10" eb="12">
      <t>キカン</t>
    </rPh>
    <phoneticPr fontId="4"/>
  </si>
  <si>
    <t>貸付申込金額</t>
    <rPh sb="0" eb="2">
      <t>カシツケ</t>
    </rPh>
    <rPh sb="2" eb="4">
      <t>モウシコミ</t>
    </rPh>
    <rPh sb="4" eb="5">
      <t>キン</t>
    </rPh>
    <rPh sb="5" eb="6">
      <t>ガク</t>
    </rPh>
    <phoneticPr fontId="3"/>
  </si>
  <si>
    <t>貸付月末時点の未償還元利金</t>
    <rPh sb="0" eb="2">
      <t>カシツケ</t>
    </rPh>
    <rPh sb="2" eb="3">
      <t>ツキ</t>
    </rPh>
    <rPh sb="3" eb="4">
      <t>マツ</t>
    </rPh>
    <rPh sb="4" eb="6">
      <t>ジテン</t>
    </rPh>
    <rPh sb="7" eb="10">
      <t>ミショウカン</t>
    </rPh>
    <rPh sb="10" eb="13">
      <t>ガンリキン</t>
    </rPh>
    <phoneticPr fontId="3"/>
  </si>
  <si>
    <t>送金額</t>
    <rPh sb="0" eb="3">
      <t>ソウキンガク</t>
    </rPh>
    <phoneticPr fontId="3"/>
  </si>
  <si>
    <t>借換時の
未償還元利金</t>
    <rPh sb="0" eb="1">
      <t>シャク</t>
    </rPh>
    <rPh sb="2" eb="3">
      <t>ジ</t>
    </rPh>
    <rPh sb="5" eb="8">
      <t>ミショウカン</t>
    </rPh>
    <rPh sb="8" eb="11">
      <t>ガンリキン</t>
    </rPh>
    <phoneticPr fontId="4"/>
  </si>
  <si>
    <t>所属所名</t>
  </si>
  <si>
    <t>貸付種別</t>
  </si>
  <si>
    <t>氏名</t>
  </si>
  <si>
    <t>公立学校共済組合　東京　支部長　殿</t>
  </si>
  <si>
    <t>申込人</t>
  </si>
  <si>
    <t>職名</t>
  </si>
  <si>
    <t>フリガナ</t>
  </si>
  <si>
    <t>＜当共済組合の借入状況＞　</t>
  </si>
  <si>
    <t>（単位：円）</t>
  </si>
  <si>
    <t>１回当たり償還額</t>
  </si>
  <si>
    <t>（毎月償還）</t>
  </si>
  <si>
    <t>（ボーナス償還）</t>
  </si>
  <si>
    <t>一般貸付け</t>
  </si>
  <si>
    <t>新規・借換え・償還中</t>
  </si>
  <si>
    <t>特別貸付け</t>
  </si>
  <si>
    <t>住宅貸付け（介護除く）</t>
  </si>
  <si>
    <t>住宅災害貸付け（介護除く）</t>
  </si>
  <si>
    <t>介護構造部分の貸付け</t>
  </si>
  <si>
    <t>教育貸付け</t>
  </si>
  <si>
    <t>災害貸付け</t>
  </si>
  <si>
    <t>医療貸付け</t>
  </si>
  <si>
    <t>結婚貸付け</t>
  </si>
  <si>
    <t>葬祭貸付け</t>
  </si>
  <si>
    <t>徴収嘱託</t>
  </si>
  <si>
    <t>合計</t>
  </si>
  <si>
    <t>（Ａ）</t>
  </si>
  <si>
    <t>（Ｂ）</t>
  </si>
  <si>
    <t>借入先</t>
  </si>
  <si>
    <t>借入区分</t>
  </si>
  <si>
    <t>借入年月日</t>
  </si>
  <si>
    <t>当初借入金額</t>
  </si>
  <si>
    <t>償還年額</t>
  </si>
  <si>
    <t>新規借入</t>
  </si>
  <si>
    <t>既借入</t>
  </si>
  <si>
    <t>＜申込人の例月給料＞</t>
  </si>
  <si>
    <t>（注）貸付申込書に記入した例月給料を記入してください。</t>
  </si>
  <si>
    <t>ここでいう「給料」とは、給料又はこれに相当するもの（報酬等）です。</t>
  </si>
  <si>
    <t>＜償還限度額の算出＞</t>
  </si>
  <si>
    <t>（Ａ）×１２</t>
  </si>
  <si>
    <t>（Ｂ）×２</t>
  </si>
  <si>
    <t>（Ｃ）</t>
  </si>
  <si>
    <t>左の合計</t>
  </si>
  <si>
    <t>≦</t>
  </si>
  <si>
    <t>（Ｄ）×４．８</t>
  </si>
  <si>
    <t>※この算式どおりにならない場合、貸付申込みを受け付けることはできません。</t>
  </si>
  <si>
    <t>また、償還の確実性がないと認められる場合（債務整理について弁護士等に相談している場合</t>
  </si>
  <si>
    <t>を含む。）は貸付申込みを受け付けることはできません。</t>
  </si>
  <si>
    <t>　次の内容に相違ありません。</t>
  </si>
  <si>
    <t>＜当共済組合以外の借入状況＞</t>
    <phoneticPr fontId="3"/>
  </si>
  <si>
    <t>※該当が無い場合は表中（Ｃ）欄に「０」を記入ください。</t>
    <phoneticPr fontId="3"/>
  </si>
  <si>
    <t>個人情報の取扱いについて」のとおり取り扱うことに同意します。</t>
  </si>
  <si>
    <t>貸付け</t>
  </si>
  <si>
    <t>貸付申込金額</t>
  </si>
  <si>
    <t>万円</t>
  </si>
  <si>
    <t>貸付申込年月日</t>
  </si>
  <si>
    <t>同意者</t>
  </si>
  <si>
    <t>〒</t>
  </si>
  <si>
    <t>(TEL)</t>
  </si>
  <si>
    <t xml:space="preserve">ご提出いただけない場合は、貸付申込みを受付することができません。　　　　   </t>
  </si>
  <si>
    <t>貸付事業における個人情報に関する同意書</t>
    <phoneticPr fontId="3"/>
  </si>
  <si>
    <t>年</t>
    <rPh sb="0" eb="1">
      <t>ネン</t>
    </rPh>
    <phoneticPr fontId="3"/>
  </si>
  <si>
    <t>月</t>
    <rPh sb="0" eb="1">
      <t>ガツ</t>
    </rPh>
    <phoneticPr fontId="3"/>
  </si>
  <si>
    <t>日</t>
    <rPh sb="0" eb="1">
      <t>ヒ</t>
    </rPh>
    <phoneticPr fontId="3"/>
  </si>
  <si>
    <t>令和</t>
    <phoneticPr fontId="3"/>
  </si>
  <si>
    <t>　　　２　「１回当たり償還額」欄には、借換えの場合は借換え後の１回当たり償還額を記入してください。</t>
    <phoneticPr fontId="3"/>
  </si>
  <si>
    <t>　　　３　住宅災害貸付けのうち元金の償還が猶予されている貸付けに係るものは記入する必要はありません。</t>
    <phoneticPr fontId="3"/>
  </si>
  <si>
    <t>　　　４　育休等猶予中の方は、猶予されている１回当たり償還額を記入してください。</t>
    <phoneticPr fontId="3"/>
  </si>
  <si>
    <t>　　　５　育休等猶予金の倍返しを行っている方については、倍返しの部分を含めないで記入してください。</t>
    <phoneticPr fontId="3"/>
  </si>
  <si>
    <t>　　　　　詳しくは支部に確認してください。</t>
    <phoneticPr fontId="3"/>
  </si>
  <si>
    <t xml:space="preserve">（Ｄ） </t>
    <phoneticPr fontId="3"/>
  </si>
  <si>
    <t>(TEL)</t>
    <phoneticPr fontId="3"/>
  </si>
  <si>
    <t>円</t>
    <rPh sb="0" eb="1">
      <t>エン</t>
    </rPh>
    <phoneticPr fontId="3"/>
  </si>
  <si>
    <t xml:space="preserve"> 貴共済組合への貸付けの申込みにあたって、個人情報を下記「貸付事業における</t>
    <phoneticPr fontId="3"/>
  </si>
  <si>
    <t>借 受 人</t>
    <phoneticPr fontId="3"/>
  </si>
  <si>
    <t>職　　名</t>
    <phoneticPr fontId="3"/>
  </si>
  <si>
    <t>現 住 所</t>
    <phoneticPr fontId="3"/>
  </si>
  <si>
    <t>氏　名</t>
    <phoneticPr fontId="3"/>
  </si>
  <si>
    <t>（C）</t>
    <phoneticPr fontId="3"/>
  </si>
  <si>
    <t>合　　計</t>
    <phoneticPr fontId="3"/>
  </si>
  <si>
    <t>　</t>
    <phoneticPr fontId="3"/>
  </si>
  <si>
    <t>〔用紙№貸付４〕</t>
    <phoneticPr fontId="3"/>
  </si>
  <si>
    <t>借 入 状 況 等 申 告 書</t>
    <phoneticPr fontId="3"/>
  </si>
  <si>
    <t>事由</t>
    <rPh sb="0" eb="2">
      <t>ジユウ</t>
    </rPh>
    <phoneticPr fontId="4"/>
  </si>
  <si>
    <t>年</t>
    <rPh sb="0" eb="1">
      <t>ネン</t>
    </rPh>
    <phoneticPr fontId="4"/>
  </si>
  <si>
    <t>月</t>
    <rPh sb="0" eb="1">
      <t>ガツ</t>
    </rPh>
    <phoneticPr fontId="4"/>
  </si>
  <si>
    <t>令和</t>
    <rPh sb="0" eb="2">
      <t>レイワ</t>
    </rPh>
    <phoneticPr fontId="4"/>
  </si>
  <si>
    <r>
      <t xml:space="preserve">支店コード　
</t>
    </r>
    <r>
      <rPr>
        <sz val="10"/>
        <color indexed="63"/>
        <rFont val="ＭＳ Ｐ明朝"/>
        <family val="1"/>
        <charset val="128"/>
      </rPr>
      <t/>
    </r>
    <phoneticPr fontId="3"/>
  </si>
  <si>
    <t>口座番号</t>
    <phoneticPr fontId="4"/>
  </si>
  <si>
    <t>第</t>
    <rPh sb="0" eb="1">
      <t>ダイ</t>
    </rPh>
    <phoneticPr fontId="4"/>
  </si>
  <si>
    <t>回</t>
    <rPh sb="0" eb="1">
      <t>カイ</t>
    </rPh>
    <phoneticPr fontId="4"/>
  </si>
  <si>
    <t>予定</t>
    <phoneticPr fontId="4"/>
  </si>
  <si>
    <t>生年月日</t>
    <rPh sb="0" eb="2">
      <t>セイネン</t>
    </rPh>
    <rPh sb="2" eb="4">
      <t>ガッピ</t>
    </rPh>
    <phoneticPr fontId="4"/>
  </si>
  <si>
    <t>年齢</t>
    <rPh sb="0" eb="2">
      <t>ネンレイ</t>
    </rPh>
    <phoneticPr fontId="4"/>
  </si>
  <si>
    <t>満</t>
    <rPh sb="0" eb="1">
      <t>マン</t>
    </rPh>
    <phoneticPr fontId="4"/>
  </si>
  <si>
    <t>才</t>
    <rPh sb="0" eb="1">
      <t>サイ</t>
    </rPh>
    <phoneticPr fontId="4"/>
  </si>
  <si>
    <t>年</t>
    <phoneticPr fontId="4"/>
  </si>
  <si>
    <t>月</t>
    <rPh sb="0" eb="1">
      <t>ガツ</t>
    </rPh>
    <phoneticPr fontId="3"/>
  </si>
  <si>
    <t>日</t>
    <rPh sb="0" eb="1">
      <t>ヒ</t>
    </rPh>
    <phoneticPr fontId="3"/>
  </si>
  <si>
    <t>区分
（選択してください）</t>
    <rPh sb="4" eb="6">
      <t>センタク</t>
    </rPh>
    <phoneticPr fontId="3"/>
  </si>
  <si>
    <t>合計</t>
    <rPh sb="0" eb="2">
      <t>ゴウケイ</t>
    </rPh>
    <phoneticPr fontId="4"/>
  </si>
  <si>
    <t>〔用紙№貸付3〕</t>
    <rPh sb="1" eb="2">
      <t>ヨウ</t>
    </rPh>
    <rPh sb="4" eb="6">
      <t>カシツケ</t>
    </rPh>
    <phoneticPr fontId="5"/>
  </si>
  <si>
    <r>
      <t xml:space="preserve">物件を登記する
ときの名義人
</t>
    </r>
    <r>
      <rPr>
        <sz val="9"/>
        <rFont val="ＭＳ Ｐ明朝"/>
        <family val="1"/>
        <charset val="128"/>
      </rPr>
      <t>（共有の場合は持分記入）</t>
    </r>
    <rPh sb="0" eb="2">
      <t>ブッケン</t>
    </rPh>
    <rPh sb="3" eb="5">
      <t>トウキ</t>
    </rPh>
    <rPh sb="11" eb="13">
      <t>メイギ</t>
    </rPh>
    <rPh sb="13" eb="14">
      <t>ニン</t>
    </rPh>
    <rPh sb="16" eb="18">
      <t>キョウユウ</t>
    </rPh>
    <rPh sb="19" eb="21">
      <t>バアイ</t>
    </rPh>
    <rPh sb="22" eb="24">
      <t>モチブン</t>
    </rPh>
    <rPh sb="24" eb="26">
      <t>キニュウ</t>
    </rPh>
    <phoneticPr fontId="4"/>
  </si>
  <si>
    <t>持分</t>
    <rPh sb="0" eb="2">
      <t>モチブン</t>
    </rPh>
    <phoneticPr fontId="4"/>
  </si>
  <si>
    <t>貸付対象物件の概要　　</t>
    <rPh sb="0" eb="2">
      <t>カシツ</t>
    </rPh>
    <rPh sb="2" eb="4">
      <t>タイショウ</t>
    </rPh>
    <rPh sb="4" eb="6">
      <t>ブッケン</t>
    </rPh>
    <rPh sb="7" eb="9">
      <t>ガイヨウ</t>
    </rPh>
    <phoneticPr fontId="4"/>
  </si>
  <si>
    <t>構造の概要（一戸建て）</t>
    <rPh sb="0" eb="2">
      <t>コウゾウ</t>
    </rPh>
    <rPh sb="3" eb="5">
      <t>ガイヨウ</t>
    </rPh>
    <rPh sb="6" eb="8">
      <t>イッコ</t>
    </rPh>
    <rPh sb="8" eb="9">
      <t>ダ</t>
    </rPh>
    <phoneticPr fontId="4"/>
  </si>
  <si>
    <t>一 戸 建 住 宅</t>
    <rPh sb="0" eb="1">
      <t>１</t>
    </rPh>
    <rPh sb="2" eb="3">
      <t>ト</t>
    </rPh>
    <rPh sb="4" eb="5">
      <t>タ</t>
    </rPh>
    <rPh sb="6" eb="7">
      <t>ジュウ</t>
    </rPh>
    <rPh sb="8" eb="9">
      <t>タク</t>
    </rPh>
    <phoneticPr fontId="4"/>
  </si>
  <si>
    <t>増改築延面積</t>
    <rPh sb="0" eb="3">
      <t>ゾウカイチク</t>
    </rPh>
    <rPh sb="3" eb="4">
      <t>ノ</t>
    </rPh>
    <rPh sb="4" eb="6">
      <t>メンセキ</t>
    </rPh>
    <phoneticPr fontId="4"/>
  </si>
  <si>
    <t>２階面積　　　　           ㎡</t>
    <rPh sb="1" eb="2">
      <t>カイ</t>
    </rPh>
    <rPh sb="2" eb="4">
      <t>メンセキ</t>
    </rPh>
    <phoneticPr fontId="4"/>
  </si>
  <si>
    <t>３階面積　　　　         　㎡</t>
    <rPh sb="1" eb="2">
      <t>カイ</t>
    </rPh>
    <rPh sb="2" eb="4">
      <t>メンセキ</t>
    </rPh>
    <phoneticPr fontId="4"/>
  </si>
  <si>
    <t>㎡</t>
    <phoneticPr fontId="4"/>
  </si>
  <si>
    <t>敷地の状況</t>
    <rPh sb="0" eb="2">
      <t>シキチ</t>
    </rPh>
    <rPh sb="3" eb="5">
      <t>ジョウキョウ</t>
    </rPh>
    <phoneticPr fontId="4"/>
  </si>
  <si>
    <t>敷地(登記上）</t>
    <rPh sb="0" eb="2">
      <t>シキチ</t>
    </rPh>
    <rPh sb="3" eb="6">
      <t>トウキジョウ</t>
    </rPh>
    <phoneticPr fontId="4"/>
  </si>
  <si>
    <t>私道</t>
    <rPh sb="0" eb="2">
      <t>シドウ</t>
    </rPh>
    <phoneticPr fontId="4"/>
  </si>
  <si>
    <t>実測</t>
    <rPh sb="0" eb="2">
      <t>ジッソク</t>
    </rPh>
    <phoneticPr fontId="4"/>
  </si>
  <si>
    <t>集　合　住　宅
（マンション等）</t>
    <rPh sb="0" eb="1">
      <t>シュウ</t>
    </rPh>
    <rPh sb="2" eb="3">
      <t>ゴウ</t>
    </rPh>
    <rPh sb="4" eb="5">
      <t>ジュウ</t>
    </rPh>
    <rPh sb="6" eb="7">
      <t>タク</t>
    </rPh>
    <rPh sb="14" eb="15">
      <t>トウ</t>
    </rPh>
    <phoneticPr fontId="4"/>
  </si>
  <si>
    <t>資金計画　</t>
    <rPh sb="0" eb="2">
      <t>シキン</t>
    </rPh>
    <rPh sb="2" eb="4">
      <t>ケイカク</t>
    </rPh>
    <phoneticPr fontId="4"/>
  </si>
  <si>
    <t>住宅
貸付金</t>
    <rPh sb="0" eb="2">
      <t>ジュウタク</t>
    </rPh>
    <rPh sb="3" eb="5">
      <t>カシツケ</t>
    </rPh>
    <rPh sb="5" eb="6">
      <t>キン</t>
    </rPh>
    <phoneticPr fontId="4"/>
  </si>
  <si>
    <t>自己資金</t>
    <rPh sb="0" eb="2">
      <t>ジコ</t>
    </rPh>
    <rPh sb="2" eb="4">
      <t>シキン</t>
    </rPh>
    <phoneticPr fontId="4"/>
  </si>
  <si>
    <t>住宅金融支援
機構からの借入</t>
    <rPh sb="0" eb="2">
      <t>ジュウタク</t>
    </rPh>
    <rPh sb="2" eb="4">
      <t>キンユウ</t>
    </rPh>
    <rPh sb="4" eb="6">
      <t>シエン</t>
    </rPh>
    <rPh sb="7" eb="9">
      <t>キコウ</t>
    </rPh>
    <rPh sb="12" eb="14">
      <t>カリイ</t>
    </rPh>
    <phoneticPr fontId="4"/>
  </si>
  <si>
    <t>金融機関
からの借入</t>
    <rPh sb="0" eb="2">
      <t>キンユウ</t>
    </rPh>
    <rPh sb="2" eb="4">
      <t>キカン</t>
    </rPh>
    <rPh sb="8" eb="10">
      <t>カリイ</t>
    </rPh>
    <phoneticPr fontId="4"/>
  </si>
  <si>
    <t>申込人</t>
    <rPh sb="0" eb="2">
      <t>モウシコミ</t>
    </rPh>
    <rPh sb="2" eb="3">
      <t>ニン</t>
    </rPh>
    <phoneticPr fontId="4"/>
  </si>
  <si>
    <t>万円</t>
    <rPh sb="0" eb="2">
      <t>マンエン</t>
    </rPh>
    <phoneticPr fontId="4"/>
  </si>
  <si>
    <t>共有者</t>
    <rPh sb="0" eb="3">
      <t>キョウユウシャ</t>
    </rPh>
    <phoneticPr fontId="4"/>
  </si>
  <si>
    <t>新物件に居住する家族構成</t>
    <rPh sb="0" eb="3">
      <t>シンブッケン</t>
    </rPh>
    <rPh sb="4" eb="6">
      <t>キョジュウ</t>
    </rPh>
    <rPh sb="8" eb="10">
      <t>カゾク</t>
    </rPh>
    <rPh sb="10" eb="12">
      <t>コウセイ</t>
    </rPh>
    <phoneticPr fontId="4"/>
  </si>
  <si>
    <t>申 込 人 と の 続 柄</t>
    <rPh sb="0" eb="1">
      <t>サル</t>
    </rPh>
    <rPh sb="2" eb="3">
      <t>コミ</t>
    </rPh>
    <rPh sb="4" eb="5">
      <t>ジン</t>
    </rPh>
    <rPh sb="10" eb="11">
      <t>ゾク</t>
    </rPh>
    <rPh sb="12" eb="13">
      <t>エ</t>
    </rPh>
    <phoneticPr fontId="4"/>
  </si>
  <si>
    <t>氏　　　　名</t>
    <rPh sb="0" eb="1">
      <t>シ</t>
    </rPh>
    <rPh sb="5" eb="6">
      <t>メイ</t>
    </rPh>
    <phoneticPr fontId="4"/>
  </si>
  <si>
    <t>備考</t>
    <rPh sb="0" eb="2">
      <t>ビコウ</t>
    </rPh>
    <phoneticPr fontId="4"/>
  </si>
  <si>
    <t>本　　　　　人</t>
    <rPh sb="0" eb="1">
      <t>ホン</t>
    </rPh>
    <rPh sb="6" eb="7">
      <t>ジン</t>
    </rPh>
    <phoneticPr fontId="4"/>
  </si>
  <si>
    <t>１　住宅及び敷地所在地への経路</t>
    <rPh sb="2" eb="4">
      <t>ジュウタク</t>
    </rPh>
    <rPh sb="4" eb="5">
      <t>オヨ</t>
    </rPh>
    <rPh sb="6" eb="8">
      <t>シキチ</t>
    </rPh>
    <rPh sb="8" eb="11">
      <t>ショザイチ</t>
    </rPh>
    <rPh sb="13" eb="15">
      <t>ケイロ</t>
    </rPh>
    <phoneticPr fontId="4"/>
  </si>
  <si>
    <t>案内図</t>
    <rPh sb="0" eb="3">
      <t>アンナイズ</t>
    </rPh>
    <phoneticPr fontId="4"/>
  </si>
  <si>
    <t>最寄の駅名</t>
    <rPh sb="0" eb="2">
      <t>モヨリ</t>
    </rPh>
    <rPh sb="3" eb="5">
      <t>エキメイ</t>
    </rPh>
    <phoneticPr fontId="4"/>
  </si>
  <si>
    <t>線</t>
    <rPh sb="0" eb="1">
      <t>セン</t>
    </rPh>
    <phoneticPr fontId="4"/>
  </si>
  <si>
    <t>駅下車</t>
    <rPh sb="0" eb="1">
      <t>エキ</t>
    </rPh>
    <rPh sb="1" eb="3">
      <t>ゲシャ</t>
    </rPh>
    <phoneticPr fontId="4"/>
  </si>
  <si>
    <t>バス</t>
    <phoneticPr fontId="4"/>
  </si>
  <si>
    <t>分</t>
    <rPh sb="0" eb="1">
      <t>フン</t>
    </rPh>
    <phoneticPr fontId="4"/>
  </si>
  <si>
    <t>徒歩</t>
    <rPh sb="0" eb="2">
      <t>トホ</t>
    </rPh>
    <phoneticPr fontId="4"/>
  </si>
  <si>
    <t>２　自宅から勤務地までの所要時間</t>
    <rPh sb="2" eb="4">
      <t>ジタク</t>
    </rPh>
    <rPh sb="6" eb="9">
      <t>キンムチ</t>
    </rPh>
    <rPh sb="12" eb="14">
      <t>ショヨウ</t>
    </rPh>
    <rPh sb="14" eb="16">
      <t>ジカン</t>
    </rPh>
    <phoneticPr fontId="4"/>
  </si>
  <si>
    <t>時間</t>
    <rPh sb="0" eb="2">
      <t>ジカン</t>
    </rPh>
    <phoneticPr fontId="4"/>
  </si>
  <si>
    <t>申込事由</t>
    <rPh sb="0" eb="2">
      <t>モウシコ</t>
    </rPh>
    <rPh sb="2" eb="4">
      <t>ジユウ</t>
    </rPh>
    <phoneticPr fontId="4"/>
  </si>
  <si>
    <t>敷地</t>
    <rPh sb="0" eb="2">
      <t>シキチ</t>
    </rPh>
    <phoneticPr fontId="4"/>
  </si>
  <si>
    <t>その他</t>
    <rPh sb="2" eb="3">
      <t>タ</t>
    </rPh>
    <phoneticPr fontId="4"/>
  </si>
  <si>
    <t>月</t>
    <rPh sb="0" eb="1">
      <t>ツキ</t>
    </rPh>
    <phoneticPr fontId="3"/>
  </si>
  <si>
    <t>組合員期間</t>
  </si>
  <si>
    <t>3年未満</t>
  </si>
  <si>
    <t>3年以上5年未満</t>
  </si>
  <si>
    <t>5年以上10年未満</t>
  </si>
  <si>
    <t>10年以上20年未満</t>
  </si>
  <si>
    <t>20年以上</t>
  </si>
  <si>
    <t>月　数</t>
  </si>
  <si>
    <t>（注）１　「区分」欄は、該当するものを選択してください。</t>
    <rPh sb="19" eb="21">
      <t>センタク</t>
    </rPh>
    <phoneticPr fontId="3"/>
  </si>
  <si>
    <t>　㎡（公簿）</t>
    <phoneticPr fontId="3"/>
  </si>
  <si>
    <t>階建の</t>
    <phoneticPr fontId="3"/>
  </si>
  <si>
    <t>　　　　　　　　　　　　　　　</t>
    <phoneticPr fontId="3"/>
  </si>
  <si>
    <t>万円</t>
    <rPh sb="0" eb="2">
      <t>マンエン</t>
    </rPh>
    <phoneticPr fontId="3"/>
  </si>
  <si>
    <t>（契約額）</t>
    <rPh sb="1" eb="3">
      <t>ケイヤク</t>
    </rPh>
    <rPh sb="3" eb="4">
      <t>ガク</t>
    </rPh>
    <phoneticPr fontId="3"/>
  </si>
  <si>
    <t>１階面積　</t>
    <rPh sb="1" eb="2">
      <t>カイ</t>
    </rPh>
    <rPh sb="2" eb="4">
      <t>メンセキ</t>
    </rPh>
    <phoneticPr fontId="4"/>
  </si>
  <si>
    <t>㎡</t>
    <phoneticPr fontId="3"/>
  </si>
  <si>
    <t>建ぺい率</t>
    <rPh sb="0" eb="1">
      <t>ケン</t>
    </rPh>
    <rPh sb="3" eb="4">
      <t>リツ</t>
    </rPh>
    <phoneticPr fontId="4"/>
  </si>
  <si>
    <t>％</t>
    <phoneticPr fontId="3"/>
  </si>
  <si>
    <t>容積率</t>
    <phoneticPr fontId="3"/>
  </si>
  <si>
    <t>）</t>
    <phoneticPr fontId="3"/>
  </si>
  <si>
    <t>償還中</t>
  </si>
  <si>
    <t>団体信用生命保険</t>
    <rPh sb="0" eb="2">
      <t>ダンタイ</t>
    </rPh>
    <rPh sb="2" eb="4">
      <t>シンヨウ</t>
    </rPh>
    <rPh sb="4" eb="6">
      <t>セイメイ</t>
    </rPh>
    <rPh sb="6" eb="8">
      <t>ホケン</t>
    </rPh>
    <phoneticPr fontId="4"/>
  </si>
  <si>
    <t>回</t>
    <rPh sb="0" eb="1">
      <t>カイ</t>
    </rPh>
    <phoneticPr fontId="3"/>
  </si>
  <si>
    <t>貸付申込受付期間</t>
    <rPh sb="0" eb="2">
      <t>カシツケ</t>
    </rPh>
    <rPh sb="2" eb="4">
      <t>モウシコ</t>
    </rPh>
    <rPh sb="4" eb="6">
      <t>ウケツケ</t>
    </rPh>
    <rPh sb="6" eb="8">
      <t>キカン</t>
    </rPh>
    <phoneticPr fontId="3"/>
  </si>
  <si>
    <t>貸付決定通知の発送日</t>
    <rPh sb="0" eb="2">
      <t>カシツケ</t>
    </rPh>
    <rPh sb="2" eb="4">
      <t>ケッテイ</t>
    </rPh>
    <rPh sb="4" eb="6">
      <t>ツウチ</t>
    </rPh>
    <rPh sb="7" eb="9">
      <t>ハッソウ</t>
    </rPh>
    <rPh sb="9" eb="10">
      <t>テイジツ</t>
    </rPh>
    <phoneticPr fontId="3"/>
  </si>
  <si>
    <t>貸付日</t>
    <rPh sb="0" eb="3">
      <t>カシツケビ</t>
    </rPh>
    <phoneticPr fontId="3"/>
  </si>
  <si>
    <t>申込方法</t>
    <rPh sb="0" eb="2">
      <t>モウシコミ</t>
    </rPh>
    <rPh sb="2" eb="4">
      <t>ホウホウ</t>
    </rPh>
    <phoneticPr fontId="3"/>
  </si>
  <si>
    <t>償還区分</t>
    <rPh sb="0" eb="2">
      <t>ショウカン</t>
    </rPh>
    <rPh sb="2" eb="4">
      <t>クブン</t>
    </rPh>
    <phoneticPr fontId="4"/>
  </si>
  <si>
    <t>取得
年月日</t>
    <rPh sb="0" eb="2">
      <t>シュトク</t>
    </rPh>
    <rPh sb="3" eb="6">
      <t>ネンガッピ</t>
    </rPh>
    <phoneticPr fontId="4"/>
  </si>
  <si>
    <t>z</t>
    <phoneticPr fontId="3"/>
  </si>
  <si>
    <t>令和</t>
    <rPh sb="0" eb="2">
      <t>レイワ</t>
    </rPh>
    <phoneticPr fontId="3"/>
  </si>
  <si>
    <t>←該当なしは０を記入</t>
    <phoneticPr fontId="3"/>
  </si>
  <si>
    <t>新規　・　借換</t>
    <rPh sb="5" eb="7">
      <t>カリカエ</t>
    </rPh>
    <phoneticPr fontId="4"/>
  </si>
  <si>
    <t>1</t>
    <phoneticPr fontId="4"/>
  </si>
  <si>
    <t>所属所コード
（７桁）</t>
    <phoneticPr fontId="4"/>
  </si>
  <si>
    <t>職員番号
（８桁）</t>
    <phoneticPr fontId="4"/>
  </si>
  <si>
    <t>自宅
現住所</t>
    <rPh sb="0" eb="2">
      <t>ジタク</t>
    </rPh>
    <rPh sb="3" eb="4">
      <t>ゲン</t>
    </rPh>
    <rPh sb="4" eb="5">
      <t>ジュウ</t>
    </rPh>
    <rPh sb="5" eb="6">
      <t>ショ</t>
    </rPh>
    <phoneticPr fontId="4"/>
  </si>
  <si>
    <t>（前歴：始</t>
    <rPh sb="1" eb="3">
      <t>ゼンレキ</t>
    </rPh>
    <rPh sb="4" eb="5">
      <t>ハジ</t>
    </rPh>
    <phoneticPr fontId="4"/>
  </si>
  <si>
    <t>～</t>
    <phoneticPr fontId="4"/>
  </si>
  <si>
    <t>終</t>
    <rPh sb="0" eb="1">
      <t>オ</t>
    </rPh>
    <phoneticPr fontId="4"/>
  </si>
  <si>
    <t>）</t>
    <phoneticPr fontId="4"/>
  </si>
  <si>
    <t>　任用期間
（選択してください）</t>
    <rPh sb="1" eb="3">
      <t>ニンヨウ</t>
    </rPh>
    <rPh sb="3" eb="5">
      <t>キカン</t>
    </rPh>
    <rPh sb="7" eb="9">
      <t>センタク</t>
    </rPh>
    <phoneticPr fontId="3"/>
  </si>
  <si>
    <t>有・無</t>
    <rPh sb="0" eb="1">
      <t>アリ</t>
    </rPh>
    <rPh sb="2" eb="3">
      <t>ナ</t>
    </rPh>
    <phoneticPr fontId="4"/>
  </si>
  <si>
    <t>内　訳　金　額</t>
    <rPh sb="0" eb="1">
      <t>ウチ</t>
    </rPh>
    <rPh sb="2" eb="3">
      <t>ヤク</t>
    </rPh>
    <rPh sb="4" eb="5">
      <t>キン</t>
    </rPh>
    <rPh sb="6" eb="7">
      <t>ガク</t>
    </rPh>
    <phoneticPr fontId="4"/>
  </si>
  <si>
    <t>円</t>
    <rPh sb="0" eb="1">
      <t>エン</t>
    </rPh>
    <phoneticPr fontId="4"/>
  </si>
  <si>
    <t>貸付区分
（選択してください）</t>
    <rPh sb="0" eb="2">
      <t>カシツケ</t>
    </rPh>
    <rPh sb="2" eb="4">
      <t>クブン</t>
    </rPh>
    <rPh sb="6" eb="8">
      <t>センタク</t>
    </rPh>
    <phoneticPr fontId="4"/>
  </si>
  <si>
    <t>月末現在</t>
    <phoneticPr fontId="4"/>
  </si>
  <si>
    <t>加入　・　非加入</t>
    <rPh sb="0" eb="2">
      <t>カニュウ</t>
    </rPh>
    <rPh sb="5" eb="6">
      <t>ヒ</t>
    </rPh>
    <rPh sb="6" eb="8">
      <t>カニュウ</t>
    </rPh>
    <phoneticPr fontId="4"/>
  </si>
  <si>
    <t>例　月　給　料</t>
    <rPh sb="0" eb="1">
      <t>レイ</t>
    </rPh>
    <rPh sb="2" eb="3">
      <t>ガツ</t>
    </rPh>
    <rPh sb="4" eb="5">
      <t>キュウ</t>
    </rPh>
    <rPh sb="6" eb="7">
      <t>リョウ</t>
    </rPh>
    <phoneticPr fontId="4"/>
  </si>
  <si>
    <t>住宅貸付け</t>
    <rPh sb="0" eb="2">
      <t>ジュウタク</t>
    </rPh>
    <rPh sb="2" eb="4">
      <t>カシツ</t>
    </rPh>
    <phoneticPr fontId="4"/>
  </si>
  <si>
    <t>例月給料の4.8倍</t>
    <rPh sb="8" eb="9">
      <t>バイ</t>
    </rPh>
    <phoneticPr fontId="4"/>
  </si>
  <si>
    <t>合　　　　　　計</t>
    <rPh sb="0" eb="1">
      <t>ゴウ</t>
    </rPh>
    <rPh sb="7" eb="8">
      <t>ケイ</t>
    </rPh>
    <phoneticPr fontId="4"/>
  </si>
  <si>
    <t>口座名義人名
（カタカナ）</t>
    <rPh sb="0" eb="2">
      <t>コウザ</t>
    </rPh>
    <rPh sb="2" eb="5">
      <t>メイギニン</t>
    </rPh>
    <rPh sb="5" eb="6">
      <t>メイ</t>
    </rPh>
    <phoneticPr fontId="4"/>
  </si>
  <si>
    <t>日</t>
    <rPh sb="0" eb="1">
      <t>ヒ</t>
    </rPh>
    <phoneticPr fontId="4"/>
  </si>
  <si>
    <t>年　　　月　　　日</t>
    <rPh sb="0" eb="1">
      <t>ネン</t>
    </rPh>
    <rPh sb="4" eb="5">
      <t>ツキ</t>
    </rPh>
    <rPh sb="8" eb="9">
      <t>ヒ</t>
    </rPh>
    <phoneticPr fontId="4"/>
  </si>
  <si>
    <t>貸付申込回</t>
    <rPh sb="0" eb="2">
      <t>カシツケ</t>
    </rPh>
    <rPh sb="2" eb="4">
      <t>モウシコミ</t>
    </rPh>
    <rPh sb="4" eb="5">
      <t>カイ</t>
    </rPh>
    <phoneticPr fontId="4"/>
  </si>
  <si>
    <t>貸付日</t>
    <rPh sb="0" eb="2">
      <t>カシツケ</t>
    </rPh>
    <rPh sb="2" eb="3">
      <t>ヒ</t>
    </rPh>
    <phoneticPr fontId="4"/>
  </si>
  <si>
    <t>↑貸付担当
記入欄</t>
    <rPh sb="1" eb="3">
      <t>カシツケ</t>
    </rPh>
    <rPh sb="3" eb="5">
      <t>タントウ</t>
    </rPh>
    <rPh sb="6" eb="8">
      <t>キニュウ</t>
    </rPh>
    <rPh sb="8" eb="9">
      <t>ラン</t>
    </rPh>
    <phoneticPr fontId="4"/>
  </si>
  <si>
    <t>回申込</t>
    <phoneticPr fontId="4"/>
  </si>
  <si>
    <t>▼貸付区分で「借換」を
選んだ方のみ記入</t>
    <rPh sb="7" eb="9">
      <t>カリカ</t>
    </rPh>
    <rPh sb="12" eb="13">
      <t>エラ</t>
    </rPh>
    <rPh sb="15" eb="16">
      <t>カタ</t>
    </rPh>
    <rPh sb="18" eb="20">
      <t>キニュウ</t>
    </rPh>
    <phoneticPr fontId="3"/>
  </si>
  <si>
    <t>月～令和</t>
    <rPh sb="0" eb="1">
      <t>ガツ</t>
    </rPh>
    <rPh sb="2" eb="4">
      <t>レイワ</t>
    </rPh>
    <phoneticPr fontId="4"/>
  </si>
  <si>
    <r>
      <t>受取金融機関</t>
    </r>
    <r>
      <rPr>
        <sz val="8"/>
        <rFont val="ＭＳ Ｐ明朝"/>
        <family val="1"/>
        <charset val="128"/>
      </rPr>
      <t xml:space="preserve">
</t>
    </r>
    <r>
      <rPr>
        <sz val="9"/>
        <rFont val="ＭＳ Ｐ明朝"/>
        <family val="1"/>
        <charset val="128"/>
      </rPr>
      <t>（本人名義の
普通預金口座）</t>
    </r>
    <rPh sb="0" eb="2">
      <t>ウケトリ</t>
    </rPh>
    <rPh sb="2" eb="4">
      <t>キンユウ</t>
    </rPh>
    <rPh sb="4" eb="6">
      <t>キカン</t>
    </rPh>
    <rPh sb="8" eb="10">
      <t>ホンニン</t>
    </rPh>
    <rPh sb="10" eb="12">
      <t>メイギ</t>
    </rPh>
    <rPh sb="14" eb="16">
      <t>フツウ</t>
    </rPh>
    <rPh sb="16" eb="18">
      <t>ヨキン</t>
    </rPh>
    <rPh sb="18" eb="20">
      <t>コウザ</t>
    </rPh>
    <phoneticPr fontId="4"/>
  </si>
  <si>
    <r>
      <t>銀行・信金・
信組・労金・
農協・漁協・</t>
    </r>
    <r>
      <rPr>
        <sz val="6"/>
        <rFont val="ＭＳ Ｐ明朝"/>
        <family val="1"/>
        <charset val="128"/>
      </rPr>
      <t>その他</t>
    </r>
    <phoneticPr fontId="4"/>
  </si>
  <si>
    <t>(貸付担当記入欄)
必要額</t>
    <rPh sb="1" eb="3">
      <t>カシツケ</t>
    </rPh>
    <rPh sb="3" eb="5">
      <t>タントウ</t>
    </rPh>
    <rPh sb="5" eb="7">
      <t>キニュウ</t>
    </rPh>
    <rPh sb="7" eb="8">
      <t>ラン</t>
    </rPh>
    <rPh sb="10" eb="12">
      <t>ヒツヨウ</t>
    </rPh>
    <rPh sb="12" eb="13">
      <t>ガク</t>
    </rPh>
    <phoneticPr fontId="3"/>
  </si>
  <si>
    <t>本店・支店・
出張所</t>
    <rPh sb="0" eb="2">
      <t>ホンテン</t>
    </rPh>
    <rPh sb="3" eb="5">
      <t>シテン</t>
    </rPh>
    <rPh sb="7" eb="9">
      <t>シュッチョウ</t>
    </rPh>
    <rPh sb="9" eb="10">
      <t>ジョ</t>
    </rPh>
    <phoneticPr fontId="4"/>
  </si>
  <si>
    <t>公印</t>
    <phoneticPr fontId="4"/>
  </si>
  <si>
    <t>ので申し込みます。なお、決定後は以下の金融機関に振込みを依頼します。</t>
    <rPh sb="12" eb="14">
      <t>ケッテイ</t>
    </rPh>
    <rPh sb="14" eb="15">
      <t>ゴ</t>
    </rPh>
    <rPh sb="16" eb="18">
      <t>イカ</t>
    </rPh>
    <rPh sb="19" eb="21">
      <t>キンユウ</t>
    </rPh>
    <rPh sb="21" eb="23">
      <t>キカン</t>
    </rPh>
    <rPh sb="24" eb="26">
      <t>フリコ</t>
    </rPh>
    <rPh sb="28" eb="30">
      <t>イライ</t>
    </rPh>
    <phoneticPr fontId="4"/>
  </si>
  <si>
    <t>月数</t>
    <rPh sb="0" eb="2">
      <t>ツキスウ</t>
    </rPh>
    <phoneticPr fontId="3"/>
  </si>
  <si>
    <t>組 合 員 期 間</t>
    <rPh sb="0" eb="1">
      <t>グミ</t>
    </rPh>
    <rPh sb="2" eb="3">
      <t>ゴウ</t>
    </rPh>
    <rPh sb="4" eb="5">
      <t>イン</t>
    </rPh>
    <rPh sb="6" eb="7">
      <t>キ</t>
    </rPh>
    <rPh sb="8" eb="9">
      <t>アイダ</t>
    </rPh>
    <phoneticPr fontId="4"/>
  </si>
  <si>
    <t>〔用紙№貸付２〕</t>
    <rPh sb="1" eb="2">
      <t>ヨウ</t>
    </rPh>
    <rPh sb="4" eb="6">
      <t>カシツケ</t>
    </rPh>
    <phoneticPr fontId="5"/>
  </si>
  <si>
    <t>（地図別添可、住宅及び敷地所在地への最寄駅等からの経路を示すこと）</t>
    <rPh sb="3" eb="5">
      <t>ベッテン</t>
    </rPh>
    <rPh sb="21" eb="22">
      <t>トウ</t>
    </rPh>
    <rPh sb="25" eb="27">
      <t>ケイロ</t>
    </rPh>
    <phoneticPr fontId="3"/>
  </si>
  <si>
    <r>
      <t xml:space="preserve">代金最終支払日
</t>
    </r>
    <r>
      <rPr>
        <sz val="8"/>
        <rFont val="ＭＳ Ｐ明朝"/>
        <family val="1"/>
        <charset val="128"/>
      </rPr>
      <t>（契約書上）</t>
    </r>
    <rPh sb="0" eb="2">
      <t>ダイキン</t>
    </rPh>
    <rPh sb="2" eb="4">
      <t>サイシュウ</t>
    </rPh>
    <rPh sb="4" eb="6">
      <t>シハラ</t>
    </rPh>
    <rPh sb="6" eb="7">
      <t>ビ</t>
    </rPh>
    <rPh sb="9" eb="12">
      <t>ケイヤクショ</t>
    </rPh>
    <rPh sb="12" eb="13">
      <t>ジョウ</t>
    </rPh>
    <phoneticPr fontId="4"/>
  </si>
  <si>
    <t>工事完了年月</t>
    <phoneticPr fontId="3"/>
  </si>
  <si>
    <t>R</t>
    <phoneticPr fontId="4"/>
  </si>
  <si>
    <t>→貸付
担当欄</t>
    <rPh sb="1" eb="3">
      <t>カシツケ</t>
    </rPh>
    <rPh sb="4" eb="6">
      <t>タントウ</t>
    </rPh>
    <rPh sb="6" eb="7">
      <t>ラン</t>
    </rPh>
    <phoneticPr fontId="4"/>
  </si>
  <si>
    <t>貸付番号</t>
    <rPh sb="0" eb="2">
      <t>カシツケ</t>
    </rPh>
    <rPh sb="2" eb="4">
      <t>バンゴウ</t>
    </rPh>
    <phoneticPr fontId="3"/>
  </si>
  <si>
    <t>（TEL)</t>
    <phoneticPr fontId="3"/>
  </si>
  <si>
    <t>　公立学校共済組合貸付規程に基づいて住宅貸付保険の適用を受けることとし、以下の金額を借り受けたい</t>
    <rPh sb="1" eb="3">
      <t>コウリツ</t>
    </rPh>
    <rPh sb="3" eb="5">
      <t>ガッコウ</t>
    </rPh>
    <rPh sb="5" eb="7">
      <t>キョウサイ</t>
    </rPh>
    <rPh sb="7" eb="9">
      <t>クミアイ</t>
    </rPh>
    <rPh sb="9" eb="11">
      <t>カシツケ</t>
    </rPh>
    <rPh sb="11" eb="13">
      <t>キテイ</t>
    </rPh>
    <rPh sb="14" eb="15">
      <t>モト</t>
    </rPh>
    <rPh sb="18" eb="20">
      <t>ジュウタク</t>
    </rPh>
    <rPh sb="20" eb="22">
      <t>カシツケ</t>
    </rPh>
    <rPh sb="22" eb="24">
      <t>ホケン</t>
    </rPh>
    <rPh sb="25" eb="27">
      <t>テキヨウ</t>
    </rPh>
    <rPh sb="28" eb="29">
      <t>ウ</t>
    </rPh>
    <rPh sb="36" eb="38">
      <t>イカ</t>
    </rPh>
    <phoneticPr fontId="4"/>
  </si>
  <si>
    <t>（参考）組合員期間に応じた月数表（住宅貸付け貸付限度額の算定用）</t>
    <rPh sb="1" eb="3">
      <t>サンコウ</t>
    </rPh>
    <rPh sb="15" eb="16">
      <t>ヒョウ</t>
    </rPh>
    <rPh sb="17" eb="19">
      <t>ジュウタク</t>
    </rPh>
    <rPh sb="19" eb="21">
      <t>カシツ</t>
    </rPh>
    <rPh sb="22" eb="24">
      <t>カシツケ</t>
    </rPh>
    <rPh sb="24" eb="26">
      <t>ゲンド</t>
    </rPh>
    <rPh sb="26" eb="27">
      <t>ガク</t>
    </rPh>
    <rPh sb="28" eb="30">
      <t>サンテイ</t>
    </rPh>
    <rPh sb="30" eb="31">
      <t>ヨウ</t>
    </rPh>
    <phoneticPr fontId="3"/>
  </si>
  <si>
    <r>
      <rPr>
        <sz val="14"/>
        <color theme="1"/>
        <rFont val="メイリオ"/>
        <family val="3"/>
        <charset val="128"/>
      </rPr>
      <t xml:space="preserve">　
　郵送又は交換便
</t>
    </r>
    <r>
      <rPr>
        <sz val="9"/>
        <color theme="1"/>
        <rFont val="メイリオ"/>
        <family val="3"/>
        <charset val="128"/>
      </rPr>
      <t xml:space="preserve">（注１）
　特別貸付対象者で、令和８年３月に任期終了又は退職予定の方は、第９回（令和7年12月9日申込締切）が特別貸付申込の最終受付です。
（注２）
　令和８年３月退職予定の方（特別貸付対象者を除く）は、第10回（令和8年1月10日申込締切）が貸付申込の最終受付です。
</t>
    </r>
    <r>
      <rPr>
        <sz val="11"/>
        <color theme="1"/>
        <rFont val="メイリオ"/>
        <family val="3"/>
        <charset val="128"/>
      </rPr>
      <t xml:space="preserve">
</t>
    </r>
    <rPh sb="3" eb="5">
      <t>ユウソウ</t>
    </rPh>
    <rPh sb="5" eb="6">
      <t>マタ</t>
    </rPh>
    <rPh sb="7" eb="9">
      <t>コウカン</t>
    </rPh>
    <rPh sb="9" eb="10">
      <t>ビン</t>
    </rPh>
    <rPh sb="28" eb="30">
      <t>トクベツ</t>
    </rPh>
    <rPh sb="30" eb="32">
      <t>カシツ</t>
    </rPh>
    <rPh sb="32" eb="35">
      <t>タイショウシャ</t>
    </rPh>
    <rPh sb="44" eb="46">
      <t>ニンキ</t>
    </rPh>
    <rPh sb="46" eb="48">
      <t>シュウリョウ</t>
    </rPh>
    <rPh sb="48" eb="49">
      <t>マタ</t>
    </rPh>
    <rPh sb="50" eb="52">
      <t>タイショク</t>
    </rPh>
    <rPh sb="52" eb="54">
      <t>ヨテイ</t>
    </rPh>
    <rPh sb="55" eb="56">
      <t>カタ</t>
    </rPh>
    <rPh sb="62" eb="64">
      <t>レイワ</t>
    </rPh>
    <rPh sb="65" eb="66">
      <t>ネン</t>
    </rPh>
    <rPh sb="68" eb="69">
      <t>ガツ</t>
    </rPh>
    <rPh sb="70" eb="71">
      <t>ヒ</t>
    </rPh>
    <rPh sb="77" eb="79">
      <t>トクベツ</t>
    </rPh>
    <rPh sb="79" eb="81">
      <t>カシツ</t>
    </rPh>
    <rPh sb="81" eb="83">
      <t>モウシコ</t>
    </rPh>
    <rPh sb="95" eb="96">
      <t>チュウ</t>
    </rPh>
    <rPh sb="100" eb="102">
      <t>レイワ</t>
    </rPh>
    <rPh sb="103" eb="104">
      <t>ネン</t>
    </rPh>
    <rPh sb="105" eb="106">
      <t>ガツ</t>
    </rPh>
    <rPh sb="106" eb="108">
      <t>タイショク</t>
    </rPh>
    <rPh sb="108" eb="110">
      <t>ヨテイ</t>
    </rPh>
    <rPh sb="111" eb="112">
      <t>カタ</t>
    </rPh>
    <rPh sb="113" eb="115">
      <t>トクベツ</t>
    </rPh>
    <rPh sb="115" eb="117">
      <t>カシツ</t>
    </rPh>
    <rPh sb="117" eb="120">
      <t>タイショウシャ</t>
    </rPh>
    <rPh sb="121" eb="122">
      <t>ノゾ</t>
    </rPh>
    <rPh sb="126" eb="127">
      <t>ダイ</t>
    </rPh>
    <rPh sb="129" eb="130">
      <t>カイ</t>
    </rPh>
    <rPh sb="131" eb="133">
      <t>レイワ</t>
    </rPh>
    <rPh sb="134" eb="135">
      <t>ネン</t>
    </rPh>
    <rPh sb="136" eb="137">
      <t>ガツ</t>
    </rPh>
    <rPh sb="139" eb="140">
      <t>ヒ</t>
    </rPh>
    <rPh sb="140" eb="142">
      <t>モウシコミ</t>
    </rPh>
    <rPh sb="142" eb="144">
      <t>シメキリ</t>
    </rPh>
    <rPh sb="146" eb="148">
      <t>カシツケ</t>
    </rPh>
    <rPh sb="148" eb="150">
      <t>モウシコミ</t>
    </rPh>
    <rPh sb="151" eb="153">
      <t>サイシュウ</t>
    </rPh>
    <rPh sb="153" eb="155">
      <t>ウケツケ</t>
    </rPh>
    <phoneticPr fontId="3"/>
  </si>
  <si>
    <t>その他（下段に記入）</t>
    <rPh sb="2" eb="3">
      <t>タ</t>
    </rPh>
    <rPh sb="4" eb="6">
      <t>ゲダン</t>
    </rPh>
    <rPh sb="7" eb="9">
      <t>キニュウ</t>
    </rPh>
    <phoneticPr fontId="4"/>
  </si>
  <si>
    <t>　　</t>
    <phoneticPr fontId="3"/>
  </si>
  <si>
    <t>住宅　</t>
    <phoneticPr fontId="3"/>
  </si>
  <si>
    <t>支払条件</t>
    <rPh sb="0" eb="2">
      <t>シハライ</t>
    </rPh>
    <phoneticPr fontId="3"/>
  </si>
  <si>
    <t>（上の該当する□にチェックしてください）</t>
    <rPh sb="1" eb="2">
      <t>ウエ</t>
    </rPh>
    <rPh sb="3" eb="5">
      <t>ガイトウ</t>
    </rPh>
    <phoneticPr fontId="3"/>
  </si>
  <si>
    <t>組合員期間に応じた
月数（下表参照）</t>
    <rPh sb="0" eb="3">
      <t>クミアイイン</t>
    </rPh>
    <rPh sb="3" eb="5">
      <t>キカン</t>
    </rPh>
    <rPh sb="6" eb="7">
      <t>オウ</t>
    </rPh>
    <rPh sb="10" eb="12">
      <t>ツキスウ</t>
    </rPh>
    <rPh sb="13" eb="15">
      <t>カヒョウ</t>
    </rPh>
    <rPh sb="15" eb="17">
      <t>サンショウ</t>
    </rPh>
    <phoneticPr fontId="4"/>
  </si>
  <si>
    <r>
      <t>＜</t>
    </r>
    <r>
      <rPr>
        <b/>
        <sz val="9"/>
        <rFont val="メイリオ"/>
        <family val="3"/>
        <charset val="128"/>
      </rPr>
      <t>アンケートのお願い</t>
    </r>
    <r>
      <rPr>
        <sz val="9"/>
        <rFont val="メイリオ"/>
        <family val="3"/>
        <charset val="128"/>
      </rPr>
      <t>（任意）＞　</t>
    </r>
    <rPh sb="8" eb="9">
      <t>ネガ</t>
    </rPh>
    <rPh sb="11" eb="13">
      <t>ニンイ</t>
    </rPh>
    <phoneticPr fontId="4"/>
  </si>
  <si>
    <t>何を見て、公立共済の貸付けに興味を持ちましたか？（該当の□にチェックをしてください。複数回答可。）</t>
    <rPh sb="25" eb="27">
      <t>ガイトウ</t>
    </rPh>
    <phoneticPr fontId="4"/>
  </si>
  <si>
    <t>（</t>
    <phoneticPr fontId="4"/>
  </si>
  <si>
    <t>※自書すること</t>
    <rPh sb="1" eb="3">
      <t>ジショ</t>
    </rPh>
    <phoneticPr fontId="4"/>
  </si>
  <si>
    <t>※必ず本人が自書してください｡</t>
    <rPh sb="6" eb="8">
      <t>ジショ</t>
    </rPh>
    <phoneticPr fontId="3"/>
  </si>
  <si>
    <t xml:space="preserve">(自書） </t>
    <rPh sb="1" eb="3">
      <t>ジショ</t>
    </rPh>
    <phoneticPr fontId="3"/>
  </si>
  <si>
    <t>↓以下の□の中から、該当する「申込事由」及び「支払条件」を１つチェックしてください。</t>
    <rPh sb="1" eb="3">
      <t>イカ</t>
    </rPh>
    <rPh sb="6" eb="7">
      <t>ナカ</t>
    </rPh>
    <rPh sb="15" eb="17">
      <t>モウシコミ</t>
    </rPh>
    <rPh sb="23" eb="25">
      <t>シハライ</t>
    </rPh>
    <phoneticPr fontId="3"/>
  </si>
  <si>
    <t>階部分、　専有部分</t>
    <rPh sb="7" eb="9">
      <t>ブブン</t>
    </rPh>
    <phoneticPr fontId="3"/>
  </si>
  <si>
    <t>（自書）</t>
    <rPh sb="1" eb="3">
      <t>ジショ</t>
    </rPh>
    <phoneticPr fontId="3"/>
  </si>
  <si>
    <t>所在地（住居表示）</t>
    <rPh sb="0" eb="3">
      <t>ショザイチ</t>
    </rPh>
    <phoneticPr fontId="4"/>
  </si>
  <si>
    <t>登記簿上の所在、地番</t>
    <rPh sb="0" eb="3">
      <t>トウキボ</t>
    </rPh>
    <rPh sb="3" eb="4">
      <t>ジョウ</t>
    </rPh>
    <rPh sb="5" eb="7">
      <t>ショザイ</t>
    </rPh>
    <rPh sb="8" eb="10">
      <t>チバン</t>
    </rPh>
    <phoneticPr fontId="4"/>
  </si>
  <si>
    <t>本同意書は、貸付申込書と同時に提出してください。</t>
    <phoneticPr fontId="3"/>
  </si>
  <si>
    <t>※ゆうちょ銀行の指定不可。</t>
    <phoneticPr fontId="4"/>
  </si>
  <si>
    <t>例月給料の3/10
相当額</t>
    <rPh sb="10" eb="12">
      <t>ソウトウ</t>
    </rPh>
    <rPh sb="12" eb="13">
      <t>ガク</t>
    </rPh>
    <phoneticPr fontId="4"/>
  </si>
  <si>
    <t>例月給料の6/10
相当額</t>
    <rPh sb="10" eb="12">
      <t>ソウトウ</t>
    </rPh>
    <rPh sb="12" eb="13">
      <t>ガク</t>
    </rPh>
    <phoneticPr fontId="4"/>
  </si>
  <si>
    <t>貸付限度額の算定
（例月給料×月数）</t>
    <rPh sb="0" eb="2">
      <t>カシツケ</t>
    </rPh>
    <rPh sb="2" eb="4">
      <t>ゲンド</t>
    </rPh>
    <rPh sb="4" eb="5">
      <t>ガク</t>
    </rPh>
    <rPh sb="6" eb="8">
      <t>サンテイ</t>
    </rPh>
    <rPh sb="10" eb="12">
      <t>レイゲツ</t>
    </rPh>
    <rPh sb="12" eb="14">
      <t>キュウリョウ</t>
    </rPh>
    <rPh sb="15" eb="16">
      <t>ガツ</t>
    </rPh>
    <rPh sb="16" eb="17">
      <t>スウ</t>
    </rPh>
    <phoneticPr fontId="3"/>
  </si>
  <si>
    <t>金融機関
コード</t>
    <phoneticPr fontId="4"/>
  </si>
  <si>
    <t>　この申告書の内容や他の添付書類に虚偽の記載がある場合、貸付事故（貸倒れ）が発生した</t>
    <phoneticPr fontId="3"/>
  </si>
  <si>
    <t>場合、その他貸付規程に違反した場合、公立学校共済組合が当該事実を申込人が所属する所属</t>
    <phoneticPr fontId="3"/>
  </si>
  <si>
    <t>所の所属所長に通知することに同意します。</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</si>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</sst>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円&quot;"/>
    <numFmt numFmtId="177" formatCode="0000000"/>
    <numFmt numFmtId="178" formatCode="00000000"/>
    <numFmt numFmtId="179" formatCode="[$-411]ggge&quot;年&quot;"/>
    <numFmt numFmtId="180" formatCode="m&quot;月&quot;"/>
    <numFmt numFmtId="181" formatCode="d&quot;日&quot;"/>
    <numFmt numFmtId="182" formatCode="[$-411]ggge&quot;年&quot;m&quot;月&quot;d&quot;日&quot;;@"/>
    <numFmt numFmtId="183" formatCode="m"/>
    <numFmt numFmtId="184" formatCode="[$-411]ggge&quot;年&quot;\_x000a_m&quot;月&quot;d&quot;日&quot;;@"/>
    <numFmt numFmtId="185" formatCode="00"/>
    <numFmt numFmtId="186" formatCode="ggge&quot;年&quot;m&quot;月&quot;d&quot;日&quot;\(aaa\)"/>
    <numFmt numFmtId="187" formatCode="m&quot;月&quot;d&quot;日&quot;\(aaa\)"/>
  </numFmts>
  <fonts count="90">
    <font>
      <sz val="11"/>
      <color theme="1"/>
      <name val="ＭＳ Ｐゴシック"/>
      <family val="2"/>
      <charset val="128"/>
      <scheme val="minor"/>
    </font>
    <font>
      <sz val="11"/>
      <name val="ＭＳ Ｐゴシック"/>
      <family val="3"/>
      <charset val="128"/>
    </font>
    <font>
      <sz val="11"/>
      <name val="ＭＳ 明朝"/>
      <family val="1"/>
      <charset val="128"/>
    </font>
    <font>
      <sz val="6"/>
      <name val="ＭＳ Ｐゴシック"/>
      <family val="2"/>
      <charset val="128"/>
      <scheme val="minor"/>
    </font>
    <font>
      <sz val="6"/>
      <name val="ＭＳ Ｐゴシック"/>
      <family val="3"/>
      <charset val="128"/>
    </font>
    <font>
      <sz val="9"/>
      <name val="ＭＳ ゴシック"/>
      <family val="3"/>
      <charset val="128"/>
    </font>
    <font>
      <sz val="9"/>
      <name val="ＭＳ Ｐ明朝"/>
      <family val="1"/>
      <charset val="128"/>
    </font>
    <font>
      <sz val="11"/>
      <color theme="1"/>
      <name val="ＭＳ Ｐゴシック"/>
      <family val="3"/>
      <charset val="128"/>
      <scheme val="minor"/>
    </font>
    <font>
      <sz val="8"/>
      <name val="ＭＳ Ｐ明朝"/>
      <family val="1"/>
      <charset val="128"/>
    </font>
    <font>
      <sz val="10"/>
      <name val="ＭＳ Ｐ明朝"/>
      <family val="1"/>
      <charset val="128"/>
    </font>
    <font>
      <sz val="12"/>
      <color theme="1"/>
      <name val="ＭＳ Ｐゴシック"/>
      <family val="3"/>
      <charset val="128"/>
    </font>
    <font>
      <sz val="11"/>
      <name val="ＭＳ Ｐ明朝"/>
      <family val="1"/>
      <charset val="128"/>
    </font>
    <font>
      <sz val="14"/>
      <name val="ＭＳ Ｐ明朝"/>
      <family val="1"/>
      <charset val="128"/>
    </font>
    <font>
      <sz val="10"/>
      <color indexed="63"/>
      <name val="ＭＳ Ｐ明朝"/>
      <family val="1"/>
      <charset val="128"/>
    </font>
    <font>
      <sz val="11"/>
      <color theme="1"/>
      <name val="ＭＳ 明朝"/>
      <family val="1"/>
      <charset val="128"/>
    </font>
    <font>
      <sz val="9"/>
      <color theme="1"/>
      <name val="ＭＳ 明朝"/>
      <family val="1"/>
      <charset val="128"/>
    </font>
    <font>
      <sz val="26"/>
      <color theme="1"/>
      <name val="ＭＳ 明朝"/>
      <family val="1"/>
      <charset val="128"/>
    </font>
    <font>
      <b/>
      <sz val="11"/>
      <color theme="1"/>
      <name val="ＭＳ ゴシック"/>
      <family val="3"/>
      <charset val="128"/>
    </font>
    <font>
      <sz val="12"/>
      <color theme="1"/>
      <name val="ＭＳ 明朝"/>
      <family val="1"/>
      <charset val="128"/>
    </font>
    <font>
      <b/>
      <sz val="12"/>
      <color theme="1"/>
      <name val="ＭＳ 明朝"/>
      <family val="1"/>
      <charset val="128"/>
    </font>
    <font>
      <sz val="11"/>
      <color theme="1"/>
      <name val="ＭＳ ゴシック"/>
      <family val="3"/>
      <charset val="128"/>
    </font>
    <font>
      <sz val="12"/>
      <color theme="1"/>
      <name val="ＭＳ ゴシック"/>
      <family val="3"/>
      <charset val="128"/>
    </font>
    <font>
      <b/>
      <sz val="12"/>
      <color theme="1"/>
      <name val="ＭＳ ゴシック"/>
      <family val="3"/>
      <charset val="128"/>
    </font>
    <font>
      <sz val="8"/>
      <color theme="1"/>
      <name val="ＭＳ 明朝"/>
      <family val="1"/>
      <charset val="128"/>
    </font>
    <font>
      <sz val="14"/>
      <color theme="1"/>
      <name val="ＭＳ 明朝"/>
      <family val="1"/>
      <charset val="128"/>
    </font>
    <font>
      <sz val="11"/>
      <color theme="1"/>
      <name val="ＭＳ Ｐゴシック"/>
      <family val="2"/>
      <charset val="128"/>
      <scheme val="minor"/>
    </font>
    <font>
      <b/>
      <sz val="9"/>
      <color indexed="81"/>
      <name val="MS P ゴシック"/>
      <family val="3"/>
      <charset val="128"/>
    </font>
    <font>
      <sz val="8"/>
      <color theme="1"/>
      <name val="ＭＳ Ｐ明朝"/>
      <family val="1"/>
      <charset val="128"/>
    </font>
    <font>
      <b/>
      <sz val="11"/>
      <color rgb="FFFF0000"/>
      <name val="ＭＳ 明朝"/>
      <family val="1"/>
      <charset val="128"/>
    </font>
    <font>
      <sz val="18"/>
      <color rgb="FFFF0000"/>
      <name val="ＭＳ Ｐ明朝"/>
      <family val="1"/>
      <charset val="128"/>
    </font>
    <font>
      <sz val="26"/>
      <name val="ＭＳ Ｐ明朝"/>
      <family val="1"/>
      <charset val="128"/>
    </font>
    <font>
      <b/>
      <sz val="12"/>
      <color theme="1"/>
      <name val="ＭＳ Ｐ明朝"/>
      <family val="1"/>
      <charset val="128"/>
    </font>
    <font>
      <sz val="11"/>
      <color theme="1"/>
      <name val="ＭＳ Ｐ明朝"/>
      <family val="1"/>
      <charset val="128"/>
    </font>
    <font>
      <sz val="10"/>
      <color theme="1"/>
      <name val="ＭＳ Ｐ明朝"/>
      <family val="1"/>
      <charset val="128"/>
    </font>
    <font>
      <b/>
      <sz val="11"/>
      <color theme="1"/>
      <name val="ＭＳ Ｐ明朝"/>
      <family val="1"/>
      <charset val="128"/>
    </font>
    <font>
      <sz val="9"/>
      <color theme="1"/>
      <name val="ＭＳ Ｐ明朝"/>
      <family val="1"/>
      <charset val="128"/>
    </font>
    <font>
      <b/>
      <sz val="10"/>
      <color theme="1"/>
      <name val="ＭＳ Ｐ明朝"/>
      <family val="1"/>
      <charset val="128"/>
    </font>
    <font>
      <b/>
      <sz val="9"/>
      <color theme="1"/>
      <name val="ＭＳ Ｐ明朝"/>
      <family val="1"/>
      <charset val="128"/>
    </font>
    <font>
      <b/>
      <sz val="8"/>
      <color rgb="FFFF0000"/>
      <name val="ＭＳ Ｐ明朝"/>
      <family val="1"/>
      <charset val="128"/>
    </font>
    <font>
      <sz val="9"/>
      <color rgb="FF000000"/>
      <name val="Meiryo UI"/>
      <family val="3"/>
      <charset val="128"/>
    </font>
    <font>
      <sz val="12"/>
      <name val="ＭＳ Ｐ明朝"/>
      <family val="1"/>
      <charset val="128"/>
    </font>
    <font>
      <sz val="24"/>
      <color theme="1"/>
      <name val="ＭＳ 明朝"/>
      <family val="1"/>
      <charset val="128"/>
    </font>
    <font>
      <b/>
      <sz val="12"/>
      <name val="ＭＳ Ｐ明朝"/>
      <family val="1"/>
      <charset val="128"/>
    </font>
    <font>
      <b/>
      <sz val="10"/>
      <name val="ＭＳ Ｐ明朝"/>
      <family val="1"/>
      <charset val="128"/>
    </font>
    <font>
      <b/>
      <sz val="11"/>
      <name val="ＭＳ Ｐ明朝"/>
      <family val="1"/>
      <charset val="128"/>
    </font>
    <font>
      <b/>
      <sz val="16"/>
      <name val="ＭＳ Ｐ明朝"/>
      <family val="1"/>
      <charset val="128"/>
    </font>
    <font>
      <sz val="14"/>
      <color theme="1"/>
      <name val="メイリオ"/>
      <family val="3"/>
      <charset val="128"/>
    </font>
    <font>
      <sz val="11"/>
      <color theme="1"/>
      <name val="メイリオ"/>
      <family val="3"/>
      <charset val="128"/>
    </font>
    <font>
      <sz val="12"/>
      <color theme="1"/>
      <name val="メイリオ"/>
      <family val="3"/>
      <charset val="128"/>
    </font>
    <font>
      <sz val="14"/>
      <color rgb="FFFF0000"/>
      <name val="メイリオ"/>
      <family val="3"/>
      <charset val="128"/>
    </font>
    <font>
      <sz val="9"/>
      <color theme="1"/>
      <name val="メイリオ"/>
      <family val="3"/>
      <charset val="128"/>
    </font>
    <font>
      <sz val="14"/>
      <name val="メイリオ"/>
      <family val="3"/>
      <charset val="128"/>
    </font>
    <font>
      <b/>
      <sz val="11"/>
      <color rgb="FFFF0000"/>
      <name val="ＭＳ Ｐ明朝"/>
      <family val="1"/>
      <charset val="128"/>
    </font>
    <font>
      <b/>
      <sz val="14"/>
      <color theme="1"/>
      <name val="ＭＳ Ｐ明朝"/>
      <family val="1"/>
      <charset val="128"/>
    </font>
    <font>
      <sz val="6"/>
      <name val="ＭＳ Ｐ明朝"/>
      <family val="1"/>
      <charset val="128"/>
    </font>
    <font>
      <b/>
      <sz val="9"/>
      <name val="ＭＳ Ｐ明朝"/>
      <family val="1"/>
      <charset val="128"/>
    </font>
    <font>
      <sz val="14"/>
      <color theme="1"/>
      <name val="ＭＳ Ｐゴシック"/>
      <family val="2"/>
      <charset val="128"/>
      <scheme val="minor"/>
    </font>
    <font>
      <b/>
      <sz val="12"/>
      <color indexed="10"/>
      <name val="MS P ゴシック"/>
      <family val="3"/>
      <charset val="128"/>
    </font>
    <font>
      <sz val="10"/>
      <name val="ＭＳ Ｐゴシック"/>
      <family val="3"/>
      <charset val="128"/>
    </font>
    <font>
      <sz val="24"/>
      <name val="ＭＳ Ｐ明朝"/>
      <family val="1"/>
      <charset val="128"/>
    </font>
    <font>
      <sz val="9"/>
      <name val="@ＭＳ Ｐ明朝"/>
      <family val="1"/>
      <charset val="128"/>
    </font>
    <font>
      <b/>
      <sz val="14"/>
      <name val="ＭＳ Ｐ明朝"/>
      <family val="1"/>
      <charset val="128"/>
    </font>
    <font>
      <sz val="8"/>
      <name val="ＭＳ 明朝"/>
      <family val="1"/>
      <charset val="128"/>
    </font>
    <font>
      <sz val="9"/>
      <color indexed="63"/>
      <name val="ＭＳ Ｐ明朝"/>
      <family val="1"/>
      <charset val="128"/>
    </font>
    <font>
      <b/>
      <sz val="18"/>
      <name val="ＭＳ Ｐ明朝"/>
      <family val="1"/>
      <charset val="128"/>
    </font>
    <font>
      <b/>
      <sz val="11"/>
      <name val="ＭＳ 明朝"/>
      <family val="1"/>
      <charset val="128"/>
    </font>
    <font>
      <sz val="8"/>
      <color indexed="63"/>
      <name val="ＭＳ Ｐ明朝"/>
      <family val="1"/>
      <charset val="128"/>
    </font>
    <font>
      <b/>
      <sz val="10"/>
      <color indexed="63"/>
      <name val="ＭＳ Ｐ明朝"/>
      <family val="1"/>
      <charset val="128"/>
    </font>
    <font>
      <sz val="6"/>
      <color indexed="63"/>
      <name val="ＭＳ Ｐ明朝"/>
      <family val="1"/>
      <charset val="128"/>
    </font>
    <font>
      <sz val="8"/>
      <color rgb="FFFF0000"/>
      <name val="ＭＳ Ｐ明朝"/>
      <family val="1"/>
      <charset val="128"/>
    </font>
    <font>
      <sz val="11"/>
      <color theme="0"/>
      <name val="ＭＳ Ｐ明朝"/>
      <family val="1"/>
      <charset val="128"/>
    </font>
    <font>
      <sz val="9"/>
      <name val="ＭＳ 明朝"/>
      <family val="1"/>
      <charset val="128"/>
    </font>
    <font>
      <b/>
      <sz val="26"/>
      <name val="ＭＳ Ｐ明朝"/>
      <family val="1"/>
      <charset val="128"/>
    </font>
    <font>
      <b/>
      <sz val="16"/>
      <color theme="1"/>
      <name val="ＭＳ Ｐ明朝"/>
      <family val="1"/>
      <charset val="128"/>
    </font>
    <font>
      <b/>
      <sz val="14"/>
      <color theme="1"/>
      <name val="ＭＳ Ｐゴシック"/>
      <family val="2"/>
      <charset val="128"/>
      <scheme val="minor"/>
    </font>
    <font>
      <b/>
      <sz val="8"/>
      <color rgb="FFFF0000"/>
      <name val="ＭＳ Ｐゴシック"/>
      <family val="2"/>
      <charset val="128"/>
      <scheme val="minor"/>
    </font>
    <font>
      <b/>
      <sz val="11"/>
      <color indexed="63"/>
      <name val="ＭＳ Ｐ明朝"/>
      <family val="1"/>
      <charset val="128"/>
    </font>
    <font>
      <b/>
      <sz val="14"/>
      <color theme="1"/>
      <name val="ＭＳ 明朝"/>
      <family val="1"/>
      <charset val="128"/>
    </font>
    <font>
      <b/>
      <sz val="11"/>
      <color theme="1"/>
      <name val="ＭＳ 明朝"/>
      <family val="1"/>
      <charset val="128"/>
    </font>
    <font>
      <b/>
      <sz val="11"/>
      <color theme="1"/>
      <name val="ＭＳ Ｐゴシック"/>
      <family val="2"/>
      <charset val="128"/>
      <scheme val="minor"/>
    </font>
    <font>
      <sz val="8"/>
      <color theme="0"/>
      <name val="ＭＳ Ｐ明朝"/>
      <family val="1"/>
      <charset val="128"/>
    </font>
    <font>
      <sz val="6"/>
      <color theme="0"/>
      <name val="ＭＳ Ｐ明朝"/>
      <family val="1"/>
      <charset val="128"/>
    </font>
    <font>
      <sz val="12"/>
      <color theme="1"/>
      <name val="ＭＳ Ｐ明朝"/>
      <family val="1"/>
      <charset val="128"/>
    </font>
    <font>
      <sz val="12"/>
      <color rgb="FFFF0000"/>
      <name val="メイリオ"/>
      <family val="3"/>
      <charset val="128"/>
    </font>
    <font>
      <sz val="12"/>
      <color rgb="FFFF0000"/>
      <name val="ＭＳ Ｐ明朝"/>
      <family val="1"/>
      <charset val="128"/>
    </font>
    <font>
      <sz val="9"/>
      <name val="メイリオ"/>
      <family val="3"/>
      <charset val="128"/>
    </font>
    <font>
      <b/>
      <sz val="9"/>
      <name val="メイリオ"/>
      <family val="3"/>
      <charset val="128"/>
    </font>
    <font>
      <sz val="9"/>
      <color rgb="FFFF0000"/>
      <name val="ＭＳ 明朝"/>
      <family val="1"/>
      <charset val="128"/>
    </font>
    <font>
      <sz val="9"/>
      <color theme="1"/>
      <name val="ＭＳ Ｐゴシック"/>
      <family val="2"/>
      <charset val="128"/>
      <scheme val="minor"/>
    </font>
    <font>
      <sz val="10"/>
      <color rgb="FFFF0000"/>
      <name val="ＭＳ Ｐ明朝"/>
      <family val="1"/>
      <charset val="12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CC"/>
        <bgColor indexed="64"/>
      </patternFill>
    </fill>
  </fills>
  <borders count="194">
    <border>
      <left/>
      <right/>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style="dotted">
        <color auto="1"/>
      </right>
      <top/>
      <bottom/>
      <diagonal/>
    </border>
    <border>
      <left style="thin">
        <color auto="1"/>
      </left>
      <right style="thin">
        <color auto="1"/>
      </right>
      <top/>
      <bottom style="thin">
        <color auto="1"/>
      </bottom>
      <diagonal/>
    </border>
    <border>
      <left/>
      <right style="medium">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dotted">
        <color auto="1"/>
      </left>
      <right style="thin">
        <color auto="1"/>
      </right>
      <top/>
      <bottom style="thin">
        <color auto="1"/>
      </bottom>
      <diagonal/>
    </border>
    <border>
      <left/>
      <right/>
      <top style="thin">
        <color auto="1"/>
      </top>
      <bottom style="thin">
        <color auto="1"/>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top/>
      <bottom style="thin">
        <color indexed="63"/>
      </bottom>
      <diagonal/>
    </border>
    <border>
      <left/>
      <right/>
      <top style="thin">
        <color indexed="63"/>
      </top>
      <bottom style="thin">
        <color indexed="64"/>
      </bottom>
      <diagonal/>
    </border>
    <border>
      <left style="thin">
        <color indexed="63"/>
      </left>
      <right/>
      <top/>
      <bottom/>
      <diagonal/>
    </border>
    <border>
      <left/>
      <right/>
      <top style="thin">
        <color indexed="63"/>
      </top>
      <bottom/>
      <diagonal/>
    </border>
    <border>
      <left style="thin">
        <color indexed="63"/>
      </left>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63"/>
      </left>
      <right style="thin">
        <color indexed="63"/>
      </right>
      <top/>
      <bottom style="thin">
        <color indexed="63"/>
      </bottom>
      <diagonal/>
    </border>
    <border>
      <left style="thin">
        <color indexed="63"/>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top/>
      <bottom style="thin">
        <color indexed="63"/>
      </bottom>
      <diagonal/>
    </border>
    <border>
      <left/>
      <right style="thin">
        <color indexed="63"/>
      </right>
      <top/>
      <bottom/>
      <diagonal/>
    </border>
    <border>
      <left/>
      <right style="thin">
        <color indexed="63"/>
      </right>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
      <left style="dashed">
        <color indexed="64"/>
      </left>
      <right style="dashed">
        <color indexed="64"/>
      </right>
      <top style="thin">
        <color indexed="64"/>
      </top>
      <bottom/>
      <diagonal/>
    </border>
    <border>
      <left style="dotted">
        <color indexed="64"/>
      </left>
      <right/>
      <top style="thin">
        <color indexed="64"/>
      </top>
      <bottom style="thin">
        <color auto="1"/>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right/>
      <top style="thin">
        <color indexed="63"/>
      </top>
      <bottom/>
      <diagonal/>
    </border>
    <border>
      <left/>
      <right style="thin">
        <color auto="1"/>
      </right>
      <top style="thin">
        <color auto="1"/>
      </top>
      <bottom/>
      <diagonal/>
    </border>
    <border>
      <left style="thin">
        <color indexed="63"/>
      </left>
      <right/>
      <top style="thin">
        <color indexed="63"/>
      </top>
      <bottom/>
      <diagonal/>
    </border>
    <border>
      <left/>
      <right style="thin">
        <color indexed="63"/>
      </right>
      <top style="thin">
        <color indexed="63"/>
      </top>
      <bottom/>
      <diagonal/>
    </border>
    <border>
      <left style="thin">
        <color indexed="63"/>
      </left>
      <right/>
      <top/>
      <bottom style="thin">
        <color indexed="63"/>
      </bottom>
      <diagonal/>
    </border>
    <border>
      <left/>
      <right style="thin">
        <color indexed="63"/>
      </right>
      <top/>
      <bottom style="thin">
        <color indexed="63"/>
      </bottom>
      <diagonal/>
    </border>
    <border>
      <left/>
      <right/>
      <top style="thin">
        <color indexed="63"/>
      </top>
      <bottom/>
      <diagonal/>
    </border>
    <border>
      <left/>
      <right/>
      <top/>
      <bottom style="thin">
        <color indexed="63"/>
      </bottom>
      <diagonal/>
    </border>
    <border>
      <left style="thin">
        <color indexed="64"/>
      </left>
      <right/>
      <top/>
      <bottom style="thin">
        <color indexed="64"/>
      </bottom>
      <diagonal/>
    </border>
    <border>
      <left style="thin">
        <color auto="1"/>
      </left>
      <right/>
      <top style="thin">
        <color auto="1"/>
      </top>
      <bottom/>
      <diagonal/>
    </border>
    <border>
      <left/>
      <right/>
      <top style="thin">
        <color indexed="63"/>
      </top>
      <bottom/>
      <diagonal/>
    </border>
    <border>
      <left/>
      <right style="thin">
        <color indexed="63"/>
      </right>
      <top style="thin">
        <color indexed="63"/>
      </top>
      <bottom style="thick">
        <color indexed="63"/>
      </bottom>
      <diagonal/>
    </border>
    <border>
      <left/>
      <right/>
      <top style="thin">
        <color indexed="63"/>
      </top>
      <bottom style="thick">
        <color indexed="63"/>
      </bottom>
      <diagonal/>
    </border>
    <border>
      <left/>
      <right style="thin">
        <color indexed="63"/>
      </right>
      <top style="thin">
        <color indexed="63"/>
      </top>
      <bottom style="thin">
        <color indexed="63"/>
      </bottom>
      <diagonal/>
    </border>
    <border>
      <left/>
      <right/>
      <top style="thin">
        <color indexed="63"/>
      </top>
      <bottom style="thin">
        <color indexed="63"/>
      </bottom>
      <diagonal/>
    </border>
    <border>
      <left/>
      <right/>
      <top style="thick">
        <color indexed="63"/>
      </top>
      <bottom style="thin">
        <color indexed="63"/>
      </bottom>
      <diagonal/>
    </border>
    <border>
      <left style="thin">
        <color indexed="63"/>
      </left>
      <right/>
      <top style="thin">
        <color indexed="63"/>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auto="1"/>
      </left>
      <right style="thin">
        <color auto="1"/>
      </right>
      <top style="thin">
        <color auto="1"/>
      </top>
      <bottom/>
      <diagonal/>
    </border>
    <border>
      <left/>
      <right/>
      <top style="thin">
        <color auto="1"/>
      </top>
      <bottom style="thin">
        <color auto="1"/>
      </bottom>
      <diagonal/>
    </border>
    <border>
      <left style="thin">
        <color indexed="64"/>
      </left>
      <right/>
      <top/>
      <bottom/>
      <diagonal/>
    </border>
    <border>
      <left/>
      <right style="thin">
        <color indexed="64"/>
      </right>
      <top/>
      <bottom style="thin">
        <color indexed="64"/>
      </bottom>
      <diagonal/>
    </border>
    <border>
      <left style="thin">
        <color auto="1"/>
      </left>
      <right style="thin">
        <color auto="1"/>
      </right>
      <top/>
      <bottom/>
      <diagonal/>
    </border>
    <border>
      <left style="thin">
        <color indexed="63"/>
      </left>
      <right/>
      <top style="thin">
        <color indexed="63"/>
      </top>
      <bottom/>
      <diagonal/>
    </border>
    <border>
      <left/>
      <right/>
      <top style="thin">
        <color indexed="63"/>
      </top>
      <bottom/>
      <diagonal/>
    </border>
    <border>
      <left style="thin">
        <color indexed="63"/>
      </left>
      <right style="thin">
        <color indexed="63"/>
      </right>
      <top style="thin">
        <color indexed="63"/>
      </top>
      <bottom style="thin">
        <color indexed="63"/>
      </bottom>
      <diagonal/>
    </border>
    <border>
      <left/>
      <right style="thin">
        <color indexed="63"/>
      </right>
      <top style="thin">
        <color indexed="63"/>
      </top>
      <bottom/>
      <diagonal/>
    </border>
    <border>
      <left/>
      <right/>
      <top style="thin">
        <color indexed="63"/>
      </top>
      <bottom/>
      <diagonal/>
    </border>
    <border>
      <left style="thin">
        <color indexed="63"/>
      </left>
      <right/>
      <top style="thin">
        <color indexed="63"/>
      </top>
      <bottom/>
      <diagonal/>
    </border>
    <border>
      <left/>
      <right style="thin">
        <color indexed="63"/>
      </right>
      <top style="thin">
        <color indexed="63"/>
      </top>
      <bottom/>
      <diagonal/>
    </border>
    <border>
      <left style="thin">
        <color indexed="63"/>
      </left>
      <right/>
      <top style="dotted">
        <color indexed="63"/>
      </top>
      <bottom style="thin">
        <color indexed="63"/>
      </bottom>
      <diagonal/>
    </border>
    <border>
      <left/>
      <right/>
      <top style="dotted">
        <color indexed="63"/>
      </top>
      <bottom style="thin">
        <color indexed="63"/>
      </bottom>
      <diagonal/>
    </border>
    <border>
      <left/>
      <right style="thin">
        <color indexed="63"/>
      </right>
      <top style="dotted">
        <color indexed="63"/>
      </top>
      <bottom style="thin">
        <color indexed="63"/>
      </bottom>
      <diagonal/>
    </border>
    <border>
      <left style="thin">
        <color auto="1"/>
      </left>
      <right style="thin">
        <color indexed="64"/>
      </right>
      <top style="thin">
        <color auto="1"/>
      </top>
      <bottom/>
      <diagonal/>
    </border>
    <border>
      <left/>
      <right/>
      <top style="thin">
        <color indexed="64"/>
      </top>
      <bottom style="dashed">
        <color auto="1"/>
      </bottom>
      <diagonal/>
    </border>
    <border>
      <left/>
      <right style="thin">
        <color indexed="64"/>
      </right>
      <top style="thin">
        <color indexed="64"/>
      </top>
      <bottom style="dashed">
        <color indexed="64"/>
      </bottom>
      <diagonal/>
    </border>
    <border>
      <left style="dotted">
        <color indexed="64"/>
      </left>
      <right/>
      <top style="thin">
        <color auto="1"/>
      </top>
      <bottom/>
      <diagonal/>
    </border>
    <border>
      <left style="thin">
        <color indexed="64"/>
      </left>
      <right/>
      <top style="thin">
        <color indexed="64"/>
      </top>
      <bottom style="dashed">
        <color indexed="64"/>
      </bottom>
      <diagonal/>
    </border>
    <border>
      <left style="thin">
        <color auto="1"/>
      </left>
      <right/>
      <top style="dashed">
        <color auto="1"/>
      </top>
      <bottom style="thin">
        <color auto="1"/>
      </bottom>
      <diagonal/>
    </border>
    <border>
      <left/>
      <right/>
      <top style="dashed">
        <color auto="1"/>
      </top>
      <bottom style="thin">
        <color auto="1"/>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dotted">
        <color indexed="64"/>
      </left>
      <right style="dotted">
        <color indexed="64"/>
      </right>
      <top/>
      <bottom/>
      <diagonal/>
    </border>
    <border>
      <left/>
      <right/>
      <top/>
      <bottom style="thin">
        <color auto="1"/>
      </bottom>
      <diagonal/>
    </border>
    <border>
      <left style="thin">
        <color auto="1"/>
      </left>
      <right/>
      <top/>
      <bottom style="thin">
        <color auto="1"/>
      </bottom>
      <diagonal/>
    </border>
    <border>
      <left/>
      <right style="thin">
        <color indexed="64"/>
      </right>
      <top/>
      <bottom style="thin">
        <color indexed="64"/>
      </bottom>
      <diagonal/>
    </border>
    <border>
      <left/>
      <right style="dotted">
        <color indexed="64"/>
      </right>
      <top style="thin">
        <color auto="1"/>
      </top>
      <bottom style="thin">
        <color auto="1"/>
      </bottom>
      <diagonal/>
    </border>
    <border>
      <left/>
      <right style="thin">
        <color indexed="64"/>
      </right>
      <top style="dashed">
        <color auto="1"/>
      </top>
      <bottom style="thin">
        <color auto="1"/>
      </bottom>
      <diagonal/>
    </border>
    <border>
      <left/>
      <right style="dotted">
        <color indexed="64"/>
      </right>
      <top style="thin">
        <color indexed="64"/>
      </top>
      <bottom/>
      <diagonal/>
    </border>
    <border>
      <left/>
      <right style="dotted">
        <color indexed="64"/>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3"/>
      </left>
      <right/>
      <top/>
      <bottom/>
      <diagonal/>
    </border>
    <border>
      <left/>
      <right/>
      <top/>
      <bottom style="thin">
        <color indexed="63"/>
      </bottom>
      <diagonal/>
    </border>
    <border>
      <left style="thin">
        <color indexed="63"/>
      </left>
      <right style="thin">
        <color indexed="63"/>
      </right>
      <top/>
      <bottom style="thin">
        <color indexed="63"/>
      </bottom>
      <diagonal/>
    </border>
    <border>
      <left/>
      <right style="thin">
        <color indexed="63"/>
      </right>
      <top/>
      <bottom style="thin">
        <color indexed="63"/>
      </bottom>
      <diagonal/>
    </border>
    <border>
      <left style="thin">
        <color indexed="63"/>
      </left>
      <right style="thin">
        <color indexed="63"/>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auto="1"/>
      </right>
      <top style="thin">
        <color auto="1"/>
      </top>
      <bottom/>
      <diagonal/>
    </border>
    <border>
      <left style="dotted">
        <color auto="1"/>
      </left>
      <right style="thin">
        <color auto="1"/>
      </right>
      <top style="thin">
        <color auto="1"/>
      </top>
      <bottom/>
      <diagonal/>
    </border>
    <border>
      <left style="thin">
        <color auto="1"/>
      </left>
      <right/>
      <top style="thin">
        <color auto="1"/>
      </top>
      <bottom/>
      <diagonal/>
    </border>
    <border>
      <left/>
      <right/>
      <top style="thin">
        <color indexed="63"/>
      </top>
      <bottom style="thin">
        <color indexed="63"/>
      </bottom>
      <diagonal/>
    </border>
    <border>
      <left style="thin">
        <color indexed="63"/>
      </left>
      <right/>
      <top style="thin">
        <color indexed="63"/>
      </top>
      <bottom style="thin">
        <color indexed="63"/>
      </bottom>
      <diagonal/>
    </border>
    <border>
      <left/>
      <right style="thin">
        <color indexed="64"/>
      </right>
      <top style="thin">
        <color indexed="63"/>
      </top>
      <bottom style="thin">
        <color indexed="63"/>
      </bottom>
      <diagonal/>
    </border>
    <border>
      <left/>
      <right style="dotted">
        <color indexed="63"/>
      </right>
      <top style="thin">
        <color indexed="63"/>
      </top>
      <bottom style="thin">
        <color indexed="63"/>
      </bottom>
      <diagonal/>
    </border>
    <border>
      <left style="dotted">
        <color indexed="63"/>
      </left>
      <right/>
      <top style="thin">
        <color indexed="63"/>
      </top>
      <bottom style="thin">
        <color indexed="63"/>
      </bottom>
      <diagonal/>
    </border>
    <border>
      <left style="dotted">
        <color indexed="63"/>
      </left>
      <right style="dotted">
        <color indexed="63"/>
      </right>
      <top style="thin">
        <color indexed="63"/>
      </top>
      <bottom style="thin">
        <color indexed="63"/>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bottom style="thin">
        <color indexed="64"/>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63"/>
      </top>
      <bottom/>
      <diagonal/>
    </border>
    <border>
      <left/>
      <right style="thin">
        <color auto="1"/>
      </right>
      <top style="thin">
        <color auto="1"/>
      </top>
      <bottom style="thin">
        <color auto="1"/>
      </bottom>
      <diagonal/>
    </border>
    <border>
      <left/>
      <right/>
      <top/>
      <bottom style="thin">
        <color indexed="63"/>
      </bottom>
      <diagonal/>
    </border>
    <border>
      <left/>
      <right style="thin">
        <color indexed="63"/>
      </right>
      <top/>
      <bottom style="thin">
        <color indexed="63"/>
      </bottom>
      <diagonal/>
    </border>
    <border>
      <left style="thin">
        <color indexed="63"/>
      </left>
      <right/>
      <top/>
      <bottom style="thin">
        <color indexed="6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3"/>
      </top>
      <bottom style="thin">
        <color indexed="64"/>
      </bottom>
      <diagonal/>
    </border>
    <border>
      <left/>
      <right style="thin">
        <color indexed="63"/>
      </right>
      <top style="thin">
        <color indexed="63"/>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3"/>
      </right>
      <top style="thin">
        <color indexed="64"/>
      </top>
      <bottom/>
      <diagonal/>
    </border>
    <border>
      <left/>
      <right style="thin">
        <color indexed="63"/>
      </right>
      <top/>
      <bottom style="thin">
        <color indexed="64"/>
      </bottom>
      <diagonal/>
    </border>
    <border>
      <left style="thin">
        <color indexed="64"/>
      </left>
      <right style="thin">
        <color indexed="63"/>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3"/>
      </bottom>
      <diagonal/>
    </border>
    <border>
      <left style="thin">
        <color auto="1"/>
      </left>
      <right/>
      <top style="thin">
        <color auto="1"/>
      </top>
      <bottom style="thin">
        <color indexed="63"/>
      </bottom>
      <diagonal/>
    </border>
    <border>
      <left/>
      <right/>
      <top style="thin">
        <color auto="1"/>
      </top>
      <bottom style="thin">
        <color indexed="63"/>
      </bottom>
      <diagonal/>
    </border>
    <border>
      <left/>
      <right style="thin">
        <color indexed="63"/>
      </right>
      <top style="thin">
        <color auto="1"/>
      </top>
      <bottom style="thin">
        <color indexed="63"/>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
        <color indexed="64"/>
      </left>
      <right/>
      <top/>
      <bottom/>
      <diagonal/>
    </border>
    <border>
      <left/>
      <right/>
      <top style="thin">
        <color indexed="63"/>
      </top>
      <bottom/>
      <diagonal/>
    </border>
    <border>
      <left/>
      <right/>
      <top style="thin">
        <color indexed="63"/>
      </top>
      <bottom style="thin">
        <color indexed="63"/>
      </bottom>
      <diagonal/>
    </border>
    <border>
      <left style="thin">
        <color indexed="63"/>
      </left>
      <right/>
      <top style="thin">
        <color indexed="63"/>
      </top>
      <bottom style="thin">
        <color indexed="63"/>
      </bottom>
      <diagonal/>
    </border>
    <border>
      <left/>
      <right style="thin">
        <color indexed="63"/>
      </right>
      <top style="thin">
        <color indexed="63"/>
      </top>
      <bottom style="thin">
        <color indexed="63"/>
      </bottom>
      <diagonal/>
    </border>
    <border>
      <left/>
      <right/>
      <top style="thin">
        <color indexed="64"/>
      </top>
      <bottom/>
      <diagonal/>
    </border>
    <border>
      <left style="thin">
        <color auto="1"/>
      </left>
      <right/>
      <top/>
      <bottom style="thin">
        <color indexed="63"/>
      </bottom>
      <diagonal/>
    </border>
    <border>
      <left style="thin">
        <color indexed="63"/>
      </left>
      <right/>
      <top style="thin">
        <color indexed="63"/>
      </top>
      <bottom/>
      <diagonal/>
    </border>
    <border>
      <left/>
      <right style="thin">
        <color indexed="63"/>
      </right>
      <top style="thin">
        <color indexed="63"/>
      </top>
      <bottom/>
      <diagonal/>
    </border>
    <border>
      <left style="thin">
        <color indexed="63"/>
      </left>
      <right style="thin">
        <color indexed="63"/>
      </right>
      <top style="thin">
        <color indexed="64"/>
      </top>
      <bottom style="thin">
        <color indexed="63"/>
      </bottom>
      <diagonal/>
    </border>
    <border>
      <left/>
      <right/>
      <top style="thin">
        <color auto="1"/>
      </top>
      <bottom style="thin">
        <color auto="1"/>
      </bottom>
      <diagonal/>
    </border>
    <border>
      <left/>
      <right style="thin">
        <color auto="1"/>
      </right>
      <top style="thin">
        <color auto="1"/>
      </top>
      <bottom style="thin">
        <color auto="1"/>
      </bottom>
      <diagonal/>
    </border>
    <border>
      <left style="dotted">
        <color indexed="64"/>
      </left>
      <right/>
      <top style="thin">
        <color indexed="64"/>
      </top>
      <bottom style="thin">
        <color auto="1"/>
      </bottom>
      <diagonal/>
    </border>
  </borders>
  <cellStyleXfs count="11">
    <xf numFmtId="0" fontId="0" fillId="0" borderId="0">
      <alignment vertical="center"/>
    </xf>
    <xf numFmtId="0" fontId="1" fillId="0" borderId="0">
      <alignment vertical="center"/>
    </xf>
    <xf numFmtId="0" fontId="1" fillId="0" borderId="0"/>
    <xf numFmtId="0" fontId="7" fillId="0" borderId="0">
      <alignment vertical="center"/>
    </xf>
    <xf numFmtId="0" fontId="1" fillId="0" borderId="0">
      <alignment vertical="center"/>
    </xf>
    <xf numFmtId="0" fontId="1" fillId="0" borderId="0"/>
    <xf numFmtId="0" fontId="7" fillId="0" borderId="0">
      <alignment vertical="center"/>
    </xf>
    <xf numFmtId="6" fontId="1" fillId="0" borderId="0" applyFont="0" applyFill="0" applyBorder="0" applyAlignment="0" applyProtection="0">
      <alignment vertical="center"/>
    </xf>
    <xf numFmtId="49" fontId="2" fillId="0" borderId="0">
      <alignment vertical="center"/>
    </xf>
    <xf numFmtId="0" fontId="10" fillId="0" borderId="0">
      <alignment vertical="center"/>
    </xf>
    <xf numFmtId="38" fontId="25" fillId="0" borderId="0" applyFont="0" applyFill="0" applyBorder="0" applyAlignment="0" applyProtection="0">
      <alignment vertical="center"/>
    </xf>
  </cellStyleXfs>
  <cellXfs count="898">
    <xf numFmtId="0" fontId="0" fillId="0" borderId="0" xfId="0">
      <alignment vertical="center"/>
    </xf>
    <xf numFmtId="0" fontId="14" fillId="0" borderId="0" xfId="0" applyFont="1">
      <alignment vertical="center"/>
    </xf>
    <xf numFmtId="0" fontId="15" fillId="0" borderId="0" xfId="0" applyFont="1">
      <alignment vertical="center"/>
    </xf>
    <xf numFmtId="0" fontId="14" fillId="0" borderId="0" xfId="0" applyFont="1" applyAlignment="1">
      <alignment horizontal="right" vertical="center"/>
    </xf>
    <xf numFmtId="49" fontId="2" fillId="0" borderId="0" xfId="8" applyAlignment="1">
      <alignment horizontal="left" vertical="center" wrapText="1"/>
    </xf>
    <xf numFmtId="0" fontId="16" fillId="0" borderId="0" xfId="0" applyFont="1">
      <alignment vertical="center"/>
    </xf>
    <xf numFmtId="0" fontId="17" fillId="0" borderId="0" xfId="0" applyFont="1">
      <alignment vertical="center"/>
    </xf>
    <xf numFmtId="0" fontId="14" fillId="0" borderId="2" xfId="0" applyFont="1" applyBorder="1">
      <alignment vertical="center"/>
    </xf>
    <xf numFmtId="0" fontId="14" fillId="0" borderId="1" xfId="0" applyFont="1" applyBorder="1">
      <alignment vertical="center"/>
    </xf>
    <xf numFmtId="0" fontId="14" fillId="0" borderId="18" xfId="0" applyFont="1" applyBorder="1" applyAlignment="1">
      <alignment horizontal="center" vertical="center"/>
    </xf>
    <xf numFmtId="0" fontId="14" fillId="0" borderId="12" xfId="0" applyFont="1" applyBorder="1">
      <alignment vertical="center"/>
    </xf>
    <xf numFmtId="0" fontId="14" fillId="0" borderId="15" xfId="0" applyFont="1" applyBorder="1">
      <alignment vertical="center"/>
    </xf>
    <xf numFmtId="0" fontId="14" fillId="0" borderId="16" xfId="0" applyFont="1" applyBorder="1">
      <alignment vertical="center"/>
    </xf>
    <xf numFmtId="0" fontId="14" fillId="0" borderId="17" xfId="0" applyFont="1" applyBorder="1">
      <alignment vertical="center"/>
    </xf>
    <xf numFmtId="0" fontId="14" fillId="0" borderId="11" xfId="0" applyFont="1" applyBorder="1">
      <alignment vertical="center"/>
    </xf>
    <xf numFmtId="0" fontId="14" fillId="0" borderId="3" xfId="0" applyFont="1" applyBorder="1">
      <alignment vertical="center"/>
    </xf>
    <xf numFmtId="0" fontId="19" fillId="0" borderId="0" xfId="0" applyFont="1">
      <alignment vertical="center"/>
    </xf>
    <xf numFmtId="0" fontId="18" fillId="0" borderId="0" xfId="0" applyFont="1">
      <alignment vertical="center"/>
    </xf>
    <xf numFmtId="0" fontId="21" fillId="0" borderId="0" xfId="0" applyFont="1">
      <alignment vertical="center"/>
    </xf>
    <xf numFmtId="0" fontId="14" fillId="0" borderId="20" xfId="0" applyFont="1" applyBorder="1">
      <alignment vertical="center"/>
    </xf>
    <xf numFmtId="0" fontId="14" fillId="0" borderId="3" xfId="0" applyFont="1" applyBorder="1" applyAlignment="1">
      <alignment horizontal="center" vertical="center"/>
    </xf>
    <xf numFmtId="0" fontId="14" fillId="0" borderId="9" xfId="0" applyFont="1" applyBorder="1" applyAlignment="1">
      <alignment horizontal="center" vertical="center"/>
    </xf>
    <xf numFmtId="0" fontId="22" fillId="0" borderId="0" xfId="0" applyFont="1">
      <alignment vertical="center"/>
    </xf>
    <xf numFmtId="0" fontId="20" fillId="0" borderId="16" xfId="0" applyFont="1" applyBorder="1">
      <alignment vertical="center"/>
    </xf>
    <xf numFmtId="0" fontId="22" fillId="0" borderId="16" xfId="0" applyFont="1" applyBorder="1">
      <alignment vertical="center"/>
    </xf>
    <xf numFmtId="0" fontId="14" fillId="0" borderId="6" xfId="0" applyFont="1" applyBorder="1" applyAlignment="1">
      <alignment horizontal="center" vertical="center"/>
    </xf>
    <xf numFmtId="0" fontId="14" fillId="0" borderId="5"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23" fillId="0" borderId="0" xfId="0" applyFont="1">
      <alignment vertical="center"/>
    </xf>
    <xf numFmtId="176" fontId="14" fillId="0" borderId="18" xfId="0" applyNumberFormat="1" applyFont="1" applyBorder="1" applyAlignment="1">
      <alignment horizontal="right" vertical="center"/>
    </xf>
    <xf numFmtId="0" fontId="11" fillId="0" borderId="0" xfId="8" applyNumberFormat="1" applyFont="1">
      <alignment vertical="center"/>
    </xf>
    <xf numFmtId="0" fontId="9" fillId="0" borderId="0" xfId="8" applyNumberFormat="1" applyFont="1">
      <alignment vertical="center"/>
    </xf>
    <xf numFmtId="0" fontId="9" fillId="0" borderId="0" xfId="7" applyNumberFormat="1" applyFont="1" applyFill="1" applyBorder="1" applyAlignment="1">
      <alignment vertical="center"/>
    </xf>
    <xf numFmtId="0" fontId="11" fillId="0" borderId="0" xfId="8" applyNumberFormat="1" applyFont="1" applyAlignment="1"/>
    <xf numFmtId="0" fontId="9" fillId="0" borderId="0" xfId="8" applyNumberFormat="1" applyFont="1" applyAlignment="1">
      <alignment shrinkToFit="1"/>
    </xf>
    <xf numFmtId="0" fontId="28" fillId="0" borderId="2" xfId="0" applyFont="1" applyBorder="1" applyAlignment="1">
      <alignment vertical="top"/>
    </xf>
    <xf numFmtId="0" fontId="28" fillId="0" borderId="0" xfId="0" applyFont="1">
      <alignment vertical="center"/>
    </xf>
    <xf numFmtId="0" fontId="12" fillId="0" borderId="0" xfId="8" applyNumberFormat="1" applyFont="1" applyAlignment="1">
      <alignment horizontal="center" vertical="center" wrapText="1"/>
    </xf>
    <xf numFmtId="0" fontId="29" fillId="0" borderId="0" xfId="8" applyNumberFormat="1" applyFont="1">
      <alignment vertical="center"/>
    </xf>
    <xf numFmtId="0" fontId="13" fillId="0" borderId="0" xfId="8" applyNumberFormat="1" applyFont="1">
      <alignment vertical="center"/>
    </xf>
    <xf numFmtId="0" fontId="12" fillId="0" borderId="0" xfId="8" applyNumberFormat="1" applyFont="1" applyAlignment="1">
      <alignment wrapText="1"/>
    </xf>
    <xf numFmtId="0" fontId="9" fillId="0" borderId="34" xfId="8" applyNumberFormat="1" applyFont="1" applyBorder="1">
      <alignment vertical="center"/>
    </xf>
    <xf numFmtId="0" fontId="9" fillId="0" borderId="47" xfId="8" applyNumberFormat="1" applyFont="1" applyBorder="1" applyAlignment="1">
      <alignment horizontal="right" vertical="center"/>
    </xf>
    <xf numFmtId="0" fontId="9" fillId="0" borderId="37" xfId="8" applyNumberFormat="1" applyFont="1" applyBorder="1">
      <alignment vertical="center"/>
    </xf>
    <xf numFmtId="0" fontId="9" fillId="0" borderId="49" xfId="8" applyNumberFormat="1" applyFont="1" applyBorder="1">
      <alignment vertical="center"/>
    </xf>
    <xf numFmtId="0" fontId="9" fillId="0" borderId="36" xfId="8" applyNumberFormat="1" applyFont="1" applyBorder="1">
      <alignment vertical="center"/>
    </xf>
    <xf numFmtId="0" fontId="9" fillId="0" borderId="46" xfId="8" applyNumberFormat="1" applyFont="1" applyBorder="1">
      <alignment vertical="center"/>
    </xf>
    <xf numFmtId="0" fontId="9" fillId="0" borderId="0" xfId="8" applyNumberFormat="1" applyFont="1" applyAlignment="1">
      <alignment horizontal="left" vertical="center"/>
    </xf>
    <xf numFmtId="0" fontId="9" fillId="0" borderId="0" xfId="8" applyNumberFormat="1" applyFont="1" applyAlignment="1">
      <alignment horizontal="center" vertical="center"/>
    </xf>
    <xf numFmtId="0" fontId="32" fillId="0" borderId="0" xfId="8" applyNumberFormat="1" applyFont="1">
      <alignment vertical="center"/>
    </xf>
    <xf numFmtId="0" fontId="9" fillId="0" borderId="11" xfId="8" applyNumberFormat="1" applyFont="1" applyBorder="1">
      <alignment vertical="center"/>
    </xf>
    <xf numFmtId="0" fontId="9" fillId="0" borderId="45" xfId="8" applyNumberFormat="1" applyFont="1" applyBorder="1">
      <alignment vertical="center"/>
    </xf>
    <xf numFmtId="0" fontId="11" fillId="0" borderId="46" xfId="8" applyNumberFormat="1" applyFont="1" applyBorder="1">
      <alignment vertical="center"/>
    </xf>
    <xf numFmtId="0" fontId="9" fillId="0" borderId="65" xfId="8" applyNumberFormat="1" applyFont="1" applyBorder="1" applyAlignment="1">
      <alignment horizontal="right" vertical="center"/>
    </xf>
    <xf numFmtId="0" fontId="9" fillId="0" borderId="67" xfId="8" applyNumberFormat="1" applyFont="1" applyBorder="1" applyAlignment="1">
      <alignment horizontal="right"/>
    </xf>
    <xf numFmtId="0" fontId="9" fillId="0" borderId="0" xfId="9" applyFont="1" applyAlignment="1">
      <alignment horizontal="right"/>
    </xf>
    <xf numFmtId="0" fontId="9" fillId="0" borderId="0" xfId="9" applyFont="1" applyAlignment="1">
      <alignment horizontal="left" vertical="top"/>
    </xf>
    <xf numFmtId="0" fontId="11" fillId="0" borderId="0" xfId="9" quotePrefix="1" applyFont="1" applyAlignment="1">
      <alignment vertical="top"/>
    </xf>
    <xf numFmtId="0" fontId="11" fillId="0" borderId="0" xfId="9" applyFont="1">
      <alignment vertical="center"/>
    </xf>
    <xf numFmtId="0" fontId="46" fillId="0" borderId="0" xfId="0" applyFont="1">
      <alignment vertical="center"/>
    </xf>
    <xf numFmtId="0" fontId="46" fillId="0" borderId="0" xfId="0" applyFont="1" applyAlignment="1">
      <alignment vertical="top"/>
    </xf>
    <xf numFmtId="176" fontId="14" fillId="0" borderId="15" xfId="0" applyNumberFormat="1" applyFont="1" applyBorder="1" applyAlignment="1">
      <alignment horizontal="left" vertical="center"/>
    </xf>
    <xf numFmtId="0" fontId="14" fillId="0" borderId="0" xfId="0" applyFont="1" applyAlignment="1">
      <alignment horizontal="center" vertical="center"/>
    </xf>
    <xf numFmtId="176" fontId="14" fillId="0" borderId="62" xfId="0" applyNumberFormat="1" applyFont="1" applyBorder="1" applyAlignment="1">
      <alignment horizontal="right" vertical="center" shrinkToFit="1"/>
    </xf>
    <xf numFmtId="0" fontId="14" fillId="0" borderId="17" xfId="0" applyFont="1" applyBorder="1" applyAlignment="1" applyProtection="1">
      <alignment horizontal="right" vertical="center"/>
      <protection locked="0"/>
    </xf>
    <xf numFmtId="0" fontId="16" fillId="0" borderId="0" xfId="0" applyFont="1" applyAlignment="1">
      <alignment horizontal="center" vertical="center"/>
    </xf>
    <xf numFmtId="0" fontId="41" fillId="0" borderId="0" xfId="0" applyFont="1" applyAlignment="1">
      <alignment horizontal="center" vertical="center"/>
    </xf>
    <xf numFmtId="0" fontId="32" fillId="0" borderId="0" xfId="8" applyNumberFormat="1" applyFont="1" applyAlignment="1">
      <alignment horizontal="center" vertical="center"/>
    </xf>
    <xf numFmtId="0" fontId="54" fillId="0" borderId="74" xfId="8" applyNumberFormat="1" applyFont="1" applyBorder="1" applyAlignment="1">
      <alignment horizontal="center" vertical="center" shrinkToFit="1"/>
    </xf>
    <xf numFmtId="0" fontId="58" fillId="0" borderId="0" xfId="9" applyFont="1" applyAlignment="1">
      <alignment horizontal="right" vertical="top"/>
    </xf>
    <xf numFmtId="0" fontId="59" fillId="0" borderId="0" xfId="8" applyNumberFormat="1" applyFont="1">
      <alignment vertical="center"/>
    </xf>
    <xf numFmtId="0" fontId="11" fillId="0" borderId="75" xfId="8" applyNumberFormat="1" applyFont="1" applyBorder="1">
      <alignment vertical="center"/>
    </xf>
    <xf numFmtId="0" fontId="52" fillId="0" borderId="0" xfId="8" applyNumberFormat="1" applyFont="1">
      <alignment vertical="center"/>
    </xf>
    <xf numFmtId="0" fontId="8" fillId="0" borderId="0" xfId="8" applyNumberFormat="1" applyFont="1">
      <alignment vertical="center"/>
    </xf>
    <xf numFmtId="0" fontId="8" fillId="0" borderId="0" xfId="8" applyNumberFormat="1" applyFont="1" applyAlignment="1">
      <alignment vertical="center" wrapText="1"/>
    </xf>
    <xf numFmtId="0" fontId="11" fillId="0" borderId="0" xfId="8" applyNumberFormat="1" applyFont="1" applyAlignment="1">
      <alignment vertical="top"/>
    </xf>
    <xf numFmtId="0" fontId="11" fillId="0" borderId="0" xfId="8" applyNumberFormat="1" applyFont="1" applyAlignment="1">
      <alignment horizontal="left" vertical="center" wrapText="1"/>
    </xf>
    <xf numFmtId="0" fontId="6" fillId="0" borderId="74" xfId="8" applyNumberFormat="1" applyFont="1" applyBorder="1" applyAlignment="1">
      <alignment vertical="center" wrapText="1"/>
    </xf>
    <xf numFmtId="0" fontId="6" fillId="3" borderId="74" xfId="8" applyNumberFormat="1" applyFont="1" applyFill="1" applyBorder="1" applyAlignment="1">
      <alignment horizontal="center" vertical="center"/>
    </xf>
    <xf numFmtId="0" fontId="6" fillId="0" borderId="63" xfId="8" applyNumberFormat="1" applyFont="1" applyBorder="1" applyAlignment="1">
      <alignment horizontal="center" vertical="center"/>
    </xf>
    <xf numFmtId="0" fontId="6" fillId="0" borderId="91" xfId="8" applyNumberFormat="1" applyFont="1" applyBorder="1" applyAlignment="1">
      <alignment horizontal="center" vertical="center"/>
    </xf>
    <xf numFmtId="0" fontId="8" fillId="0" borderId="0" xfId="8" applyNumberFormat="1" applyFont="1" applyAlignment="1">
      <alignment horizontal="center" vertical="center" shrinkToFit="1"/>
    </xf>
    <xf numFmtId="0" fontId="54" fillId="0" borderId="0" xfId="8" applyNumberFormat="1" applyFont="1" applyAlignment="1">
      <alignment horizontal="center" vertical="center"/>
    </xf>
    <xf numFmtId="0" fontId="54" fillId="0" borderId="74" xfId="8" applyNumberFormat="1" applyFont="1" applyBorder="1" applyAlignment="1">
      <alignment horizontal="center" vertical="center"/>
    </xf>
    <xf numFmtId="0" fontId="54" fillId="0" borderId="0" xfId="8" applyNumberFormat="1" applyFont="1" applyAlignment="1">
      <alignment horizontal="center" vertical="center" shrinkToFit="1"/>
    </xf>
    <xf numFmtId="0" fontId="40" fillId="0" borderId="0" xfId="8" applyNumberFormat="1" applyFont="1" applyAlignment="1">
      <alignment horizontal="center" vertical="center"/>
    </xf>
    <xf numFmtId="0" fontId="11" fillId="0" borderId="0" xfId="8" applyNumberFormat="1" applyFont="1" applyAlignment="1">
      <alignment horizontal="center" vertical="center"/>
    </xf>
    <xf numFmtId="0" fontId="8" fillId="0" borderId="0" xfId="8" applyNumberFormat="1" applyFont="1" applyAlignment="1">
      <alignment horizontal="left" vertical="top"/>
    </xf>
    <xf numFmtId="0" fontId="63" fillId="2" borderId="0" xfId="8" applyNumberFormat="1" applyFont="1" applyFill="1">
      <alignment vertical="center"/>
    </xf>
    <xf numFmtId="0" fontId="54" fillId="0" borderId="0" xfId="8" applyNumberFormat="1" applyFont="1" applyAlignment="1">
      <alignment horizontal="right" vertical="center" wrapText="1"/>
    </xf>
    <xf numFmtId="0" fontId="13" fillId="2" borderId="0" xfId="8" applyNumberFormat="1" applyFont="1" applyFill="1" applyAlignment="1">
      <alignment vertical="top"/>
    </xf>
    <xf numFmtId="0" fontId="13" fillId="2" borderId="0" xfId="8" applyNumberFormat="1" applyFont="1" applyFill="1">
      <alignment vertical="center"/>
    </xf>
    <xf numFmtId="0" fontId="6" fillId="0" borderId="0" xfId="8" applyNumberFormat="1" applyFont="1" applyAlignment="1">
      <alignment horizontal="center" vertical="center"/>
    </xf>
    <xf numFmtId="0" fontId="8" fillId="0" borderId="0" xfId="8" applyNumberFormat="1" applyFont="1" applyAlignment="1">
      <alignment horizontal="right" vertical="center" shrinkToFit="1"/>
    </xf>
    <xf numFmtId="0" fontId="9" fillId="0" borderId="0" xfId="8" applyNumberFormat="1" applyFont="1" applyAlignment="1"/>
    <xf numFmtId="0" fontId="8" fillId="0" borderId="3" xfId="8" applyNumberFormat="1" applyFont="1" applyBorder="1" applyAlignment="1">
      <alignment horizontal="left" vertical="center" shrinkToFit="1"/>
    </xf>
    <xf numFmtId="0" fontId="54" fillId="0" borderId="0" xfId="8" applyNumberFormat="1" applyFont="1" applyAlignment="1">
      <alignment horizontal="left" vertical="center" shrinkToFit="1"/>
    </xf>
    <xf numFmtId="0" fontId="2" fillId="0" borderId="0" xfId="9" applyFont="1">
      <alignment vertical="center"/>
    </xf>
    <xf numFmtId="0" fontId="54" fillId="0" borderId="0" xfId="8" applyNumberFormat="1" applyFont="1" applyAlignment="1">
      <alignment vertical="center" shrinkToFit="1"/>
    </xf>
    <xf numFmtId="0" fontId="9" fillId="0" borderId="75" xfId="8" applyNumberFormat="1" applyFont="1" applyBorder="1" applyAlignment="1"/>
    <xf numFmtId="0" fontId="6" fillId="0" borderId="0" xfId="8" applyNumberFormat="1" applyFont="1" applyAlignment="1">
      <alignment shrinkToFit="1"/>
    </xf>
    <xf numFmtId="0" fontId="6" fillId="0" borderId="0" xfId="8" applyNumberFormat="1" applyFont="1" applyAlignment="1"/>
    <xf numFmtId="0" fontId="11" fillId="0" borderId="75" xfId="8" applyNumberFormat="1" applyFont="1" applyBorder="1" applyAlignment="1"/>
    <xf numFmtId="0" fontId="70" fillId="0" borderId="0" xfId="8" applyNumberFormat="1" applyFont="1">
      <alignment vertical="center"/>
    </xf>
    <xf numFmtId="185" fontId="70" fillId="0" borderId="0" xfId="8" applyNumberFormat="1" applyFont="1">
      <alignment vertical="center"/>
    </xf>
    <xf numFmtId="184" fontId="70" fillId="0" borderId="0" xfId="8" applyNumberFormat="1" applyFont="1" applyAlignment="1"/>
    <xf numFmtId="0" fontId="9" fillId="0" borderId="16" xfId="8" applyNumberFormat="1" applyFont="1" applyBorder="1" applyAlignment="1"/>
    <xf numFmtId="0" fontId="9" fillId="0" borderId="16" xfId="8" applyNumberFormat="1" applyFont="1" applyBorder="1">
      <alignment vertical="center"/>
    </xf>
    <xf numFmtId="0" fontId="9" fillId="0" borderId="75" xfId="8" applyNumberFormat="1" applyFont="1" applyBorder="1">
      <alignment vertical="center"/>
    </xf>
    <xf numFmtId="0" fontId="9" fillId="0" borderId="3" xfId="8" applyNumberFormat="1" applyFont="1" applyBorder="1">
      <alignment vertical="center"/>
    </xf>
    <xf numFmtId="0" fontId="71" fillId="0" borderId="0" xfId="9" applyFont="1" applyAlignment="1">
      <alignment horizontal="left" vertical="top"/>
    </xf>
    <xf numFmtId="0" fontId="11" fillId="0" borderId="0" xfId="8" applyNumberFormat="1" applyFont="1" applyAlignment="1">
      <alignment horizontal="left" vertical="center"/>
    </xf>
    <xf numFmtId="0" fontId="2" fillId="0" borderId="0" xfId="9" quotePrefix="1" applyFont="1" applyAlignment="1">
      <alignment horizontal="center" vertical="top"/>
    </xf>
    <xf numFmtId="0" fontId="9" fillId="0" borderId="3" xfId="8" applyNumberFormat="1" applyFont="1" applyBorder="1" applyAlignment="1"/>
    <xf numFmtId="0" fontId="6" fillId="0" borderId="0" xfId="8" applyNumberFormat="1" applyFont="1" applyAlignment="1">
      <alignment horizontal="left" shrinkToFit="1"/>
    </xf>
    <xf numFmtId="0" fontId="6" fillId="0" borderId="51" xfId="8" applyNumberFormat="1" applyFont="1" applyBorder="1" applyAlignment="1">
      <alignment horizontal="center" vertical="center"/>
    </xf>
    <xf numFmtId="0" fontId="59" fillId="0" borderId="0" xfId="8" applyNumberFormat="1" applyFont="1" applyAlignment="1">
      <alignment horizontal="center" vertical="center"/>
    </xf>
    <xf numFmtId="0" fontId="54" fillId="3" borderId="88" xfId="8" applyNumberFormat="1" applyFont="1" applyFill="1" applyBorder="1" applyAlignment="1">
      <alignment vertical="center" shrinkToFit="1"/>
    </xf>
    <xf numFmtId="0" fontId="8" fillId="3" borderId="63" xfId="8" applyNumberFormat="1" applyFont="1" applyFill="1" applyBorder="1">
      <alignment vertical="center"/>
    </xf>
    <xf numFmtId="0" fontId="8" fillId="3" borderId="55" xfId="8" applyNumberFormat="1" applyFont="1" applyFill="1" applyBorder="1">
      <alignment vertical="center"/>
    </xf>
    <xf numFmtId="0" fontId="8" fillId="3" borderId="75" xfId="8" applyNumberFormat="1" applyFont="1" applyFill="1" applyBorder="1">
      <alignment vertical="center"/>
    </xf>
    <xf numFmtId="0" fontId="8" fillId="3" borderId="3" xfId="8" applyNumberFormat="1" applyFont="1" applyFill="1" applyBorder="1">
      <alignment vertical="center"/>
    </xf>
    <xf numFmtId="0" fontId="8" fillId="3" borderId="102" xfId="8" applyNumberFormat="1" applyFont="1" applyFill="1" applyBorder="1">
      <alignment vertical="center"/>
    </xf>
    <xf numFmtId="0" fontId="8" fillId="3" borderId="103" xfId="8" applyNumberFormat="1" applyFont="1" applyFill="1" applyBorder="1">
      <alignment vertical="center"/>
    </xf>
    <xf numFmtId="0" fontId="11" fillId="0" borderId="3" xfId="8" applyNumberFormat="1" applyFont="1" applyBorder="1" applyAlignment="1"/>
    <xf numFmtId="0" fontId="11" fillId="0" borderId="102" xfId="8" applyNumberFormat="1" applyFont="1" applyBorder="1">
      <alignment vertical="center"/>
    </xf>
    <xf numFmtId="0" fontId="11" fillId="0" borderId="101" xfId="8" applyNumberFormat="1" applyFont="1" applyBorder="1">
      <alignment vertical="center"/>
    </xf>
    <xf numFmtId="0" fontId="11" fillId="0" borderId="103" xfId="8" applyNumberFormat="1" applyFont="1" applyBorder="1">
      <alignment vertical="center"/>
    </xf>
    <xf numFmtId="0" fontId="9" fillId="3" borderId="98" xfId="8" applyNumberFormat="1" applyFont="1" applyFill="1" applyBorder="1" applyAlignment="1">
      <alignment horizontal="center" vertical="center"/>
    </xf>
    <xf numFmtId="0" fontId="61" fillId="3" borderId="74" xfId="8" applyNumberFormat="1" applyFont="1" applyFill="1" applyBorder="1" applyAlignment="1">
      <alignment horizontal="center" vertical="center"/>
    </xf>
    <xf numFmtId="0" fontId="61" fillId="3" borderId="99" xfId="8" applyNumberFormat="1" applyFont="1" applyFill="1" applyBorder="1" applyAlignment="1">
      <alignment horizontal="center" vertical="center"/>
    </xf>
    <xf numFmtId="0" fontId="6" fillId="0" borderId="99" xfId="8" applyNumberFormat="1" applyFont="1" applyBorder="1" applyAlignment="1">
      <alignment vertical="center" wrapText="1"/>
    </xf>
    <xf numFmtId="0" fontId="43" fillId="3" borderId="74" xfId="8" applyNumberFormat="1" applyFont="1" applyFill="1" applyBorder="1" applyAlignment="1">
      <alignment horizontal="center" vertical="center"/>
    </xf>
    <xf numFmtId="0" fontId="43" fillId="3" borderId="99" xfId="8" applyNumberFormat="1" applyFont="1" applyFill="1" applyBorder="1" applyAlignment="1">
      <alignment horizontal="center" vertical="center"/>
    </xf>
    <xf numFmtId="0" fontId="6" fillId="0" borderId="101" xfId="8" applyNumberFormat="1" applyFont="1" applyBorder="1" applyAlignment="1">
      <alignment vertical="center" shrinkToFit="1"/>
    </xf>
    <xf numFmtId="0" fontId="6" fillId="0" borderId="101" xfId="8" applyNumberFormat="1" applyFont="1" applyBorder="1" applyAlignment="1">
      <alignment horizontal="center" vertical="center" shrinkToFit="1"/>
    </xf>
    <xf numFmtId="0" fontId="8" fillId="0" borderId="0" xfId="8" applyNumberFormat="1" applyFont="1" applyAlignment="1">
      <alignment horizontal="center"/>
    </xf>
    <xf numFmtId="0" fontId="8" fillId="0" borderId="0" xfId="8" applyNumberFormat="1" applyFont="1" applyAlignment="1">
      <alignment horizontal="center" shrinkToFit="1"/>
    </xf>
    <xf numFmtId="0" fontId="54" fillId="0" borderId="98" xfId="8" applyNumberFormat="1" applyFont="1" applyBorder="1" applyAlignment="1">
      <alignment horizontal="center" vertical="center" shrinkToFit="1"/>
    </xf>
    <xf numFmtId="0" fontId="54" fillId="0" borderId="99" xfId="8" applyNumberFormat="1" applyFont="1" applyBorder="1" applyAlignment="1">
      <alignment horizontal="center" vertical="center" shrinkToFit="1"/>
    </xf>
    <xf numFmtId="0" fontId="8" fillId="0" borderId="0" xfId="8" applyNumberFormat="1" applyFont="1" applyAlignment="1">
      <alignment vertical="center" shrinkToFit="1"/>
    </xf>
    <xf numFmtId="0" fontId="9" fillId="0" borderId="75" xfId="8" applyNumberFormat="1" applyFont="1" applyBorder="1" applyAlignment="1">
      <alignment horizontal="center" vertical="center" shrinkToFit="1"/>
    </xf>
    <xf numFmtId="0" fontId="8" fillId="0" borderId="102" xfId="8" applyNumberFormat="1" applyFont="1" applyBorder="1" applyAlignment="1">
      <alignment horizontal="center" vertical="center" shrinkToFit="1"/>
    </xf>
    <xf numFmtId="0" fontId="8" fillId="0" borderId="101" xfId="8" applyNumberFormat="1" applyFont="1" applyBorder="1" applyAlignment="1">
      <alignment horizontal="center" vertical="center" shrinkToFit="1"/>
    </xf>
    <xf numFmtId="0" fontId="8" fillId="0" borderId="103" xfId="8" applyNumberFormat="1" applyFont="1" applyBorder="1" applyAlignment="1">
      <alignment horizontal="center" vertical="center" shrinkToFit="1"/>
    </xf>
    <xf numFmtId="0" fontId="69" fillId="0" borderId="74" xfId="8" applyNumberFormat="1" applyFont="1" applyBorder="1" applyAlignment="1">
      <alignment vertical="center" wrapText="1" shrinkToFit="1"/>
    </xf>
    <xf numFmtId="0" fontId="69" fillId="0" borderId="99" xfId="8" applyNumberFormat="1" applyFont="1" applyBorder="1" applyAlignment="1">
      <alignment vertical="center" wrapText="1" shrinkToFit="1"/>
    </xf>
    <xf numFmtId="0" fontId="34" fillId="0" borderId="111" xfId="8" applyNumberFormat="1" applyFont="1" applyBorder="1" applyAlignment="1" applyProtection="1">
      <alignment horizontal="center" vertical="center" shrinkToFit="1"/>
      <protection locked="0"/>
    </xf>
    <xf numFmtId="0" fontId="34" fillId="0" borderId="112" xfId="8" applyNumberFormat="1" applyFont="1" applyBorder="1" applyAlignment="1" applyProtection="1">
      <alignment horizontal="center" vertical="center" shrinkToFit="1"/>
      <protection locked="0"/>
    </xf>
    <xf numFmtId="0" fontId="34" fillId="0" borderId="112" xfId="8" applyNumberFormat="1" applyFont="1" applyBorder="1" applyAlignment="1" applyProtection="1">
      <alignment horizontal="center" vertical="center"/>
      <protection locked="0"/>
    </xf>
    <xf numFmtId="0" fontId="34" fillId="0" borderId="113" xfId="8" applyNumberFormat="1" applyFont="1" applyBorder="1" applyAlignment="1" applyProtection="1">
      <alignment horizontal="center" vertical="center" shrinkToFit="1"/>
      <protection locked="0"/>
    </xf>
    <xf numFmtId="0" fontId="9" fillId="0" borderId="48" xfId="8" applyNumberFormat="1" applyFont="1" applyBorder="1">
      <alignment vertical="center"/>
    </xf>
    <xf numFmtId="0" fontId="6" fillId="0" borderId="36" xfId="8" applyNumberFormat="1" applyFont="1" applyBorder="1">
      <alignment vertical="center"/>
    </xf>
    <xf numFmtId="0" fontId="35" fillId="3" borderId="119" xfId="8" applyNumberFormat="1" applyFont="1" applyFill="1" applyBorder="1">
      <alignment vertical="center"/>
    </xf>
    <xf numFmtId="0" fontId="9" fillId="3" borderId="121" xfId="7" applyNumberFormat="1" applyFont="1" applyFill="1" applyBorder="1" applyAlignment="1">
      <alignment vertical="center"/>
    </xf>
    <xf numFmtId="0" fontId="11" fillId="3" borderId="123" xfId="7" applyNumberFormat="1" applyFont="1" applyFill="1" applyBorder="1" applyAlignment="1">
      <alignment horizontal="center" vertical="center"/>
    </xf>
    <xf numFmtId="0" fontId="9" fillId="3" borderId="123" xfId="7" applyNumberFormat="1" applyFont="1" applyFill="1" applyBorder="1" applyAlignment="1">
      <alignment vertical="center"/>
    </xf>
    <xf numFmtId="0" fontId="8" fillId="3" borderId="131" xfId="8" applyNumberFormat="1" applyFont="1" applyFill="1" applyBorder="1" applyAlignment="1">
      <alignment vertical="top"/>
    </xf>
    <xf numFmtId="0" fontId="8" fillId="3" borderId="129" xfId="8" applyNumberFormat="1" applyFont="1" applyFill="1" applyBorder="1" applyAlignment="1">
      <alignment vertical="top"/>
    </xf>
    <xf numFmtId="0" fontId="8" fillId="3" borderId="132" xfId="8" applyNumberFormat="1" applyFont="1" applyFill="1" applyBorder="1" applyAlignment="1">
      <alignment vertical="top"/>
    </xf>
    <xf numFmtId="176" fontId="77" fillId="0" borderId="134" xfId="0" applyNumberFormat="1" applyFont="1" applyBorder="1" applyAlignment="1">
      <alignment horizontal="right" vertical="center"/>
    </xf>
    <xf numFmtId="0" fontId="14" fillId="0" borderId="125" xfId="0" applyFont="1" applyBorder="1" applyAlignment="1">
      <alignment vertical="center" shrinkToFit="1"/>
    </xf>
    <xf numFmtId="0" fontId="14" fillId="0" borderId="136" xfId="0" applyFont="1" applyBorder="1">
      <alignment vertical="center"/>
    </xf>
    <xf numFmtId="0" fontId="14" fillId="0" borderId="137" xfId="0" applyFont="1" applyBorder="1">
      <alignment vertical="center"/>
    </xf>
    <xf numFmtId="0" fontId="14" fillId="0" borderId="138" xfId="0" applyFont="1" applyBorder="1" applyAlignment="1">
      <alignment horizontal="right" vertical="center"/>
    </xf>
    <xf numFmtId="0" fontId="78" fillId="0" borderId="136" xfId="0" applyFont="1" applyBorder="1" applyAlignment="1">
      <alignment horizontal="center" vertical="center"/>
    </xf>
    <xf numFmtId="0" fontId="11" fillId="0" borderId="136" xfId="8" applyNumberFormat="1" applyFont="1" applyBorder="1" applyAlignment="1">
      <alignment horizontal="center" vertical="center"/>
    </xf>
    <xf numFmtId="0" fontId="78" fillId="0" borderId="0" xfId="0" applyFont="1" applyAlignment="1">
      <alignment horizontal="center" vertical="center"/>
    </xf>
    <xf numFmtId="0" fontId="14" fillId="0" borderId="101" xfId="0" applyFont="1" applyBorder="1" applyAlignment="1">
      <alignment horizontal="center" vertical="center"/>
    </xf>
    <xf numFmtId="0" fontId="14" fillId="0" borderId="101" xfId="0" applyFont="1" applyBorder="1">
      <alignment vertical="center"/>
    </xf>
    <xf numFmtId="0" fontId="14" fillId="0" borderId="126" xfId="0" applyFont="1" applyBorder="1" applyAlignment="1">
      <alignment horizontal="right" vertical="center"/>
    </xf>
    <xf numFmtId="0" fontId="2" fillId="0" borderId="0" xfId="0" applyFont="1">
      <alignment vertical="center"/>
    </xf>
    <xf numFmtId="0" fontId="2" fillId="0" borderId="0" xfId="0" applyFont="1" applyAlignment="1">
      <alignment horizontal="right" vertical="center"/>
    </xf>
    <xf numFmtId="0" fontId="80" fillId="0" borderId="0" xfId="0" applyFont="1" applyAlignment="1">
      <alignment horizontal="center" vertical="center" wrapText="1"/>
    </xf>
    <xf numFmtId="0" fontId="80" fillId="0" borderId="0" xfId="8" applyNumberFormat="1" applyFont="1">
      <alignment vertical="center"/>
    </xf>
    <xf numFmtId="0" fontId="81" fillId="0" borderId="0" xfId="0" applyFont="1" applyAlignment="1">
      <alignment horizontal="center" vertical="center" wrapText="1"/>
    </xf>
    <xf numFmtId="0" fontId="46" fillId="4" borderId="142" xfId="0" applyFont="1" applyFill="1" applyBorder="1" applyAlignment="1">
      <alignment horizontal="center" vertical="center" wrapText="1"/>
    </xf>
    <xf numFmtId="0" fontId="47" fillId="4" borderId="142" xfId="0" applyFont="1" applyFill="1" applyBorder="1" applyAlignment="1">
      <alignment horizontal="center" vertical="center" wrapText="1"/>
    </xf>
    <xf numFmtId="0" fontId="46" fillId="0" borderId="142" xfId="0" applyFont="1" applyBorder="1" applyAlignment="1">
      <alignment horizontal="center" vertical="center" wrapText="1"/>
    </xf>
    <xf numFmtId="186" fontId="48" fillId="0" borderId="144" xfId="0" applyNumberFormat="1" applyFont="1" applyBorder="1" applyAlignment="1">
      <alignment horizontal="right" vertical="center" wrapText="1"/>
    </xf>
    <xf numFmtId="0" fontId="46" fillId="0" borderId="145" xfId="0" applyFont="1" applyBorder="1" applyAlignment="1">
      <alignment horizontal="center" vertical="center" wrapText="1"/>
    </xf>
    <xf numFmtId="187" fontId="46" fillId="0" borderId="146" xfId="0" applyNumberFormat="1" applyFont="1" applyBorder="1" applyAlignment="1">
      <alignment horizontal="left" vertical="center" wrapText="1"/>
    </xf>
    <xf numFmtId="187" fontId="46" fillId="0" borderId="142" xfId="0" applyNumberFormat="1" applyFont="1" applyBorder="1" applyAlignment="1">
      <alignment horizontal="right" vertical="center" wrapText="1"/>
    </xf>
    <xf numFmtId="187" fontId="49" fillId="0" borderId="142" xfId="0" applyNumberFormat="1" applyFont="1" applyBorder="1" applyAlignment="1">
      <alignment horizontal="right" vertical="center" wrapText="1"/>
    </xf>
    <xf numFmtId="187" fontId="46" fillId="0" borderId="144" xfId="0" applyNumberFormat="1" applyFont="1" applyBorder="1" applyAlignment="1">
      <alignment horizontal="right" vertical="center" wrapText="1"/>
    </xf>
    <xf numFmtId="187" fontId="51" fillId="0" borderId="142" xfId="0" applyNumberFormat="1" applyFont="1" applyBorder="1" applyAlignment="1">
      <alignment horizontal="right" vertical="center" wrapText="1"/>
    </xf>
    <xf numFmtId="186" fontId="48" fillId="0" borderId="142" xfId="0" applyNumberFormat="1" applyFont="1" applyBorder="1" applyAlignment="1">
      <alignment horizontal="right" vertical="center" wrapText="1"/>
    </xf>
    <xf numFmtId="186" fontId="83" fillId="0" borderId="142" xfId="0" applyNumberFormat="1" applyFont="1" applyBorder="1" applyAlignment="1">
      <alignment horizontal="right" vertical="center" wrapText="1"/>
    </xf>
    <xf numFmtId="186" fontId="48" fillId="0" borderId="146" xfId="0" applyNumberFormat="1" applyFont="1" applyBorder="1" applyAlignment="1">
      <alignment horizontal="left" vertical="center" wrapText="1"/>
    </xf>
    <xf numFmtId="0" fontId="40" fillId="0" borderId="0" xfId="8" applyNumberFormat="1" applyFont="1">
      <alignment vertical="center"/>
    </xf>
    <xf numFmtId="0" fontId="36" fillId="0" borderId="0" xfId="8" applyNumberFormat="1" applyFont="1" applyAlignment="1" applyProtection="1">
      <alignment vertical="center" shrinkToFit="1"/>
      <protection locked="0"/>
    </xf>
    <xf numFmtId="0" fontId="9" fillId="0" borderId="154" xfId="8" applyNumberFormat="1" applyFont="1" applyBorder="1">
      <alignment vertical="center"/>
    </xf>
    <xf numFmtId="0" fontId="9" fillId="0" borderId="152" xfId="8" applyNumberFormat="1" applyFont="1" applyBorder="1">
      <alignment vertical="center"/>
    </xf>
    <xf numFmtId="0" fontId="9" fillId="0" borderId="153" xfId="8" applyNumberFormat="1" applyFont="1" applyBorder="1">
      <alignment vertical="center"/>
    </xf>
    <xf numFmtId="0" fontId="78" fillId="0" borderId="19" xfId="0" applyFont="1" applyBorder="1" applyAlignment="1">
      <alignment horizontal="center" vertical="center" shrinkToFit="1"/>
    </xf>
    <xf numFmtId="58" fontId="78" fillId="0" borderId="18" xfId="0" applyNumberFormat="1" applyFont="1" applyBorder="1" applyAlignment="1" applyProtection="1">
      <alignment vertical="center" shrinkToFit="1"/>
      <protection locked="0"/>
    </xf>
    <xf numFmtId="176" fontId="78" fillId="0" borderId="18" xfId="0" applyNumberFormat="1" applyFont="1" applyBorder="1" applyAlignment="1" applyProtection="1">
      <alignment horizontal="right" vertical="center" shrinkToFit="1"/>
      <protection locked="0"/>
    </xf>
    <xf numFmtId="58" fontId="78" fillId="0" borderId="21" xfId="0" applyNumberFormat="1" applyFont="1" applyBorder="1" applyAlignment="1" applyProtection="1">
      <alignment vertical="center" shrinkToFit="1"/>
      <protection locked="0"/>
    </xf>
    <xf numFmtId="176" fontId="78" fillId="0" borderId="21" xfId="0" applyNumberFormat="1" applyFont="1" applyBorder="1" applyAlignment="1" applyProtection="1">
      <alignment horizontal="right" vertical="center" shrinkToFit="1"/>
      <protection locked="0"/>
    </xf>
    <xf numFmtId="176" fontId="78" fillId="0" borderId="76" xfId="0" applyNumberFormat="1" applyFont="1" applyBorder="1" applyAlignment="1">
      <alignment horizontal="right" vertical="center" shrinkToFit="1"/>
    </xf>
    <xf numFmtId="0" fontId="54" fillId="0" borderId="56" xfId="8" applyNumberFormat="1" applyFont="1" applyBorder="1" applyAlignment="1">
      <alignment vertical="center" shrinkToFit="1"/>
    </xf>
    <xf numFmtId="0" fontId="61" fillId="0" borderId="0" xfId="8" applyNumberFormat="1" applyFont="1" applyAlignment="1">
      <alignment horizontal="center" vertical="center"/>
    </xf>
    <xf numFmtId="0" fontId="85" fillId="0" borderId="176" xfId="8" applyNumberFormat="1" applyFont="1" applyBorder="1" applyAlignment="1">
      <alignment horizontal="left" vertical="center"/>
    </xf>
    <xf numFmtId="0" fontId="85" fillId="0" borderId="0" xfId="8" applyNumberFormat="1" applyFont="1" applyAlignment="1">
      <alignment horizontal="left" vertical="center"/>
    </xf>
    <xf numFmtId="0" fontId="85" fillId="0" borderId="177" xfId="8" applyNumberFormat="1" applyFont="1" applyBorder="1" applyAlignment="1">
      <alignment horizontal="left" vertical="center"/>
    </xf>
    <xf numFmtId="0" fontId="2" fillId="0" borderId="178" xfId="9" quotePrefix="1" applyFont="1" applyBorder="1" applyAlignment="1">
      <alignment horizontal="center" vertical="top"/>
    </xf>
    <xf numFmtId="0" fontId="2" fillId="0" borderId="179" xfId="9" quotePrefix="1" applyFont="1" applyBorder="1" applyAlignment="1">
      <alignment horizontal="center" vertical="top"/>
    </xf>
    <xf numFmtId="0" fontId="2" fillId="0" borderId="180" xfId="9" quotePrefix="1" applyFont="1" applyBorder="1" applyAlignment="1">
      <alignment horizontal="center" vertical="top"/>
    </xf>
    <xf numFmtId="0" fontId="11" fillId="0" borderId="0" xfId="8" applyNumberFormat="1" applyFont="1" applyProtection="1">
      <alignment vertical="center"/>
      <protection locked="0"/>
    </xf>
    <xf numFmtId="0" fontId="11" fillId="0" borderId="46" xfId="8" applyNumberFormat="1" applyFont="1" applyBorder="1" applyAlignment="1">
      <alignment horizontal="right" vertical="center"/>
    </xf>
    <xf numFmtId="0" fontId="11" fillId="0" borderId="47" xfId="8" applyNumberFormat="1" applyFont="1" applyBorder="1" applyAlignment="1">
      <alignment horizontal="right" vertical="center"/>
    </xf>
    <xf numFmtId="0" fontId="9" fillId="0" borderId="152" xfId="8" applyNumberFormat="1" applyFont="1" applyBorder="1" applyAlignment="1">
      <alignment horizontal="right" vertical="center"/>
    </xf>
    <xf numFmtId="0" fontId="9" fillId="0" borderId="140" xfId="8" applyNumberFormat="1" applyFont="1" applyBorder="1">
      <alignment vertical="center"/>
    </xf>
    <xf numFmtId="2" fontId="11" fillId="0" borderId="0" xfId="8" applyNumberFormat="1" applyFont="1">
      <alignment vertical="center"/>
    </xf>
    <xf numFmtId="0" fontId="72" fillId="0" borderId="0" xfId="8" applyNumberFormat="1" applyFont="1" applyAlignment="1">
      <alignment vertical="center" wrapText="1"/>
    </xf>
    <xf numFmtId="0" fontId="9" fillId="0" borderId="150" xfId="8" applyNumberFormat="1" applyFont="1" applyBorder="1">
      <alignment vertical="center"/>
    </xf>
    <xf numFmtId="0" fontId="9" fillId="0" borderId="82" xfId="8" applyNumberFormat="1" applyFont="1" applyBorder="1">
      <alignment vertical="center"/>
    </xf>
    <xf numFmtId="0" fontId="9" fillId="0" borderId="158" xfId="8" applyNumberFormat="1" applyFont="1" applyBorder="1">
      <alignment vertical="center"/>
    </xf>
    <xf numFmtId="0" fontId="9" fillId="0" borderId="159" xfId="8" applyNumberFormat="1" applyFont="1" applyBorder="1">
      <alignment vertical="center"/>
    </xf>
    <xf numFmtId="0" fontId="14" fillId="0" borderId="21" xfId="0" applyFont="1" applyBorder="1" applyAlignment="1">
      <alignment horizontal="center" vertical="center"/>
    </xf>
    <xf numFmtId="0" fontId="89" fillId="0" borderId="0" xfId="8" applyNumberFormat="1" applyFont="1">
      <alignment vertical="center"/>
    </xf>
    <xf numFmtId="0" fontId="6" fillId="5" borderId="161" xfId="8" applyNumberFormat="1" applyFont="1" applyFill="1" applyBorder="1">
      <alignment vertical="center"/>
    </xf>
    <xf numFmtId="0" fontId="6" fillId="5" borderId="162" xfId="8" applyNumberFormat="1" applyFont="1" applyFill="1" applyBorder="1">
      <alignment vertical="center"/>
    </xf>
    <xf numFmtId="0" fontId="6" fillId="5" borderId="163" xfId="8" applyNumberFormat="1" applyFont="1" applyFill="1" applyBorder="1">
      <alignment vertical="center"/>
    </xf>
    <xf numFmtId="0" fontId="6" fillId="5" borderId="140" xfId="8" applyNumberFormat="1" applyFont="1" applyFill="1" applyBorder="1">
      <alignment vertical="center"/>
    </xf>
    <xf numFmtId="0" fontId="6" fillId="5" borderId="0" xfId="8" applyNumberFormat="1" applyFont="1" applyFill="1">
      <alignment vertical="center"/>
    </xf>
    <xf numFmtId="0" fontId="6" fillId="5" borderId="46" xfId="8" applyNumberFormat="1" applyFont="1" applyFill="1" applyBorder="1">
      <alignment vertical="center"/>
    </xf>
    <xf numFmtId="0" fontId="9" fillId="5" borderId="152" xfId="8" applyNumberFormat="1" applyFont="1" applyFill="1" applyBorder="1">
      <alignment vertical="center"/>
    </xf>
    <xf numFmtId="0" fontId="9" fillId="5" borderId="153" xfId="8" applyNumberFormat="1" applyFont="1" applyFill="1" applyBorder="1">
      <alignment vertical="center"/>
    </xf>
    <xf numFmtId="0" fontId="54" fillId="0" borderId="190" xfId="8" applyNumberFormat="1" applyFont="1" applyBorder="1" applyAlignment="1">
      <alignment vertical="center" shrinkToFit="1"/>
    </xf>
    <xf numFmtId="0" fontId="11" fillId="0" borderId="0" xfId="8" applyNumberFormat="1" applyFont="1" applyAlignment="1">
      <alignment horizontal="center" vertical="center"/>
    </xf>
    <xf numFmtId="0" fontId="52" fillId="0" borderId="0" xfId="8" applyNumberFormat="1" applyFont="1" applyAlignment="1">
      <alignment horizontal="center" vertical="center"/>
    </xf>
    <xf numFmtId="0" fontId="6" fillId="0" borderId="51" xfId="8" applyNumberFormat="1" applyFont="1" applyBorder="1" applyAlignment="1" applyProtection="1">
      <alignment horizontal="center" vertical="center" shrinkToFit="1"/>
      <protection locked="0"/>
    </xf>
    <xf numFmtId="0" fontId="6" fillId="0" borderId="74" xfId="8" applyNumberFormat="1" applyFont="1" applyBorder="1" applyAlignment="1" applyProtection="1">
      <alignment horizontal="center" vertical="center" shrinkToFit="1"/>
      <protection locked="0"/>
    </xf>
    <xf numFmtId="0" fontId="6" fillId="0" borderId="99" xfId="8" applyNumberFormat="1" applyFont="1" applyBorder="1" applyAlignment="1" applyProtection="1">
      <alignment horizontal="center" vertical="center" shrinkToFit="1"/>
      <protection locked="0"/>
    </xf>
    <xf numFmtId="0" fontId="6" fillId="0" borderId="98" xfId="8" applyNumberFormat="1" applyFont="1" applyBorder="1" applyAlignment="1">
      <alignment horizontal="center" vertical="center"/>
    </xf>
    <xf numFmtId="0" fontId="6" fillId="0" borderId="74" xfId="8" applyNumberFormat="1" applyFont="1" applyBorder="1" applyAlignment="1">
      <alignment horizontal="center" vertical="center"/>
    </xf>
    <xf numFmtId="0" fontId="6" fillId="0" borderId="99" xfId="8" applyNumberFormat="1" applyFont="1" applyBorder="1" applyAlignment="1">
      <alignment horizontal="center" vertical="center"/>
    </xf>
    <xf numFmtId="0" fontId="42" fillId="0" borderId="98" xfId="8" applyNumberFormat="1" applyFont="1" applyBorder="1" applyAlignment="1" applyProtection="1">
      <alignment horizontal="center" vertical="center" wrapText="1"/>
      <protection locked="0"/>
    </xf>
    <xf numFmtId="0" fontId="42" fillId="0" borderId="74" xfId="8" applyNumberFormat="1" applyFont="1" applyBorder="1" applyAlignment="1" applyProtection="1">
      <alignment horizontal="center" vertical="center" wrapText="1"/>
      <protection locked="0"/>
    </xf>
    <xf numFmtId="0" fontId="42" fillId="0" borderId="99" xfId="8" applyNumberFormat="1" applyFont="1" applyBorder="1" applyAlignment="1" applyProtection="1">
      <alignment horizontal="center" vertical="center" wrapText="1"/>
      <protection locked="0"/>
    </xf>
    <xf numFmtId="0" fontId="62" fillId="0" borderId="98" xfId="8" applyNumberFormat="1" applyFont="1" applyBorder="1" applyAlignment="1">
      <alignment horizontal="left" vertical="top"/>
    </xf>
    <xf numFmtId="0" fontId="62" fillId="0" borderId="74" xfId="8" applyNumberFormat="1" applyFont="1" applyBorder="1" applyAlignment="1">
      <alignment horizontal="left" vertical="top"/>
    </xf>
    <xf numFmtId="0" fontId="62" fillId="0" borderId="99" xfId="8" applyNumberFormat="1" applyFont="1" applyBorder="1" applyAlignment="1">
      <alignment horizontal="left" vertical="top"/>
    </xf>
    <xf numFmtId="0" fontId="2" fillId="0" borderId="98" xfId="8" applyNumberFormat="1" applyBorder="1">
      <alignment vertical="center"/>
    </xf>
    <xf numFmtId="0" fontId="2" fillId="0" borderId="74" xfId="8" applyNumberFormat="1" applyBorder="1">
      <alignment vertical="center"/>
    </xf>
    <xf numFmtId="0" fontId="2" fillId="0" borderId="99" xfId="8" applyNumberFormat="1" applyBorder="1">
      <alignment vertical="center"/>
    </xf>
    <xf numFmtId="0" fontId="61" fillId="0" borderId="0" xfId="8" applyNumberFormat="1" applyFont="1" applyAlignment="1" applyProtection="1">
      <alignment horizontal="center"/>
      <protection locked="0"/>
    </xf>
    <xf numFmtId="0" fontId="9" fillId="0" borderId="75" xfId="8" applyNumberFormat="1" applyFont="1" applyBorder="1" applyAlignment="1">
      <alignment shrinkToFit="1"/>
    </xf>
    <xf numFmtId="0" fontId="9" fillId="0" borderId="0" xfId="8" applyNumberFormat="1" applyFont="1" applyAlignment="1">
      <alignment shrinkToFit="1"/>
    </xf>
    <xf numFmtId="0" fontId="9" fillId="0" borderId="3" xfId="8" applyNumberFormat="1" applyFont="1" applyBorder="1" applyAlignment="1">
      <alignment shrinkToFit="1"/>
    </xf>
    <xf numFmtId="0" fontId="6" fillId="0" borderId="0" xfId="8" applyNumberFormat="1" applyFont="1" applyAlignment="1">
      <alignment horizontal="left" shrinkToFit="1"/>
    </xf>
    <xf numFmtId="0" fontId="11" fillId="0" borderId="0" xfId="8" applyNumberFormat="1" applyFont="1" applyAlignment="1">
      <alignment horizontal="center"/>
    </xf>
    <xf numFmtId="0" fontId="60" fillId="0" borderId="63" xfId="8" applyNumberFormat="1" applyFont="1" applyBorder="1" applyAlignment="1">
      <alignment horizontal="center" vertical="center" textRotation="180"/>
    </xf>
    <xf numFmtId="0" fontId="60" fillId="0" borderId="55" xfId="8" applyNumberFormat="1" applyFont="1" applyBorder="1" applyAlignment="1">
      <alignment horizontal="center" vertical="center" textRotation="180"/>
    </xf>
    <xf numFmtId="0" fontId="60" fillId="0" borderId="75" xfId="8" applyNumberFormat="1" applyFont="1" applyBorder="1" applyAlignment="1">
      <alignment horizontal="center" vertical="center" textRotation="180"/>
    </xf>
    <xf numFmtId="0" fontId="60" fillId="0" borderId="3" xfId="8" applyNumberFormat="1" applyFont="1" applyBorder="1" applyAlignment="1">
      <alignment horizontal="center" vertical="center" textRotation="180"/>
    </xf>
    <xf numFmtId="0" fontId="60" fillId="0" borderId="102" xfId="8" applyNumberFormat="1" applyFont="1" applyBorder="1" applyAlignment="1">
      <alignment horizontal="center" vertical="center" textRotation="180"/>
    </xf>
    <xf numFmtId="0" fontId="60" fillId="0" borderId="103" xfId="8" applyNumberFormat="1" applyFont="1" applyBorder="1" applyAlignment="1">
      <alignment horizontal="center" vertical="center" textRotation="180"/>
    </xf>
    <xf numFmtId="0" fontId="35" fillId="0" borderId="98" xfId="0" applyFont="1" applyBorder="1" applyAlignment="1">
      <alignment horizontal="center" vertical="center" wrapText="1"/>
    </xf>
    <xf numFmtId="0" fontId="35" fillId="0" borderId="74" xfId="0" applyFont="1" applyBorder="1" applyAlignment="1">
      <alignment horizontal="center" vertical="center" wrapText="1"/>
    </xf>
    <xf numFmtId="0" fontId="35" fillId="0" borderId="99" xfId="0" applyFont="1" applyBorder="1" applyAlignment="1">
      <alignment horizontal="center" vertical="center" wrapText="1"/>
    </xf>
    <xf numFmtId="177" fontId="61" fillId="0" borderId="98" xfId="8" applyNumberFormat="1" applyFont="1" applyBorder="1" applyAlignment="1" applyProtection="1">
      <alignment horizontal="center" vertical="center" shrinkToFit="1"/>
      <protection locked="0"/>
    </xf>
    <xf numFmtId="177" fontId="61" fillId="0" borderId="74" xfId="8" applyNumberFormat="1" applyFont="1" applyBorder="1" applyAlignment="1" applyProtection="1">
      <alignment horizontal="center" vertical="center" shrinkToFit="1"/>
      <protection locked="0"/>
    </xf>
    <xf numFmtId="177" fontId="61" fillId="0" borderId="99" xfId="8" applyNumberFormat="1" applyFont="1" applyBorder="1" applyAlignment="1" applyProtection="1">
      <alignment horizontal="center" vertical="center" shrinkToFit="1"/>
      <protection locked="0"/>
    </xf>
    <xf numFmtId="177" fontId="9" fillId="0" borderId="98" xfId="8" applyNumberFormat="1" applyFont="1" applyBorder="1" applyAlignment="1">
      <alignment horizontal="center" vertical="center" wrapText="1" shrinkToFit="1"/>
    </xf>
    <xf numFmtId="177" fontId="9" fillId="0" borderId="74" xfId="8" applyNumberFormat="1" applyFont="1" applyBorder="1" applyAlignment="1">
      <alignment horizontal="center" vertical="center" wrapText="1" shrinkToFit="1"/>
    </xf>
    <xf numFmtId="177" fontId="9" fillId="0" borderId="99" xfId="8" applyNumberFormat="1" applyFont="1" applyBorder="1" applyAlignment="1">
      <alignment horizontal="center" vertical="center" wrapText="1" shrinkToFit="1"/>
    </xf>
    <xf numFmtId="178" fontId="61" fillId="0" borderId="98" xfId="8" applyNumberFormat="1" applyFont="1" applyBorder="1" applyAlignment="1" applyProtection="1">
      <alignment horizontal="center" vertical="center" shrinkToFit="1"/>
      <protection locked="0"/>
    </xf>
    <xf numFmtId="178" fontId="61" fillId="0" borderId="74" xfId="8" applyNumberFormat="1" applyFont="1" applyBorder="1" applyAlignment="1" applyProtection="1">
      <alignment horizontal="center" vertical="center" shrinkToFit="1"/>
      <protection locked="0"/>
    </xf>
    <xf numFmtId="178" fontId="61" fillId="0" borderId="99" xfId="8" applyNumberFormat="1" applyFont="1" applyBorder="1" applyAlignment="1" applyProtection="1">
      <alignment horizontal="center" vertical="center" shrinkToFit="1"/>
      <protection locked="0"/>
    </xf>
    <xf numFmtId="179" fontId="82" fillId="0" borderId="140" xfId="8" applyNumberFormat="1" applyFont="1" applyBorder="1" applyAlignment="1">
      <alignment horizontal="right" vertical="center" shrinkToFit="1"/>
    </xf>
    <xf numFmtId="179" fontId="82" fillId="0" borderId="0" xfId="8" applyNumberFormat="1" applyFont="1" applyAlignment="1">
      <alignment horizontal="right" vertical="center" shrinkToFit="1"/>
    </xf>
    <xf numFmtId="179" fontId="82" fillId="0" borderId="141" xfId="8" applyNumberFormat="1" applyFont="1" applyBorder="1" applyAlignment="1">
      <alignment horizontal="right" vertical="center" shrinkToFit="1"/>
    </xf>
    <xf numFmtId="179" fontId="82" fillId="0" borderId="101" xfId="8" applyNumberFormat="1" applyFont="1" applyBorder="1" applyAlignment="1">
      <alignment horizontal="right" vertical="center" shrinkToFit="1"/>
    </xf>
    <xf numFmtId="180" fontId="82" fillId="0" borderId="0" xfId="8" applyNumberFormat="1" applyFont="1" applyAlignment="1">
      <alignment horizontal="right" vertical="center" shrinkToFit="1"/>
    </xf>
    <xf numFmtId="180" fontId="82" fillId="0" borderId="101" xfId="8" applyNumberFormat="1" applyFont="1" applyBorder="1" applyAlignment="1">
      <alignment horizontal="right" vertical="center" shrinkToFit="1"/>
    </xf>
    <xf numFmtId="181" fontId="82" fillId="0" borderId="0" xfId="8" applyNumberFormat="1" applyFont="1" applyAlignment="1">
      <alignment horizontal="right" vertical="center" shrinkToFit="1"/>
    </xf>
    <xf numFmtId="181" fontId="82" fillId="0" borderId="101" xfId="8" applyNumberFormat="1" applyFont="1" applyBorder="1" applyAlignment="1">
      <alignment horizontal="right" vertical="center" shrinkToFit="1"/>
    </xf>
    <xf numFmtId="0" fontId="6" fillId="3" borderId="63" xfId="8" applyNumberFormat="1" applyFont="1" applyFill="1" applyBorder="1" applyAlignment="1">
      <alignment horizontal="center" vertical="center" shrinkToFit="1"/>
    </xf>
    <xf numFmtId="0" fontId="6" fillId="3" borderId="75" xfId="8" applyNumberFormat="1" applyFont="1" applyFill="1" applyBorder="1" applyAlignment="1">
      <alignment horizontal="center" vertical="center" shrinkToFit="1"/>
    </xf>
    <xf numFmtId="0" fontId="6" fillId="3" borderId="102" xfId="8" applyNumberFormat="1" applyFont="1" applyFill="1" applyBorder="1" applyAlignment="1">
      <alignment horizontal="center" vertical="center" shrinkToFit="1"/>
    </xf>
    <xf numFmtId="0" fontId="8" fillId="0" borderId="16" xfId="8" applyNumberFormat="1" applyFont="1" applyBorder="1" applyAlignment="1">
      <alignment horizontal="left" vertical="center"/>
    </xf>
    <xf numFmtId="0" fontId="13" fillId="2" borderId="0" xfId="8" applyNumberFormat="1" applyFont="1" applyFill="1" applyAlignment="1">
      <alignment horizontal="center" vertical="center"/>
    </xf>
    <xf numFmtId="0" fontId="6" fillId="0" borderId="97" xfId="8" applyNumberFormat="1" applyFont="1" applyBorder="1" applyAlignment="1">
      <alignment horizontal="distributed" vertical="center" shrinkToFit="1"/>
    </xf>
    <xf numFmtId="176" fontId="44" fillId="0" borderId="97" xfId="8" applyNumberFormat="1" applyFont="1" applyBorder="1" applyAlignment="1" applyProtection="1">
      <alignment horizontal="right" vertical="center" shrinkToFit="1"/>
      <protection locked="0"/>
    </xf>
    <xf numFmtId="0" fontId="66" fillId="2" borderId="98" xfId="8" applyNumberFormat="1" applyFont="1" applyFill="1" applyBorder="1" applyAlignment="1">
      <alignment horizontal="center" vertical="center"/>
    </xf>
    <xf numFmtId="0" fontId="66" fillId="2" borderId="74" xfId="8" applyNumberFormat="1" applyFont="1" applyFill="1" applyBorder="1" applyAlignment="1">
      <alignment horizontal="center" vertical="center"/>
    </xf>
    <xf numFmtId="0" fontId="66" fillId="2" borderId="99" xfId="8" applyNumberFormat="1" applyFont="1" applyFill="1" applyBorder="1" applyAlignment="1">
      <alignment horizontal="center" vertical="center"/>
    </xf>
    <xf numFmtId="0" fontId="6" fillId="0" borderId="63" xfId="8" applyNumberFormat="1" applyFont="1" applyBorder="1" applyAlignment="1">
      <alignment horizontal="center" vertical="center" shrinkToFit="1"/>
    </xf>
    <xf numFmtId="0" fontId="6" fillId="0" borderId="16" xfId="8" applyNumberFormat="1" applyFont="1" applyBorder="1" applyAlignment="1">
      <alignment horizontal="center" vertical="center" shrinkToFit="1"/>
    </xf>
    <xf numFmtId="0" fontId="6" fillId="0" borderId="55" xfId="8" applyNumberFormat="1" applyFont="1" applyBorder="1" applyAlignment="1">
      <alignment horizontal="center" vertical="center" shrinkToFit="1"/>
    </xf>
    <xf numFmtId="0" fontId="6" fillId="0" borderId="75" xfId="8" applyNumberFormat="1" applyFont="1" applyBorder="1" applyAlignment="1">
      <alignment horizontal="center" vertical="center" shrinkToFit="1"/>
    </xf>
    <xf numFmtId="0" fontId="6" fillId="0" borderId="0" xfId="8" applyNumberFormat="1" applyFont="1" applyAlignment="1">
      <alignment horizontal="center" vertical="center" shrinkToFit="1"/>
    </xf>
    <xf numFmtId="0" fontId="6" fillId="0" borderId="3" xfId="8" applyNumberFormat="1" applyFont="1" applyBorder="1" applyAlignment="1">
      <alignment horizontal="center" vertical="center" shrinkToFit="1"/>
    </xf>
    <xf numFmtId="176" fontId="44" fillId="0" borderId="63" xfId="8" applyNumberFormat="1" applyFont="1" applyBorder="1" applyAlignment="1">
      <alignment horizontal="right" vertical="center" shrinkToFit="1"/>
    </xf>
    <xf numFmtId="176" fontId="44" fillId="0" borderId="16" xfId="8" applyNumberFormat="1" applyFont="1" applyBorder="1" applyAlignment="1">
      <alignment horizontal="right" vertical="center" shrinkToFit="1"/>
    </xf>
    <xf numFmtId="176" fontId="44" fillId="0" borderId="55" xfId="8" applyNumberFormat="1" applyFont="1" applyBorder="1" applyAlignment="1">
      <alignment horizontal="right" vertical="center" shrinkToFit="1"/>
    </xf>
    <xf numFmtId="176" fontId="44" fillId="0" borderId="75" xfId="8" applyNumberFormat="1" applyFont="1" applyBorder="1" applyAlignment="1">
      <alignment horizontal="right" vertical="center" shrinkToFit="1"/>
    </xf>
    <xf numFmtId="176" fontId="44" fillId="0" borderId="0" xfId="8" applyNumberFormat="1" applyFont="1" applyAlignment="1">
      <alignment horizontal="right" vertical="center" shrinkToFit="1"/>
    </xf>
    <xf numFmtId="176" fontId="44" fillId="0" borderId="3" xfId="8" applyNumberFormat="1" applyFont="1" applyBorder="1" applyAlignment="1">
      <alignment horizontal="right" vertical="center" shrinkToFit="1"/>
    </xf>
    <xf numFmtId="6" fontId="67" fillId="2" borderId="63" xfId="10" applyNumberFormat="1" applyFont="1" applyFill="1" applyBorder="1" applyAlignment="1">
      <alignment horizontal="right" vertical="center"/>
    </xf>
    <xf numFmtId="6" fontId="67" fillId="2" borderId="16" xfId="10" applyNumberFormat="1" applyFont="1" applyFill="1" applyBorder="1" applyAlignment="1">
      <alignment horizontal="right" vertical="center"/>
    </xf>
    <xf numFmtId="6" fontId="67" fillId="2" borderId="55" xfId="10" applyNumberFormat="1" applyFont="1" applyFill="1" applyBorder="1" applyAlignment="1">
      <alignment horizontal="right" vertical="center"/>
    </xf>
    <xf numFmtId="6" fontId="67" fillId="2" borderId="102" xfId="10" applyNumberFormat="1" applyFont="1" applyFill="1" applyBorder="1" applyAlignment="1">
      <alignment horizontal="right" vertical="center"/>
    </xf>
    <xf numFmtId="6" fontId="67" fillId="2" borderId="101" xfId="10" applyNumberFormat="1" applyFont="1" applyFill="1" applyBorder="1" applyAlignment="1">
      <alignment horizontal="right" vertical="center"/>
    </xf>
    <xf numFmtId="6" fontId="67" fillId="2" borderId="103" xfId="10" applyNumberFormat="1" applyFont="1" applyFill="1" applyBorder="1" applyAlignment="1">
      <alignment horizontal="right" vertical="center"/>
    </xf>
    <xf numFmtId="0" fontId="6" fillId="0" borderId="139" xfId="8" applyNumberFormat="1" applyFont="1" applyBorder="1" applyAlignment="1">
      <alignment horizontal="center" vertical="center" wrapText="1" shrinkToFit="1"/>
    </xf>
    <xf numFmtId="0" fontId="66" fillId="2" borderId="98" xfId="8" applyNumberFormat="1" applyFont="1" applyFill="1" applyBorder="1" applyAlignment="1">
      <alignment horizontal="center" vertical="center" wrapText="1"/>
    </xf>
    <xf numFmtId="0" fontId="44" fillId="0" borderId="75" xfId="8" applyNumberFormat="1" applyFont="1" applyBorder="1" applyAlignment="1" applyProtection="1">
      <alignment horizontal="center" vertical="center" wrapText="1"/>
      <protection locked="0"/>
    </xf>
    <xf numFmtId="0" fontId="44" fillId="0" borderId="0" xfId="8" applyNumberFormat="1" applyFont="1" applyAlignment="1" applyProtection="1">
      <alignment horizontal="center" vertical="center" wrapText="1"/>
      <protection locked="0"/>
    </xf>
    <xf numFmtId="0" fontId="44" fillId="0" borderId="102" xfId="8" applyNumberFormat="1" applyFont="1" applyBorder="1" applyAlignment="1" applyProtection="1">
      <alignment horizontal="center" vertical="center" wrapText="1"/>
      <protection locked="0"/>
    </xf>
    <xf numFmtId="0" fontId="44" fillId="0" borderId="101" xfId="8" applyNumberFormat="1" applyFont="1" applyBorder="1" applyAlignment="1" applyProtection="1">
      <alignment horizontal="center" vertical="center" wrapText="1"/>
      <protection locked="0"/>
    </xf>
    <xf numFmtId="0" fontId="6" fillId="0" borderId="0" xfId="8" applyNumberFormat="1" applyFont="1" applyAlignment="1" applyProtection="1">
      <alignment horizontal="center" vertical="center" wrapText="1"/>
      <protection locked="0"/>
    </xf>
    <xf numFmtId="0" fontId="6" fillId="0" borderId="3" xfId="8" applyNumberFormat="1" applyFont="1" applyBorder="1" applyAlignment="1" applyProtection="1">
      <alignment horizontal="center" vertical="center" wrapText="1"/>
      <protection locked="0"/>
    </xf>
    <xf numFmtId="0" fontId="6" fillId="0" borderId="101" xfId="8" applyNumberFormat="1" applyFont="1" applyBorder="1" applyAlignment="1" applyProtection="1">
      <alignment horizontal="center" vertical="center" wrapText="1"/>
      <protection locked="0"/>
    </xf>
    <xf numFmtId="0" fontId="6" fillId="0" borderId="103" xfId="8" applyNumberFormat="1" applyFont="1" applyBorder="1" applyAlignment="1" applyProtection="1">
      <alignment horizontal="center" vertical="center" wrapText="1"/>
      <protection locked="0"/>
    </xf>
    <xf numFmtId="0" fontId="44" fillId="0" borderId="71" xfId="8" applyNumberFormat="1" applyFont="1" applyBorder="1" applyAlignment="1" applyProtection="1">
      <alignment horizontal="center" vertical="center" shrinkToFit="1"/>
      <protection locked="0"/>
    </xf>
    <xf numFmtId="0" fontId="44" fillId="0" borderId="32" xfId="8" applyNumberFormat="1" applyFont="1" applyBorder="1" applyAlignment="1" applyProtection="1">
      <alignment horizontal="center" vertical="center" shrinkToFit="1"/>
      <protection locked="0"/>
    </xf>
    <xf numFmtId="0" fontId="44" fillId="0" borderId="72" xfId="8" applyNumberFormat="1" applyFont="1" applyBorder="1" applyAlignment="1" applyProtection="1">
      <alignment horizontal="center" vertical="center" shrinkToFit="1"/>
      <protection locked="0"/>
    </xf>
    <xf numFmtId="0" fontId="44" fillId="0" borderId="33" xfId="8" applyNumberFormat="1" applyFont="1" applyBorder="1" applyAlignment="1" applyProtection="1">
      <alignment horizontal="center" vertical="center" shrinkToFit="1"/>
      <protection locked="0"/>
    </xf>
    <xf numFmtId="0" fontId="44" fillId="0" borderId="73" xfId="8" applyNumberFormat="1" applyFont="1" applyBorder="1" applyAlignment="1" applyProtection="1">
      <alignment horizontal="center" vertical="center" shrinkToFit="1"/>
      <protection locked="0"/>
    </xf>
    <xf numFmtId="0" fontId="44" fillId="0" borderId="19" xfId="8" applyNumberFormat="1" applyFont="1" applyBorder="1" applyAlignment="1" applyProtection="1">
      <alignment horizontal="center" vertical="center" shrinkToFit="1"/>
      <protection locked="0"/>
    </xf>
    <xf numFmtId="0" fontId="76" fillId="0" borderId="71" xfId="8" applyNumberFormat="1" applyFont="1" applyBorder="1" applyAlignment="1" applyProtection="1">
      <alignment horizontal="center" vertical="center" shrinkToFit="1"/>
      <protection locked="0"/>
    </xf>
    <xf numFmtId="0" fontId="76" fillId="0" borderId="32" xfId="8" applyNumberFormat="1" applyFont="1" applyBorder="1" applyAlignment="1" applyProtection="1">
      <alignment horizontal="center" vertical="center" shrinkToFit="1"/>
      <protection locked="0"/>
    </xf>
    <xf numFmtId="0" fontId="6" fillId="0" borderId="98" xfId="8" applyNumberFormat="1" applyFont="1" applyBorder="1" applyAlignment="1">
      <alignment horizontal="center" vertical="center" wrapText="1"/>
    </xf>
    <xf numFmtId="0" fontId="6" fillId="0" borderId="74" xfId="8" applyNumberFormat="1" applyFont="1" applyBorder="1" applyAlignment="1">
      <alignment horizontal="center" vertical="center" wrapText="1"/>
    </xf>
    <xf numFmtId="0" fontId="6" fillId="0" borderId="99" xfId="8" applyNumberFormat="1" applyFont="1" applyBorder="1" applyAlignment="1">
      <alignment horizontal="center" vertical="center" wrapText="1"/>
    </xf>
    <xf numFmtId="0" fontId="76" fillId="0" borderId="72" xfId="8" applyNumberFormat="1" applyFont="1" applyBorder="1" applyAlignment="1" applyProtection="1">
      <alignment horizontal="center" vertical="center" shrinkToFit="1"/>
      <protection locked="0"/>
    </xf>
    <xf numFmtId="0" fontId="76" fillId="0" borderId="33" xfId="8" applyNumberFormat="1" applyFont="1" applyBorder="1" applyAlignment="1" applyProtection="1">
      <alignment horizontal="center" vertical="center" shrinkToFit="1"/>
      <protection locked="0"/>
    </xf>
    <xf numFmtId="0" fontId="40" fillId="0" borderId="126" xfId="8" applyNumberFormat="1" applyFont="1" applyBorder="1" applyAlignment="1">
      <alignment horizontal="center" vertical="center" wrapText="1"/>
    </xf>
    <xf numFmtId="0" fontId="40" fillId="0" borderId="16" xfId="8" applyNumberFormat="1" applyFont="1" applyBorder="1" applyAlignment="1">
      <alignment horizontal="center" vertical="center" wrapText="1"/>
    </xf>
    <xf numFmtId="0" fontId="40" fillId="0" borderId="140" xfId="8" applyNumberFormat="1" applyFont="1" applyBorder="1" applyAlignment="1">
      <alignment horizontal="center" vertical="center" wrapText="1"/>
    </xf>
    <xf numFmtId="0" fontId="40" fillId="0" borderId="0" xfId="8" applyNumberFormat="1" applyFont="1" applyAlignment="1">
      <alignment horizontal="center" vertical="center" wrapText="1"/>
    </xf>
    <xf numFmtId="0" fontId="40" fillId="0" borderId="141" xfId="8" applyNumberFormat="1" applyFont="1" applyBorder="1" applyAlignment="1">
      <alignment horizontal="center" vertical="center" wrapText="1"/>
    </xf>
    <xf numFmtId="0" fontId="40" fillId="0" borderId="101" xfId="8" applyNumberFormat="1" applyFont="1" applyBorder="1" applyAlignment="1">
      <alignment horizontal="center" vertical="center" wrapText="1"/>
    </xf>
    <xf numFmtId="0" fontId="61" fillId="0" borderId="16" xfId="8" applyNumberFormat="1" applyFont="1" applyBorder="1" applyAlignment="1">
      <alignment horizontal="center" vertical="center" wrapText="1"/>
    </xf>
    <xf numFmtId="0" fontId="61" fillId="0" borderId="124" xfId="8" applyNumberFormat="1" applyFont="1" applyBorder="1" applyAlignment="1">
      <alignment horizontal="center" vertical="center" wrapText="1"/>
    </xf>
    <xf numFmtId="0" fontId="61" fillId="0" borderId="0" xfId="8" applyNumberFormat="1" applyFont="1" applyAlignment="1">
      <alignment horizontal="center" vertical="center" wrapText="1"/>
    </xf>
    <xf numFmtId="0" fontId="61" fillId="0" borderId="3" xfId="8" applyNumberFormat="1" applyFont="1" applyBorder="1" applyAlignment="1">
      <alignment horizontal="center" vertical="center" wrapText="1"/>
    </xf>
    <xf numFmtId="0" fontId="61" fillId="0" borderId="101" xfId="8" applyNumberFormat="1" applyFont="1" applyBorder="1" applyAlignment="1">
      <alignment horizontal="center" vertical="center" wrapText="1"/>
    </xf>
    <xf numFmtId="0" fontId="61" fillId="0" borderId="135" xfId="8" applyNumberFormat="1" applyFont="1" applyBorder="1" applyAlignment="1">
      <alignment horizontal="center" vertical="center" wrapText="1"/>
    </xf>
    <xf numFmtId="38" fontId="61" fillId="0" borderId="126" xfId="10" applyFont="1" applyBorder="1" applyAlignment="1">
      <alignment horizontal="right" vertical="center" wrapText="1"/>
    </xf>
    <xf numFmtId="38" fontId="61" fillId="0" borderId="16" xfId="10" applyFont="1" applyBorder="1" applyAlignment="1">
      <alignment horizontal="right" vertical="center" wrapText="1"/>
    </xf>
    <xf numFmtId="38" fontId="61" fillId="0" borderId="140" xfId="10" applyFont="1" applyBorder="1" applyAlignment="1">
      <alignment horizontal="right" vertical="center" wrapText="1"/>
    </xf>
    <xf numFmtId="38" fontId="61" fillId="0" borderId="0" xfId="10" applyFont="1" applyBorder="1" applyAlignment="1">
      <alignment horizontal="right" vertical="center" wrapText="1"/>
    </xf>
    <xf numFmtId="38" fontId="61" fillId="0" borderId="141" xfId="10" applyFont="1" applyBorder="1" applyAlignment="1">
      <alignment horizontal="right" vertical="center" wrapText="1"/>
    </xf>
    <xf numFmtId="38" fontId="61" fillId="0" borderId="101" xfId="10" applyFont="1" applyBorder="1" applyAlignment="1">
      <alignment horizontal="right" vertical="center" wrapText="1"/>
    </xf>
    <xf numFmtId="0" fontId="9" fillId="0" borderId="0" xfId="8" applyNumberFormat="1" applyFont="1" applyAlignment="1">
      <alignment horizontal="distributed"/>
    </xf>
    <xf numFmtId="0" fontId="9" fillId="0" borderId="0" xfId="8" applyNumberFormat="1" applyFont="1" applyAlignment="1">
      <alignment horizontal="center"/>
    </xf>
    <xf numFmtId="0" fontId="32" fillId="0" borderId="16" xfId="0" applyFont="1" applyBorder="1" applyAlignment="1">
      <alignment horizontal="center" vertical="center" wrapText="1"/>
    </xf>
    <xf numFmtId="0" fontId="32" fillId="0" borderId="0" xfId="0" applyFont="1" applyAlignment="1">
      <alignment horizontal="center" vertical="center" wrapText="1"/>
    </xf>
    <xf numFmtId="0" fontId="32" fillId="0" borderId="101" xfId="0" applyFont="1" applyBorder="1" applyAlignment="1">
      <alignment horizontal="center" vertical="center" wrapText="1"/>
    </xf>
    <xf numFmtId="0" fontId="56" fillId="0" borderId="16" xfId="0" applyFont="1" applyBorder="1" applyAlignment="1">
      <alignment horizontal="center" vertical="center" wrapText="1"/>
    </xf>
    <xf numFmtId="0" fontId="56" fillId="0" borderId="0" xfId="0" applyFont="1" applyAlignment="1">
      <alignment horizontal="center" vertical="center" wrapText="1"/>
    </xf>
    <xf numFmtId="0" fontId="56" fillId="0" borderId="101" xfId="0" applyFont="1" applyBorder="1" applyAlignment="1">
      <alignment horizontal="center" vertical="center" wrapText="1"/>
    </xf>
    <xf numFmtId="0" fontId="11" fillId="0" borderId="124" xfId="8" applyNumberFormat="1" applyFont="1" applyBorder="1" applyAlignment="1">
      <alignment horizontal="left" vertical="center" wrapText="1"/>
    </xf>
    <xf numFmtId="0" fontId="0" fillId="0" borderId="3" xfId="0" applyBorder="1" applyAlignment="1">
      <alignment horizontal="left" vertical="center" wrapText="1"/>
    </xf>
    <xf numFmtId="0" fontId="61" fillId="0" borderId="126" xfId="8" applyNumberFormat="1" applyFont="1" applyBorder="1" applyAlignment="1">
      <alignment horizontal="center" vertical="center" wrapText="1"/>
    </xf>
    <xf numFmtId="0" fontId="56" fillId="0" borderId="140" xfId="0" applyFont="1" applyBorder="1" applyAlignment="1">
      <alignment horizontal="center" vertical="center" wrapText="1"/>
    </xf>
    <xf numFmtId="0" fontId="56" fillId="0" borderId="141" xfId="0" applyFont="1" applyBorder="1" applyAlignment="1">
      <alignment horizontal="center" vertical="center" wrapText="1"/>
    </xf>
    <xf numFmtId="0" fontId="76" fillId="0" borderId="73" xfId="8" applyNumberFormat="1" applyFont="1" applyBorder="1" applyAlignment="1" applyProtection="1">
      <alignment horizontal="center" vertical="center" shrinkToFit="1"/>
      <protection locked="0"/>
    </xf>
    <xf numFmtId="0" fontId="76" fillId="0" borderId="19" xfId="8" applyNumberFormat="1" applyFont="1" applyBorder="1" applyAlignment="1" applyProtection="1">
      <alignment horizontal="center" vertical="center" shrinkToFit="1"/>
      <protection locked="0"/>
    </xf>
    <xf numFmtId="0" fontId="8" fillId="0" borderId="0" xfId="8" applyNumberFormat="1" applyFont="1" applyAlignment="1">
      <alignment horizontal="center" vertical="center"/>
    </xf>
    <xf numFmtId="0" fontId="6" fillId="0" borderId="63" xfId="8" applyNumberFormat="1" applyFont="1" applyBorder="1" applyAlignment="1">
      <alignment horizontal="center" vertical="center"/>
    </xf>
    <xf numFmtId="0" fontId="6" fillId="0" borderId="16" xfId="8" applyNumberFormat="1" applyFont="1" applyBorder="1" applyAlignment="1">
      <alignment horizontal="center" vertical="center"/>
    </xf>
    <xf numFmtId="0" fontId="6" fillId="0" borderId="55" xfId="8" applyNumberFormat="1" applyFont="1" applyBorder="1" applyAlignment="1">
      <alignment horizontal="center" vertical="center"/>
    </xf>
    <xf numFmtId="0" fontId="6" fillId="0" borderId="75" xfId="8" applyNumberFormat="1" applyFont="1" applyBorder="1" applyAlignment="1">
      <alignment horizontal="center" vertical="center"/>
    </xf>
    <xf numFmtId="0" fontId="6" fillId="0" borderId="0" xfId="8" applyNumberFormat="1" applyFont="1" applyAlignment="1">
      <alignment horizontal="center" vertical="center"/>
    </xf>
    <xf numFmtId="0" fontId="6" fillId="0" borderId="3" xfId="8" applyNumberFormat="1" applyFont="1" applyBorder="1" applyAlignment="1">
      <alignment horizontal="center" vertical="center"/>
    </xf>
    <xf numFmtId="0" fontId="6" fillId="0" borderId="102" xfId="8" applyNumberFormat="1" applyFont="1" applyBorder="1" applyAlignment="1">
      <alignment horizontal="center" vertical="center"/>
    </xf>
    <xf numFmtId="0" fontId="6" fillId="0" borderId="101" xfId="8" applyNumberFormat="1" applyFont="1" applyBorder="1" applyAlignment="1">
      <alignment horizontal="center" vertical="center"/>
    </xf>
    <xf numFmtId="0" fontId="6" fillId="0" borderId="103" xfId="8" applyNumberFormat="1" applyFont="1" applyBorder="1" applyAlignment="1">
      <alignment horizontal="center" vertical="center"/>
    </xf>
    <xf numFmtId="176" fontId="44" fillId="0" borderId="97" xfId="10" applyNumberFormat="1" applyFont="1" applyFill="1" applyBorder="1" applyAlignment="1" applyProtection="1">
      <alignment horizontal="right" vertical="center"/>
      <protection locked="0"/>
    </xf>
    <xf numFmtId="0" fontId="6" fillId="0" borderId="97" xfId="8" applyNumberFormat="1" applyFont="1" applyBorder="1" applyAlignment="1">
      <alignment horizontal="center" vertical="center" wrapText="1" shrinkToFit="1"/>
    </xf>
    <xf numFmtId="176" fontId="44" fillId="0" borderId="97" xfId="8" applyNumberFormat="1" applyFont="1" applyBorder="1" applyAlignment="1">
      <alignment horizontal="right" vertical="center"/>
    </xf>
    <xf numFmtId="176" fontId="65" fillId="0" borderId="97" xfId="8" applyNumberFormat="1" applyFont="1" applyBorder="1" applyAlignment="1">
      <alignment horizontal="right" vertical="center"/>
    </xf>
    <xf numFmtId="0" fontId="6" fillId="0" borderId="139" xfId="8" applyNumberFormat="1" applyFont="1" applyBorder="1" applyAlignment="1">
      <alignment horizontal="center" vertical="center" wrapText="1"/>
    </xf>
    <xf numFmtId="0" fontId="6" fillId="0" borderId="139" xfId="8" applyNumberFormat="1" applyFont="1" applyBorder="1" applyAlignment="1">
      <alignment horizontal="center" vertical="center"/>
    </xf>
    <xf numFmtId="0" fontId="8" fillId="0" borderId="97" xfId="8" applyNumberFormat="1" applyFont="1" applyBorder="1" applyAlignment="1">
      <alignment horizontal="distributed" vertical="center" wrapText="1" shrinkToFit="1"/>
    </xf>
    <xf numFmtId="0" fontId="8" fillId="0" borderId="97" xfId="8" applyNumberFormat="1" applyFont="1" applyBorder="1" applyAlignment="1">
      <alignment horizontal="distributed" vertical="center" shrinkToFit="1"/>
    </xf>
    <xf numFmtId="0" fontId="6" fillId="3" borderId="72" xfId="8" applyNumberFormat="1" applyFont="1" applyFill="1" applyBorder="1" applyAlignment="1">
      <alignment horizontal="center" vertical="center" shrinkToFit="1"/>
    </xf>
    <xf numFmtId="0" fontId="6" fillId="3" borderId="100" xfId="8" applyNumberFormat="1" applyFont="1" applyFill="1" applyBorder="1" applyAlignment="1">
      <alignment horizontal="center" vertical="center" shrinkToFit="1"/>
    </xf>
    <xf numFmtId="0" fontId="6" fillId="3" borderId="33" xfId="8" applyNumberFormat="1" applyFont="1" applyFill="1" applyBorder="1" applyAlignment="1">
      <alignment horizontal="center" vertical="center" shrinkToFit="1"/>
    </xf>
    <xf numFmtId="0" fontId="6" fillId="3" borderId="55" xfId="8" applyNumberFormat="1" applyFont="1" applyFill="1" applyBorder="1" applyAlignment="1">
      <alignment horizontal="center" vertical="center" shrinkToFit="1"/>
    </xf>
    <xf numFmtId="0" fontId="6" fillId="3" borderId="3" xfId="8" applyNumberFormat="1" applyFont="1" applyFill="1" applyBorder="1" applyAlignment="1">
      <alignment horizontal="center" vertical="center" shrinkToFit="1"/>
    </xf>
    <xf numFmtId="0" fontId="6" fillId="3" borderId="103" xfId="8" applyNumberFormat="1" applyFont="1" applyFill="1" applyBorder="1" applyAlignment="1">
      <alignment horizontal="center" vertical="center" shrinkToFit="1"/>
    </xf>
    <xf numFmtId="0" fontId="40" fillId="3" borderId="88" xfId="8" applyNumberFormat="1" applyFont="1" applyFill="1" applyBorder="1" applyAlignment="1">
      <alignment horizontal="center" vertical="center"/>
    </xf>
    <xf numFmtId="0" fontId="40" fillId="3" borderId="77" xfId="8" applyNumberFormat="1" applyFont="1" applyFill="1" applyBorder="1" applyAlignment="1">
      <alignment horizontal="center" vertical="center"/>
    </xf>
    <xf numFmtId="0" fontId="40" fillId="3" borderId="9" xfId="8" applyNumberFormat="1" applyFont="1" applyFill="1" applyBorder="1" applyAlignment="1">
      <alignment horizontal="center" vertical="center"/>
    </xf>
    <xf numFmtId="0" fontId="6" fillId="0" borderId="97" xfId="8" applyNumberFormat="1" applyFont="1" applyBorder="1" applyAlignment="1">
      <alignment horizontal="center" vertical="center"/>
    </xf>
    <xf numFmtId="0" fontId="6" fillId="0" borderId="97" xfId="8" applyNumberFormat="1" applyFont="1" applyBorder="1" applyAlignment="1">
      <alignment horizontal="center" vertical="center" shrinkToFit="1"/>
    </xf>
    <xf numFmtId="0" fontId="11" fillId="0" borderId="97" xfId="8" applyNumberFormat="1" applyFont="1" applyBorder="1" applyAlignment="1" applyProtection="1">
      <alignment horizontal="center" vertical="center"/>
      <protection locked="0"/>
    </xf>
    <xf numFmtId="0" fontId="8" fillId="0" borderId="97" xfId="8" applyNumberFormat="1" applyFont="1" applyBorder="1" applyAlignment="1">
      <alignment horizontal="center" vertical="center" wrapText="1"/>
    </xf>
    <xf numFmtId="0" fontId="8" fillId="0" borderId="97" xfId="8" applyNumberFormat="1" applyFont="1" applyBorder="1" applyAlignment="1">
      <alignment horizontal="center" vertical="center"/>
    </xf>
    <xf numFmtId="183" fontId="64" fillId="0" borderId="63" xfId="8" applyNumberFormat="1" applyFont="1" applyBorder="1" applyAlignment="1">
      <alignment horizontal="right" vertical="center" wrapText="1"/>
    </xf>
    <xf numFmtId="183" fontId="64" fillId="0" borderId="16" xfId="8" applyNumberFormat="1" applyFont="1" applyBorder="1" applyAlignment="1">
      <alignment horizontal="right" vertical="center" wrapText="1"/>
    </xf>
    <xf numFmtId="183" fontId="64" fillId="0" borderId="75" xfId="8" applyNumberFormat="1" applyFont="1" applyBorder="1" applyAlignment="1">
      <alignment horizontal="right" vertical="center" wrapText="1"/>
    </xf>
    <xf numFmtId="183" fontId="64" fillId="0" borderId="0" xfId="8" applyNumberFormat="1" applyFont="1" applyAlignment="1">
      <alignment horizontal="right" vertical="center" wrapText="1"/>
    </xf>
    <xf numFmtId="183" fontId="64" fillId="0" borderId="102" xfId="8" applyNumberFormat="1" applyFont="1" applyBorder="1" applyAlignment="1">
      <alignment horizontal="right" vertical="center" wrapText="1"/>
    </xf>
    <xf numFmtId="183" fontId="64" fillId="0" borderId="101" xfId="8" applyNumberFormat="1" applyFont="1" applyBorder="1" applyAlignment="1">
      <alignment horizontal="right" vertical="center" wrapText="1"/>
    </xf>
    <xf numFmtId="0" fontId="8" fillId="0" borderId="16" xfId="8" applyNumberFormat="1" applyFont="1" applyBorder="1" applyAlignment="1">
      <alignment horizontal="left" vertical="center" wrapText="1"/>
    </xf>
    <xf numFmtId="0" fontId="8" fillId="0" borderId="106" xfId="8" applyNumberFormat="1" applyFont="1" applyBorder="1" applyAlignment="1">
      <alignment horizontal="left" vertical="center" wrapText="1"/>
    </xf>
    <xf numFmtId="0" fontId="8" fillId="0" borderId="0" xfId="8" applyNumberFormat="1" applyFont="1" applyAlignment="1">
      <alignment horizontal="left" vertical="center" wrapText="1"/>
    </xf>
    <xf numFmtId="0" fontId="8" fillId="0" borderId="8" xfId="8" applyNumberFormat="1" applyFont="1" applyBorder="1" applyAlignment="1">
      <alignment horizontal="left" vertical="center" wrapText="1"/>
    </xf>
    <xf numFmtId="0" fontId="8" fillId="0" borderId="101" xfId="8" applyNumberFormat="1" applyFont="1" applyBorder="1" applyAlignment="1">
      <alignment horizontal="left" vertical="center" wrapText="1"/>
    </xf>
    <xf numFmtId="0" fontId="8" fillId="0" borderId="107" xfId="8" applyNumberFormat="1" applyFont="1" applyBorder="1" applyAlignment="1">
      <alignment horizontal="left" vertical="center" wrapText="1"/>
    </xf>
    <xf numFmtId="38" fontId="42" fillId="0" borderId="16" xfId="10" applyFont="1" applyFill="1" applyBorder="1" applyAlignment="1" applyProtection="1">
      <alignment horizontal="right" vertical="center"/>
      <protection locked="0"/>
    </xf>
    <xf numFmtId="38" fontId="42" fillId="0" borderId="0" xfId="10" applyFont="1" applyFill="1" applyBorder="1" applyAlignment="1" applyProtection="1">
      <alignment horizontal="right" vertical="center"/>
      <protection locked="0"/>
    </xf>
    <xf numFmtId="38" fontId="42" fillId="0" borderId="101" xfId="10" applyFont="1" applyFill="1" applyBorder="1" applyAlignment="1" applyProtection="1">
      <alignment horizontal="right" vertical="center"/>
      <protection locked="0"/>
    </xf>
    <xf numFmtId="0" fontId="8" fillId="0" borderId="55" xfId="8" applyNumberFormat="1" applyFont="1" applyBorder="1" applyAlignment="1">
      <alignment horizontal="center" vertical="center" wrapText="1"/>
    </xf>
    <xf numFmtId="0" fontId="8" fillId="0" borderId="3" xfId="8" applyNumberFormat="1" applyFont="1" applyBorder="1" applyAlignment="1">
      <alignment horizontal="center" vertical="center" wrapText="1"/>
    </xf>
    <xf numFmtId="0" fontId="8" fillId="0" borderId="103" xfId="8" applyNumberFormat="1" applyFont="1" applyBorder="1" applyAlignment="1">
      <alignment horizontal="center" vertical="center" wrapText="1"/>
    </xf>
    <xf numFmtId="0" fontId="9" fillId="0" borderId="0" xfId="8" applyNumberFormat="1" applyFont="1" applyAlignment="1">
      <alignment horizontal="center" vertical="center"/>
    </xf>
    <xf numFmtId="0" fontId="8" fillId="3" borderId="50" xfId="8" applyNumberFormat="1" applyFont="1" applyFill="1" applyBorder="1" applyAlignment="1">
      <alignment horizontal="center" vertical="center"/>
    </xf>
    <xf numFmtId="0" fontId="8" fillId="3" borderId="13" xfId="8" applyNumberFormat="1" applyFont="1" applyFill="1" applyBorder="1" applyAlignment="1">
      <alignment horizontal="center" vertical="center"/>
    </xf>
    <xf numFmtId="0" fontId="8" fillId="3" borderId="14" xfId="8" applyNumberFormat="1" applyFont="1" applyFill="1" applyBorder="1" applyAlignment="1">
      <alignment horizontal="center" vertical="center"/>
    </xf>
    <xf numFmtId="0" fontId="42" fillId="0" borderId="104" xfId="8" applyNumberFormat="1" applyFont="1" applyBorder="1" applyAlignment="1" applyProtection="1">
      <alignment horizontal="center" vertical="center" wrapText="1"/>
      <protection locked="0"/>
    </xf>
    <xf numFmtId="0" fontId="61" fillId="0" borderId="74" xfId="8" applyNumberFormat="1" applyFont="1" applyBorder="1" applyAlignment="1" applyProtection="1">
      <alignment horizontal="center" vertical="center"/>
      <protection locked="0"/>
    </xf>
    <xf numFmtId="0" fontId="61" fillId="0" borderId="99" xfId="8" applyNumberFormat="1" applyFont="1" applyBorder="1" applyAlignment="1" applyProtection="1">
      <alignment horizontal="center" vertical="center"/>
      <protection locked="0"/>
    </xf>
    <xf numFmtId="184" fontId="42" fillId="0" borderId="98" xfId="8" applyNumberFormat="1" applyFont="1" applyBorder="1" applyAlignment="1" applyProtection="1">
      <alignment horizontal="center" vertical="center" shrinkToFit="1"/>
      <protection locked="0"/>
    </xf>
    <xf numFmtId="184" fontId="42" fillId="0" borderId="74" xfId="8" applyNumberFormat="1" applyFont="1" applyBorder="1" applyAlignment="1" applyProtection="1">
      <alignment horizontal="center" vertical="center" shrinkToFit="1"/>
      <protection locked="0"/>
    </xf>
    <xf numFmtId="184" fontId="42" fillId="0" borderId="99" xfId="8" applyNumberFormat="1" applyFont="1" applyBorder="1" applyAlignment="1" applyProtection="1">
      <alignment horizontal="center" vertical="center" shrinkToFit="1"/>
      <protection locked="0"/>
    </xf>
    <xf numFmtId="0" fontId="42" fillId="0" borderId="74" xfId="8" applyNumberFormat="1" applyFont="1" applyBorder="1" applyAlignment="1">
      <alignment horizontal="center" vertical="center" wrapText="1"/>
    </xf>
    <xf numFmtId="0" fontId="6" fillId="0" borderId="63" xfId="8" applyNumberFormat="1" applyFont="1" applyBorder="1" applyAlignment="1">
      <alignment horizontal="center" vertical="center" wrapText="1"/>
    </xf>
    <xf numFmtId="0" fontId="6" fillId="0" borderId="16" xfId="8" applyNumberFormat="1" applyFont="1" applyBorder="1" applyAlignment="1">
      <alignment horizontal="center" vertical="center" wrapText="1"/>
    </xf>
    <xf numFmtId="0" fontId="6" fillId="0" borderId="55" xfId="8" applyNumberFormat="1" applyFont="1" applyBorder="1" applyAlignment="1">
      <alignment horizontal="center" vertical="center" wrapText="1"/>
    </xf>
    <xf numFmtId="0" fontId="6" fillId="0" borderId="102" xfId="8" applyNumberFormat="1" applyFont="1" applyBorder="1" applyAlignment="1">
      <alignment horizontal="center" vertical="center" wrapText="1"/>
    </xf>
    <xf numFmtId="0" fontId="6" fillId="0" borderId="101" xfId="8" applyNumberFormat="1" applyFont="1" applyBorder="1" applyAlignment="1">
      <alignment horizontal="center" vertical="center" wrapText="1"/>
    </xf>
    <xf numFmtId="0" fontId="6" fillId="0" borderId="103" xfId="8" applyNumberFormat="1" applyFont="1" applyBorder="1" applyAlignment="1">
      <alignment horizontal="center" vertical="center" wrapText="1"/>
    </xf>
    <xf numFmtId="0" fontId="42" fillId="0" borderId="89" xfId="8" applyNumberFormat="1" applyFont="1" applyBorder="1" applyAlignment="1" applyProtection="1">
      <alignment horizontal="center" vertical="center"/>
      <protection locked="0"/>
    </xf>
    <xf numFmtId="0" fontId="42" fillId="0" borderId="90" xfId="8" applyNumberFormat="1" applyFont="1" applyBorder="1" applyAlignment="1" applyProtection="1">
      <alignment horizontal="center" vertical="center"/>
      <protection locked="0"/>
    </xf>
    <xf numFmtId="0" fontId="61" fillId="0" borderId="89" xfId="8" applyNumberFormat="1" applyFont="1" applyBorder="1" applyAlignment="1" applyProtection="1">
      <alignment horizontal="center" vertical="center"/>
      <protection locked="0"/>
    </xf>
    <xf numFmtId="0" fontId="61" fillId="0" borderId="90" xfId="8" applyNumberFormat="1" applyFont="1" applyBorder="1" applyAlignment="1" applyProtection="1">
      <alignment horizontal="center" vertical="center"/>
      <protection locked="0"/>
    </xf>
    <xf numFmtId="0" fontId="43" fillId="3" borderId="92" xfId="8" applyNumberFormat="1" applyFont="1" applyFill="1" applyBorder="1" applyAlignment="1">
      <alignment horizontal="center" vertical="center"/>
    </xf>
    <xf numFmtId="0" fontId="43" fillId="3" borderId="89" xfId="8" applyNumberFormat="1" applyFont="1" applyFill="1" applyBorder="1" applyAlignment="1">
      <alignment horizontal="center" vertical="center"/>
    </xf>
    <xf numFmtId="0" fontId="43" fillId="3" borderId="90" xfId="8" applyNumberFormat="1" applyFont="1" applyFill="1" applyBorder="1" applyAlignment="1">
      <alignment horizontal="center" vertical="center"/>
    </xf>
    <xf numFmtId="0" fontId="42" fillId="0" borderId="93" xfId="8" applyNumberFormat="1" applyFont="1" applyBorder="1" applyAlignment="1" applyProtection="1">
      <alignment horizontal="left" vertical="center" wrapText="1"/>
      <protection locked="0"/>
    </xf>
    <xf numFmtId="0" fontId="42" fillId="0" borderId="94" xfId="8" applyNumberFormat="1" applyFont="1" applyBorder="1" applyAlignment="1" applyProtection="1">
      <alignment horizontal="left" vertical="center" wrapText="1"/>
      <protection locked="0"/>
    </xf>
    <xf numFmtId="0" fontId="42" fillId="0" borderId="105" xfId="8" applyNumberFormat="1" applyFont="1" applyBorder="1" applyAlignment="1" applyProtection="1">
      <alignment horizontal="left" vertical="center" wrapText="1"/>
      <protection locked="0"/>
    </xf>
    <xf numFmtId="179" fontId="42" fillId="0" borderId="0" xfId="8" applyNumberFormat="1" applyFont="1" applyAlignment="1">
      <alignment horizontal="center" vertical="center" wrapText="1"/>
    </xf>
    <xf numFmtId="0" fontId="6" fillId="0" borderId="0" xfId="8" applyNumberFormat="1" applyFont="1" applyAlignment="1">
      <alignment vertical="center" shrinkToFit="1"/>
    </xf>
    <xf numFmtId="0" fontId="54" fillId="0" borderId="63" xfId="8" applyNumberFormat="1" applyFont="1" applyBorder="1" applyAlignment="1">
      <alignment horizontal="center" vertical="center" wrapText="1" shrinkToFit="1"/>
    </xf>
    <xf numFmtId="0" fontId="54" fillId="0" borderId="55" xfId="8" applyNumberFormat="1" applyFont="1" applyBorder="1" applyAlignment="1">
      <alignment horizontal="center" vertical="center" wrapText="1" shrinkToFit="1"/>
    </xf>
    <xf numFmtId="0" fontId="54" fillId="0" borderId="75" xfId="8" applyNumberFormat="1" applyFont="1" applyBorder="1" applyAlignment="1">
      <alignment horizontal="center" vertical="center" wrapText="1" shrinkToFit="1"/>
    </xf>
    <xf numFmtId="0" fontId="54" fillId="0" borderId="3" xfId="8" applyNumberFormat="1" applyFont="1" applyBorder="1" applyAlignment="1">
      <alignment horizontal="center" vertical="center" wrapText="1" shrinkToFit="1"/>
    </xf>
    <xf numFmtId="0" fontId="54" fillId="0" borderId="102" xfId="8" applyNumberFormat="1" applyFont="1" applyBorder="1" applyAlignment="1">
      <alignment horizontal="center" vertical="center" wrapText="1" shrinkToFit="1"/>
    </xf>
    <xf numFmtId="0" fontId="54" fillId="0" borderId="103" xfId="8" applyNumberFormat="1" applyFont="1" applyBorder="1" applyAlignment="1">
      <alignment horizontal="center" vertical="center" wrapText="1" shrinkToFit="1"/>
    </xf>
    <xf numFmtId="180" fontId="42" fillId="0" borderId="0" xfId="8" applyNumberFormat="1" applyFont="1" applyAlignment="1">
      <alignment horizontal="center" vertical="center" wrapText="1"/>
    </xf>
    <xf numFmtId="0" fontId="6" fillId="0" borderId="0" xfId="8" applyNumberFormat="1" applyFont="1" applyAlignment="1">
      <alignment horizontal="right" vertical="center" shrinkToFit="1"/>
    </xf>
    <xf numFmtId="38" fontId="61" fillId="0" borderId="63" xfId="10" applyFont="1" applyBorder="1" applyAlignment="1" applyProtection="1">
      <alignment horizontal="right" vertical="center"/>
      <protection locked="0"/>
    </xf>
    <xf numFmtId="38" fontId="74" fillId="0" borderId="16" xfId="10" applyFont="1" applyBorder="1" applyAlignment="1" applyProtection="1">
      <alignment horizontal="right" vertical="center"/>
      <protection locked="0"/>
    </xf>
    <xf numFmtId="38" fontId="61" fillId="0" borderId="75" xfId="10" applyFont="1" applyBorder="1" applyAlignment="1" applyProtection="1">
      <alignment horizontal="right" vertical="center"/>
      <protection locked="0"/>
    </xf>
    <xf numFmtId="38" fontId="74" fillId="0" borderId="0" xfId="10" applyFont="1" applyBorder="1" applyAlignment="1" applyProtection="1">
      <alignment horizontal="right" vertical="center"/>
      <protection locked="0"/>
    </xf>
    <xf numFmtId="38" fontId="61" fillId="0" borderId="102" xfId="10" applyFont="1" applyBorder="1" applyAlignment="1" applyProtection="1">
      <alignment horizontal="right" vertical="center"/>
      <protection locked="0"/>
    </xf>
    <xf numFmtId="38" fontId="74" fillId="0" borderId="101" xfId="10" applyFont="1" applyBorder="1" applyAlignment="1" applyProtection="1">
      <alignment horizontal="right" vertical="center"/>
      <protection locked="0"/>
    </xf>
    <xf numFmtId="0" fontId="40" fillId="0" borderId="16" xfId="8" applyNumberFormat="1" applyFont="1" applyBorder="1" applyAlignment="1">
      <alignment horizontal="left" vertical="center"/>
    </xf>
    <xf numFmtId="0" fontId="0" fillId="0" borderId="16" xfId="0" applyBorder="1" applyAlignment="1">
      <alignment horizontal="left" vertical="center"/>
    </xf>
    <xf numFmtId="0" fontId="0" fillId="0" borderId="55" xfId="0" applyBorder="1" applyAlignment="1">
      <alignment horizontal="left" vertical="center"/>
    </xf>
    <xf numFmtId="0" fontId="40" fillId="0" borderId="0" xfId="8" applyNumberFormat="1" applyFont="1" applyAlignment="1">
      <alignment horizontal="left" vertical="center"/>
    </xf>
    <xf numFmtId="0" fontId="0" fillId="0" borderId="0" xfId="0" applyAlignment="1">
      <alignment horizontal="left" vertical="center"/>
    </xf>
    <xf numFmtId="0" fontId="0" fillId="0" borderId="3" xfId="0" applyBorder="1" applyAlignment="1">
      <alignment horizontal="left" vertical="center"/>
    </xf>
    <xf numFmtId="0" fontId="40" fillId="0" borderId="101" xfId="8" applyNumberFormat="1" applyFont="1" applyBorder="1" applyAlignment="1">
      <alignment horizontal="left" vertical="center"/>
    </xf>
    <xf numFmtId="0" fontId="0" fillId="0" borderId="101" xfId="0" applyBorder="1" applyAlignment="1">
      <alignment horizontal="left" vertical="center"/>
    </xf>
    <xf numFmtId="0" fontId="0" fillId="0" borderId="103" xfId="0" applyBorder="1" applyAlignment="1">
      <alignment horizontal="left" vertical="center"/>
    </xf>
    <xf numFmtId="0" fontId="53" fillId="0" borderId="63" xfId="8" applyNumberFormat="1" applyFont="1" applyBorder="1" applyAlignment="1" applyProtection="1">
      <alignment horizontal="right" vertical="center"/>
      <protection locked="0"/>
    </xf>
    <xf numFmtId="0" fontId="53" fillId="0" borderId="16" xfId="8" applyNumberFormat="1" applyFont="1" applyBorder="1" applyAlignment="1" applyProtection="1">
      <alignment horizontal="right" vertical="center"/>
      <protection locked="0"/>
    </xf>
    <xf numFmtId="0" fontId="53" fillId="0" borderId="75" xfId="8" applyNumberFormat="1" applyFont="1" applyBorder="1" applyAlignment="1" applyProtection="1">
      <alignment horizontal="right" vertical="center"/>
      <protection locked="0"/>
    </xf>
    <xf numFmtId="0" fontId="53" fillId="0" borderId="0" xfId="8" applyNumberFormat="1" applyFont="1" applyAlignment="1" applyProtection="1">
      <alignment horizontal="right" vertical="center"/>
      <protection locked="0"/>
    </xf>
    <xf numFmtId="0" fontId="53" fillId="0" borderId="102" xfId="8" applyNumberFormat="1" applyFont="1" applyBorder="1" applyAlignment="1" applyProtection="1">
      <alignment horizontal="right" vertical="center"/>
      <protection locked="0"/>
    </xf>
    <xf numFmtId="0" fontId="53" fillId="0" borderId="101" xfId="8" applyNumberFormat="1" applyFont="1" applyBorder="1" applyAlignment="1" applyProtection="1">
      <alignment horizontal="right" vertical="center"/>
      <protection locked="0"/>
    </xf>
    <xf numFmtId="0" fontId="32" fillId="0" borderId="55" xfId="0" applyFont="1" applyBorder="1" applyAlignment="1">
      <alignment horizontal="center" vertical="center"/>
    </xf>
    <xf numFmtId="0" fontId="32" fillId="0" borderId="3" xfId="0" applyFont="1" applyBorder="1" applyAlignment="1">
      <alignment horizontal="center" vertical="center"/>
    </xf>
    <xf numFmtId="0" fontId="32" fillId="0" borderId="103" xfId="0" applyFont="1" applyBorder="1" applyAlignment="1">
      <alignment horizontal="center" vertical="center"/>
    </xf>
    <xf numFmtId="38" fontId="61" fillId="0" borderId="63" xfId="10" applyFont="1" applyFill="1" applyBorder="1" applyAlignment="1" applyProtection="1">
      <alignment horizontal="right" vertical="center"/>
      <protection locked="0"/>
    </xf>
    <xf numFmtId="38" fontId="61" fillId="0" borderId="16" xfId="10" applyFont="1" applyFill="1" applyBorder="1" applyAlignment="1" applyProtection="1">
      <alignment horizontal="right" vertical="center"/>
      <protection locked="0"/>
    </xf>
    <xf numFmtId="38" fontId="61" fillId="0" borderId="75" xfId="10" applyFont="1" applyFill="1" applyBorder="1" applyAlignment="1" applyProtection="1">
      <alignment horizontal="right" vertical="center"/>
      <protection locked="0"/>
    </xf>
    <xf numFmtId="38" fontId="61" fillId="0" borderId="0" xfId="10" applyFont="1" applyFill="1" applyBorder="1" applyAlignment="1" applyProtection="1">
      <alignment horizontal="right" vertical="center"/>
      <protection locked="0"/>
    </xf>
    <xf numFmtId="38" fontId="61" fillId="0" borderId="102" xfId="10" applyFont="1" applyFill="1" applyBorder="1" applyAlignment="1" applyProtection="1">
      <alignment horizontal="right" vertical="center"/>
      <protection locked="0"/>
    </xf>
    <xf numFmtId="38" fontId="61" fillId="0" borderId="101" xfId="10" applyFont="1" applyFill="1" applyBorder="1" applyAlignment="1" applyProtection="1">
      <alignment horizontal="right" vertical="center"/>
      <protection locked="0"/>
    </xf>
    <xf numFmtId="38" fontId="32" fillId="0" borderId="55" xfId="10" applyFont="1" applyBorder="1" applyAlignment="1">
      <alignment horizontal="center" vertical="center"/>
    </xf>
    <xf numFmtId="38" fontId="32" fillId="0" borderId="3" xfId="10" applyFont="1" applyBorder="1" applyAlignment="1">
      <alignment horizontal="center" vertical="center"/>
    </xf>
    <xf numFmtId="38" fontId="32" fillId="0" borderId="103" xfId="10" applyFont="1" applyBorder="1" applyAlignment="1">
      <alignment horizontal="center" vertical="center"/>
    </xf>
    <xf numFmtId="181" fontId="42" fillId="0" borderId="0" xfId="8" applyNumberFormat="1" applyFont="1" applyAlignment="1">
      <alignment horizontal="center" vertical="center" wrapText="1"/>
    </xf>
    <xf numFmtId="0" fontId="31" fillId="0" borderId="92" xfId="8" applyNumberFormat="1" applyFont="1" applyBorder="1" applyAlignment="1" applyProtection="1">
      <alignment horizontal="center" vertical="center" shrinkToFit="1"/>
      <protection locked="0"/>
    </xf>
    <xf numFmtId="0" fontId="31" fillId="0" borderId="90" xfId="8" applyNumberFormat="1" applyFont="1" applyBorder="1" applyAlignment="1" applyProtection="1">
      <alignment horizontal="center" vertical="center" shrinkToFit="1"/>
      <protection locked="0"/>
    </xf>
    <xf numFmtId="0" fontId="31" fillId="0" borderId="95" xfId="8" applyNumberFormat="1" applyFont="1" applyBorder="1" applyAlignment="1" applyProtection="1">
      <alignment horizontal="center" vertical="center" shrinkToFit="1"/>
      <protection locked="0"/>
    </xf>
    <xf numFmtId="0" fontId="31" fillId="0" borderId="96" xfId="8" applyNumberFormat="1" applyFont="1" applyBorder="1" applyAlignment="1" applyProtection="1">
      <alignment horizontal="center" vertical="center" shrinkToFit="1"/>
      <protection locked="0"/>
    </xf>
    <xf numFmtId="0" fontId="31" fillId="0" borderId="93" xfId="8" applyNumberFormat="1" applyFont="1" applyBorder="1" applyAlignment="1" applyProtection="1">
      <alignment horizontal="center" vertical="center" shrinkToFit="1"/>
      <protection locked="0"/>
    </xf>
    <xf numFmtId="0" fontId="31" fillId="0" borderId="105" xfId="8" applyNumberFormat="1" applyFont="1" applyBorder="1" applyAlignment="1" applyProtection="1">
      <alignment horizontal="center" vertical="center" shrinkToFit="1"/>
      <protection locked="0"/>
    </xf>
    <xf numFmtId="0" fontId="6" fillId="0" borderId="97" xfId="8" applyNumberFormat="1" applyFont="1" applyBorder="1" applyAlignment="1">
      <alignment horizontal="center" vertical="center" wrapText="1"/>
    </xf>
    <xf numFmtId="0" fontId="6" fillId="0" borderId="97" xfId="8" applyNumberFormat="1" applyFont="1" applyBorder="1" applyAlignment="1">
      <alignment horizontal="distributed" vertical="center" wrapText="1" shrinkToFit="1"/>
    </xf>
    <xf numFmtId="0" fontId="11" fillId="0" borderId="139" xfId="8" applyNumberFormat="1" applyFont="1" applyBorder="1" applyAlignment="1" applyProtection="1">
      <alignment horizontal="center" vertical="center"/>
      <protection locked="0"/>
    </xf>
    <xf numFmtId="0" fontId="60" fillId="0" borderId="63" xfId="8" applyNumberFormat="1" applyFont="1" applyBorder="1" applyAlignment="1">
      <alignment horizontal="center" vertical="center" textRotation="180" wrapText="1" shrinkToFit="1"/>
    </xf>
    <xf numFmtId="0" fontId="60" fillId="0" borderId="55" xfId="8" applyNumberFormat="1" applyFont="1" applyBorder="1" applyAlignment="1">
      <alignment horizontal="center" vertical="center" textRotation="180" wrapText="1" shrinkToFit="1"/>
    </xf>
    <xf numFmtId="0" fontId="60" fillId="0" borderId="75" xfId="8" applyNumberFormat="1" applyFont="1" applyBorder="1" applyAlignment="1">
      <alignment horizontal="center" vertical="center" textRotation="180" wrapText="1" shrinkToFit="1"/>
    </xf>
    <xf numFmtId="0" fontId="60" fillId="0" borderId="3" xfId="8" applyNumberFormat="1" applyFont="1" applyBorder="1" applyAlignment="1">
      <alignment horizontal="center" vertical="center" textRotation="180" wrapText="1" shrinkToFit="1"/>
    </xf>
    <xf numFmtId="0" fontId="68" fillId="2" borderId="98" xfId="8" applyNumberFormat="1" applyFont="1" applyFill="1" applyBorder="1" applyAlignment="1">
      <alignment horizontal="center" vertical="center"/>
    </xf>
    <xf numFmtId="0" fontId="68" fillId="2" borderId="74" xfId="8" applyNumberFormat="1" applyFont="1" applyFill="1" applyBorder="1" applyAlignment="1">
      <alignment horizontal="center" vertical="center"/>
    </xf>
    <xf numFmtId="0" fontId="68" fillId="2" borderId="99" xfId="8" applyNumberFormat="1" applyFont="1" applyFill="1" applyBorder="1" applyAlignment="1">
      <alignment horizontal="center" vertical="center"/>
    </xf>
    <xf numFmtId="0" fontId="38" fillId="2" borderId="0" xfId="8" applyNumberFormat="1" applyFont="1" applyFill="1" applyAlignment="1">
      <alignment vertical="top" wrapText="1"/>
    </xf>
    <xf numFmtId="0" fontId="75" fillId="0" borderId="0" xfId="0" applyFont="1" applyAlignment="1">
      <alignment vertical="center" wrapText="1"/>
    </xf>
    <xf numFmtId="0" fontId="8" fillId="0" borderId="98" xfId="8" applyNumberFormat="1" applyFont="1" applyBorder="1" applyAlignment="1">
      <alignment horizontal="center" vertical="center" wrapText="1"/>
    </xf>
    <xf numFmtId="0" fontId="8" fillId="0" borderId="74" xfId="8" applyNumberFormat="1" applyFont="1" applyBorder="1" applyAlignment="1">
      <alignment horizontal="center" vertical="center" wrapText="1"/>
    </xf>
    <xf numFmtId="0" fontId="37" fillId="0" borderId="51" xfId="0" applyFont="1" applyBorder="1" applyProtection="1">
      <alignment vertical="center"/>
      <protection locked="0"/>
    </xf>
    <xf numFmtId="0" fontId="37" fillId="0" borderId="74" xfId="0" applyFont="1" applyBorder="1" applyProtection="1">
      <alignment vertical="center"/>
      <protection locked="0"/>
    </xf>
    <xf numFmtId="0" fontId="37" fillId="0" borderId="99" xfId="0" applyFont="1" applyBorder="1" applyProtection="1">
      <alignment vertical="center"/>
      <protection locked="0"/>
    </xf>
    <xf numFmtId="0" fontId="43" fillId="0" borderId="0" xfId="8" applyNumberFormat="1" applyFont="1" applyAlignment="1" applyProtection="1">
      <alignment horizontal="center" vertical="center" shrinkToFit="1"/>
      <protection locked="0"/>
    </xf>
    <xf numFmtId="0" fontId="43" fillId="0" borderId="101" xfId="8" applyNumberFormat="1" applyFont="1" applyBorder="1" applyAlignment="1" applyProtection="1">
      <alignment horizontal="center" vertical="center" shrinkToFit="1"/>
      <protection locked="0"/>
    </xf>
    <xf numFmtId="0" fontId="8" fillId="0" borderId="0" xfId="8" applyNumberFormat="1" applyFont="1" applyAlignment="1">
      <alignment horizontal="center" vertical="center" shrinkToFit="1"/>
    </xf>
    <xf numFmtId="0" fontId="66" fillId="0" borderId="0" xfId="8" applyNumberFormat="1" applyFont="1" applyAlignment="1">
      <alignment horizontal="left" wrapText="1"/>
    </xf>
    <xf numFmtId="0" fontId="42" fillId="3" borderId="63" xfId="8" applyNumberFormat="1" applyFont="1" applyFill="1" applyBorder="1" applyAlignment="1">
      <alignment horizontal="center" vertical="center"/>
    </xf>
    <xf numFmtId="0" fontId="42" fillId="3" borderId="55" xfId="8" applyNumberFormat="1" applyFont="1" applyFill="1" applyBorder="1" applyAlignment="1">
      <alignment horizontal="center" vertical="center"/>
    </xf>
    <xf numFmtId="0" fontId="42" fillId="3" borderId="75" xfId="8" applyNumberFormat="1" applyFont="1" applyFill="1" applyBorder="1" applyAlignment="1">
      <alignment horizontal="center" vertical="center"/>
    </xf>
    <xf numFmtId="0" fontId="42" fillId="3" borderId="3" xfId="8" applyNumberFormat="1" applyFont="1" applyFill="1" applyBorder="1" applyAlignment="1">
      <alignment horizontal="center" vertical="center"/>
    </xf>
    <xf numFmtId="0" fontId="42" fillId="3" borderId="102" xfId="8" applyNumberFormat="1" applyFont="1" applyFill="1" applyBorder="1" applyAlignment="1">
      <alignment horizontal="center" vertical="center"/>
    </xf>
    <xf numFmtId="0" fontId="42" fillId="3" borderId="103" xfId="8" applyNumberFormat="1" applyFont="1" applyFill="1" applyBorder="1" applyAlignment="1">
      <alignment horizontal="center" vertical="center"/>
    </xf>
    <xf numFmtId="0" fontId="6" fillId="0" borderId="63" xfId="8" applyNumberFormat="1" applyFont="1" applyBorder="1" applyAlignment="1">
      <alignment horizontal="center" vertical="center" wrapText="1" shrinkToFit="1"/>
    </xf>
    <xf numFmtId="0" fontId="6" fillId="0" borderId="102" xfId="8" applyNumberFormat="1" applyFont="1" applyBorder="1" applyAlignment="1">
      <alignment horizontal="center" vertical="center" shrinkToFit="1"/>
    </xf>
    <xf numFmtId="0" fontId="6" fillId="0" borderId="101" xfId="8" applyNumberFormat="1" applyFont="1" applyBorder="1" applyAlignment="1">
      <alignment horizontal="center" vertical="center" shrinkToFit="1"/>
    </xf>
    <xf numFmtId="0" fontId="6" fillId="0" borderId="103" xfId="8" applyNumberFormat="1" applyFont="1" applyBorder="1" applyAlignment="1">
      <alignment horizontal="center" vertical="center" shrinkToFit="1"/>
    </xf>
    <xf numFmtId="0" fontId="44" fillId="0" borderId="63" xfId="8" applyNumberFormat="1" applyFont="1" applyBorder="1" applyAlignment="1" applyProtection="1">
      <alignment horizontal="center" vertical="center" wrapText="1" shrinkToFit="1"/>
      <protection locked="0"/>
    </xf>
    <xf numFmtId="0" fontId="44" fillId="0" borderId="16" xfId="8" applyNumberFormat="1" applyFont="1" applyBorder="1" applyAlignment="1" applyProtection="1">
      <alignment horizontal="center" vertical="center" wrapText="1" shrinkToFit="1"/>
      <protection locked="0"/>
    </xf>
    <xf numFmtId="0" fontId="44" fillId="0" borderId="108" xfId="8" applyNumberFormat="1" applyFont="1" applyBorder="1" applyAlignment="1" applyProtection="1">
      <alignment horizontal="center" vertical="center" wrapText="1" shrinkToFit="1"/>
      <protection locked="0"/>
    </xf>
    <xf numFmtId="0" fontId="44" fillId="0" borderId="109" xfId="8" applyNumberFormat="1" applyFont="1" applyBorder="1" applyAlignment="1" applyProtection="1">
      <alignment horizontal="center" vertical="center" wrapText="1" shrinkToFit="1"/>
      <protection locked="0"/>
    </xf>
    <xf numFmtId="0" fontId="6" fillId="0" borderId="16" xfId="8" applyNumberFormat="1" applyFont="1" applyBorder="1" applyAlignment="1" applyProtection="1">
      <alignment horizontal="center" vertical="center" wrapText="1"/>
      <protection locked="0"/>
    </xf>
    <xf numFmtId="0" fontId="6" fillId="0" borderId="55" xfId="8" applyNumberFormat="1" applyFont="1" applyBorder="1" applyAlignment="1" applyProtection="1">
      <alignment horizontal="center" vertical="center" wrapText="1"/>
      <protection locked="0"/>
    </xf>
    <xf numFmtId="0" fontId="6" fillId="0" borderId="109" xfId="8" applyNumberFormat="1" applyFont="1" applyBorder="1" applyAlignment="1" applyProtection="1">
      <alignment horizontal="center" vertical="center" wrapText="1"/>
      <protection locked="0"/>
    </xf>
    <xf numFmtId="0" fontId="6" fillId="0" borderId="110" xfId="8" applyNumberFormat="1" applyFont="1" applyBorder="1" applyAlignment="1" applyProtection="1">
      <alignment horizontal="center" vertical="center" wrapText="1"/>
      <protection locked="0"/>
    </xf>
    <xf numFmtId="0" fontId="84" fillId="0" borderId="98" xfId="8" applyNumberFormat="1" applyFont="1" applyBorder="1" applyAlignment="1">
      <alignment horizontal="left" vertical="center" wrapText="1" shrinkToFit="1"/>
    </xf>
    <xf numFmtId="0" fontId="84" fillId="0" borderId="74" xfId="8" applyNumberFormat="1" applyFont="1" applyBorder="1" applyAlignment="1">
      <alignment horizontal="left" vertical="center" wrapText="1" shrinkToFit="1"/>
    </xf>
    <xf numFmtId="0" fontId="6" fillId="0" borderId="74" xfId="8" applyNumberFormat="1" applyFont="1" applyBorder="1" applyAlignment="1">
      <alignment horizontal="center" vertical="center" wrapText="1" shrinkToFit="1"/>
    </xf>
    <xf numFmtId="0" fontId="6" fillId="0" borderId="99" xfId="8" applyNumberFormat="1" applyFont="1" applyBorder="1" applyAlignment="1">
      <alignment horizontal="center" vertical="center" wrapText="1" shrinkToFit="1"/>
    </xf>
    <xf numFmtId="0" fontId="63" fillId="0" borderId="98" xfId="8" applyNumberFormat="1" applyFont="1" applyBorder="1" applyAlignment="1">
      <alignment horizontal="center" vertical="center" wrapText="1" shrinkToFit="1"/>
    </xf>
    <xf numFmtId="0" fontId="63" fillId="0" borderId="74" xfId="8" applyNumberFormat="1" applyFont="1" applyBorder="1" applyAlignment="1">
      <alignment horizontal="center" vertical="center" wrapText="1" shrinkToFit="1"/>
    </xf>
    <xf numFmtId="0" fontId="63" fillId="0" borderId="99" xfId="8" applyNumberFormat="1" applyFont="1" applyBorder="1" applyAlignment="1">
      <alignment horizontal="center" vertical="center" wrapText="1" shrinkToFit="1"/>
    </xf>
    <xf numFmtId="182" fontId="55" fillId="0" borderId="74" xfId="8" applyNumberFormat="1" applyFont="1" applyBorder="1" applyAlignment="1" applyProtection="1">
      <alignment horizontal="center" vertical="center" shrinkToFit="1"/>
      <protection locked="0"/>
    </xf>
    <xf numFmtId="0" fontId="54" fillId="0" borderId="98" xfId="8" applyNumberFormat="1" applyFont="1" applyBorder="1" applyAlignment="1">
      <alignment horizontal="center" vertical="center" wrapText="1" shrinkToFit="1"/>
    </xf>
    <xf numFmtId="0" fontId="54" fillId="0" borderId="74" xfId="8" applyNumberFormat="1" applyFont="1" applyBorder="1" applyAlignment="1">
      <alignment horizontal="center" vertical="center" wrapText="1" shrinkToFit="1"/>
    </xf>
    <xf numFmtId="0" fontId="54" fillId="0" borderId="104" xfId="8" applyNumberFormat="1" applyFont="1" applyBorder="1" applyAlignment="1">
      <alignment horizontal="center" vertical="center" wrapText="1" shrinkToFit="1"/>
    </xf>
    <xf numFmtId="0" fontId="54" fillId="0" borderId="98" xfId="8" applyNumberFormat="1" applyFont="1" applyBorder="1" applyAlignment="1">
      <alignment horizontal="center" vertical="center" wrapText="1"/>
    </xf>
    <xf numFmtId="0" fontId="54" fillId="0" borderId="74" xfId="8" applyNumberFormat="1" applyFont="1" applyBorder="1" applyAlignment="1">
      <alignment horizontal="center" vertical="center" wrapText="1"/>
    </xf>
    <xf numFmtId="0" fontId="54" fillId="0" borderId="99" xfId="8" applyNumberFormat="1" applyFont="1" applyBorder="1" applyAlignment="1">
      <alignment horizontal="center" vertical="center" wrapText="1"/>
    </xf>
    <xf numFmtId="0" fontId="6" fillId="0" borderId="74" xfId="8" applyNumberFormat="1" applyFont="1" applyBorder="1" applyAlignment="1">
      <alignment horizontal="center" vertical="center" shrinkToFit="1"/>
    </xf>
    <xf numFmtId="0" fontId="8" fillId="3" borderId="16" xfId="8" applyNumberFormat="1" applyFont="1" applyFill="1" applyBorder="1" applyAlignment="1">
      <alignment horizontal="center" vertical="center"/>
    </xf>
    <xf numFmtId="0" fontId="8" fillId="3" borderId="0" xfId="8" applyNumberFormat="1" applyFont="1" applyFill="1" applyAlignment="1">
      <alignment horizontal="center" vertical="center"/>
    </xf>
    <xf numFmtId="0" fontId="8" fillId="3" borderId="101" xfId="8" applyNumberFormat="1" applyFont="1" applyFill="1" applyBorder="1" applyAlignment="1">
      <alignment horizontal="center" vertical="center"/>
    </xf>
    <xf numFmtId="0" fontId="9" fillId="0" borderId="63" xfId="8" applyNumberFormat="1" applyFont="1" applyBorder="1" applyAlignment="1"/>
    <xf numFmtId="0" fontId="9" fillId="0" borderId="16" xfId="8" applyNumberFormat="1" applyFont="1" applyBorder="1" applyAlignment="1"/>
    <xf numFmtId="0" fontId="9" fillId="0" borderId="55" xfId="8" applyNumberFormat="1" applyFont="1" applyBorder="1" applyAlignment="1"/>
    <xf numFmtId="0" fontId="33" fillId="0" borderId="75" xfId="8" applyNumberFormat="1" applyFont="1" applyBorder="1" applyAlignment="1">
      <alignment horizontal="center" vertical="center" shrinkToFit="1"/>
    </xf>
    <xf numFmtId="0" fontId="33" fillId="0" borderId="0" xfId="8" applyNumberFormat="1" applyFont="1" applyAlignment="1">
      <alignment horizontal="center" vertical="center" shrinkToFit="1"/>
    </xf>
    <xf numFmtId="0" fontId="33" fillId="0" borderId="62" xfId="8" applyNumberFormat="1" applyFont="1" applyBorder="1" applyAlignment="1">
      <alignment horizontal="center" vertical="center" shrinkToFit="1"/>
    </xf>
    <xf numFmtId="0" fontId="33" fillId="0" borderId="101" xfId="8" applyNumberFormat="1" applyFont="1" applyBorder="1" applyAlignment="1">
      <alignment horizontal="center" vertical="center" shrinkToFit="1"/>
    </xf>
    <xf numFmtId="0" fontId="73" fillId="0" borderId="0" xfId="8" applyNumberFormat="1" applyFont="1" applyAlignment="1" applyProtection="1">
      <alignment horizontal="center" vertical="center" shrinkToFit="1"/>
      <protection locked="0"/>
    </xf>
    <xf numFmtId="0" fontId="73" fillId="0" borderId="101" xfId="8" applyNumberFormat="1" applyFont="1" applyBorder="1" applyAlignment="1" applyProtection="1">
      <alignment horizontal="center" vertical="center" shrinkToFit="1"/>
      <protection locked="0"/>
    </xf>
    <xf numFmtId="0" fontId="85" fillId="0" borderId="173" xfId="8" applyNumberFormat="1" applyFont="1" applyBorder="1" applyAlignment="1">
      <alignment horizontal="left" vertical="center"/>
    </xf>
    <xf numFmtId="0" fontId="85" fillId="0" borderId="174" xfId="8" applyNumberFormat="1" applyFont="1" applyBorder="1" applyAlignment="1">
      <alignment horizontal="left" vertical="center"/>
    </xf>
    <xf numFmtId="0" fontId="85" fillId="0" borderId="175" xfId="8" applyNumberFormat="1" applyFont="1" applyBorder="1" applyAlignment="1">
      <alignment horizontal="left" vertical="center"/>
    </xf>
    <xf numFmtId="0" fontId="2" fillId="0" borderId="179" xfId="9" quotePrefix="1" applyFont="1" applyBorder="1" applyAlignment="1" applyProtection="1">
      <alignment horizontal="center" vertical="top"/>
      <protection locked="0"/>
    </xf>
    <xf numFmtId="0" fontId="72" fillId="0" borderId="0" xfId="8" applyNumberFormat="1" applyFont="1" applyAlignment="1" applyProtection="1">
      <alignment horizontal="right" vertical="center" wrapText="1"/>
      <protection locked="0"/>
    </xf>
    <xf numFmtId="0" fontId="8" fillId="0" borderId="63" xfId="8" applyNumberFormat="1" applyFont="1" applyBorder="1" applyAlignment="1">
      <alignment horizontal="center" vertical="center"/>
    </xf>
    <xf numFmtId="0" fontId="8" fillId="0" borderId="16" xfId="8" applyNumberFormat="1" applyFont="1" applyBorder="1" applyAlignment="1">
      <alignment horizontal="center" vertical="center"/>
    </xf>
    <xf numFmtId="0" fontId="8" fillId="0" borderId="55" xfId="8" applyNumberFormat="1" applyFont="1" applyBorder="1" applyAlignment="1">
      <alignment horizontal="center" vertical="center"/>
    </xf>
    <xf numFmtId="0" fontId="8" fillId="0" borderId="98" xfId="8" applyNumberFormat="1" applyFont="1" applyBorder="1" applyAlignment="1">
      <alignment horizontal="center" vertical="center" shrinkToFit="1"/>
    </xf>
    <xf numFmtId="0" fontId="8" fillId="0" borderId="99" xfId="8" applyNumberFormat="1" applyFont="1" applyBorder="1" applyAlignment="1">
      <alignment horizontal="center" vertical="center" shrinkToFit="1"/>
    </xf>
    <xf numFmtId="0" fontId="8" fillId="0" borderId="63" xfId="8" applyNumberFormat="1" applyFont="1" applyBorder="1" applyAlignment="1">
      <alignment horizontal="center" vertical="center" shrinkToFit="1"/>
    </xf>
    <xf numFmtId="0" fontId="8" fillId="0" borderId="16" xfId="8" applyNumberFormat="1" applyFont="1" applyBorder="1" applyAlignment="1">
      <alignment horizontal="center" vertical="center" shrinkToFit="1"/>
    </xf>
    <xf numFmtId="0" fontId="8" fillId="0" borderId="55" xfId="8" applyNumberFormat="1" applyFont="1" applyBorder="1" applyAlignment="1">
      <alignment horizontal="center" vertical="center" shrinkToFit="1"/>
    </xf>
    <xf numFmtId="0" fontId="27" fillId="0" borderId="98" xfId="8" applyNumberFormat="1" applyFont="1" applyBorder="1" applyAlignment="1">
      <alignment horizontal="center" vertical="center" shrinkToFit="1"/>
    </xf>
    <xf numFmtId="0" fontId="27" fillId="0" borderId="74" xfId="8" applyNumberFormat="1" applyFont="1" applyBorder="1" applyAlignment="1">
      <alignment horizontal="center" vertical="center" shrinkToFit="1"/>
    </xf>
    <xf numFmtId="0" fontId="54" fillId="3" borderId="63" xfId="8" applyNumberFormat="1" applyFont="1" applyFill="1" applyBorder="1" applyAlignment="1">
      <alignment horizontal="center" vertical="center" textRotation="255" wrapText="1"/>
    </xf>
    <xf numFmtId="0" fontId="54" fillId="3" borderId="55" xfId="8" applyNumberFormat="1" applyFont="1" applyFill="1" applyBorder="1" applyAlignment="1">
      <alignment horizontal="center" vertical="center" textRotation="255"/>
    </xf>
    <xf numFmtId="0" fontId="54" fillId="3" borderId="75" xfId="8" applyNumberFormat="1" applyFont="1" applyFill="1" applyBorder="1" applyAlignment="1">
      <alignment horizontal="center" vertical="center" textRotation="255"/>
    </xf>
    <xf numFmtId="0" fontId="54" fillId="3" borderId="3" xfId="8" applyNumberFormat="1" applyFont="1" applyFill="1" applyBorder="1" applyAlignment="1">
      <alignment horizontal="center" vertical="center" textRotation="255"/>
    </xf>
    <xf numFmtId="0" fontId="54" fillId="3" borderId="102" xfId="8" applyNumberFormat="1" applyFont="1" applyFill="1" applyBorder="1" applyAlignment="1">
      <alignment horizontal="center" vertical="center" textRotation="255"/>
    </xf>
    <xf numFmtId="0" fontId="54" fillId="3" borderId="103" xfId="8" applyNumberFormat="1" applyFont="1" applyFill="1" applyBorder="1" applyAlignment="1">
      <alignment horizontal="center" vertical="center" textRotation="255"/>
    </xf>
    <xf numFmtId="0" fontId="6" fillId="3" borderId="98" xfId="8" applyNumberFormat="1" applyFont="1" applyFill="1" applyBorder="1" applyAlignment="1">
      <alignment horizontal="center" vertical="center" shrinkToFit="1"/>
    </xf>
    <xf numFmtId="0" fontId="6" fillId="3" borderId="74" xfId="8" applyNumberFormat="1" applyFont="1" applyFill="1" applyBorder="1" applyAlignment="1">
      <alignment horizontal="center" vertical="center" shrinkToFit="1"/>
    </xf>
    <xf numFmtId="0" fontId="6" fillId="3" borderId="99" xfId="8" applyNumberFormat="1" applyFont="1" applyFill="1" applyBorder="1" applyAlignment="1">
      <alignment horizontal="center" vertical="center" shrinkToFit="1"/>
    </xf>
    <xf numFmtId="0" fontId="8" fillId="3" borderId="98" xfId="8" applyNumberFormat="1" applyFont="1" applyFill="1" applyBorder="1" applyAlignment="1">
      <alignment horizontal="center" vertical="center"/>
    </xf>
    <xf numFmtId="0" fontId="8" fillId="3" borderId="99" xfId="8" applyNumberFormat="1" applyFont="1" applyFill="1" applyBorder="1" applyAlignment="1">
      <alignment horizontal="center" vertical="center"/>
    </xf>
    <xf numFmtId="0" fontId="8" fillId="3" borderId="74" xfId="8" applyNumberFormat="1" applyFont="1" applyFill="1" applyBorder="1" applyAlignment="1">
      <alignment horizontal="center" vertical="center"/>
    </xf>
    <xf numFmtId="0" fontId="9" fillId="0" borderId="48" xfId="8" applyNumberFormat="1" applyFont="1" applyBorder="1" applyAlignment="1">
      <alignment horizontal="center" vertical="distributed" textRotation="255"/>
    </xf>
    <xf numFmtId="0" fontId="9" fillId="0" borderId="49" xfId="8" applyNumberFormat="1" applyFont="1" applyBorder="1" applyAlignment="1">
      <alignment horizontal="center" vertical="distributed" textRotation="255"/>
    </xf>
    <xf numFmtId="0" fontId="9" fillId="0" borderId="36" xfId="8" applyNumberFormat="1" applyFont="1" applyBorder="1" applyAlignment="1">
      <alignment horizontal="center" vertical="distributed" textRotation="255"/>
    </xf>
    <xf numFmtId="0" fontId="9" fillId="0" borderId="46" xfId="8" applyNumberFormat="1" applyFont="1" applyBorder="1" applyAlignment="1">
      <alignment horizontal="center" vertical="distributed" textRotation="255"/>
    </xf>
    <xf numFmtId="0" fontId="9" fillId="0" borderId="45" xfId="8" applyNumberFormat="1" applyFont="1" applyBorder="1" applyAlignment="1">
      <alignment horizontal="center" vertical="distributed" textRotation="255"/>
    </xf>
    <xf numFmtId="0" fontId="9" fillId="0" borderId="47" xfId="8" applyNumberFormat="1" applyFont="1" applyBorder="1" applyAlignment="1">
      <alignment horizontal="center" vertical="distributed" textRotation="255"/>
    </xf>
    <xf numFmtId="0" fontId="9" fillId="0" borderId="39" xfId="8" applyNumberFormat="1" applyFont="1" applyBorder="1" applyAlignment="1">
      <alignment horizontal="center" vertical="center"/>
    </xf>
    <xf numFmtId="0" fontId="9" fillId="0" borderId="80" xfId="8" applyNumberFormat="1" applyFont="1" applyBorder="1" applyAlignment="1">
      <alignment horizontal="center" vertical="center" wrapText="1"/>
    </xf>
    <xf numFmtId="0" fontId="9" fillId="0" borderId="80" xfId="8" applyNumberFormat="1" applyFont="1" applyBorder="1" applyAlignment="1">
      <alignment horizontal="center" vertical="center"/>
    </xf>
    <xf numFmtId="38" fontId="8" fillId="0" borderId="81" xfId="10" applyFont="1" applyBorder="1" applyAlignment="1">
      <alignment horizontal="center" vertical="center" shrinkToFit="1"/>
    </xf>
    <xf numFmtId="38" fontId="8" fillId="0" borderId="59" xfId="10" applyFont="1" applyBorder="1" applyAlignment="1">
      <alignment horizontal="center" vertical="center" shrinkToFit="1"/>
    </xf>
    <xf numFmtId="38" fontId="8" fillId="0" borderId="81" xfId="10" applyFont="1" applyBorder="1" applyAlignment="1">
      <alignment vertical="center"/>
    </xf>
    <xf numFmtId="38" fontId="32" fillId="0" borderId="59" xfId="10" applyFont="1" applyBorder="1" applyAlignment="1">
      <alignment vertical="center"/>
    </xf>
    <xf numFmtId="38" fontId="45" fillId="0" borderId="78" xfId="10" applyFont="1" applyBorder="1" applyAlignment="1" applyProtection="1">
      <alignment horizontal="center" vertical="center" shrinkToFit="1"/>
      <protection locked="0"/>
    </xf>
    <xf numFmtId="38" fontId="45" fillId="0" borderId="79" xfId="10" applyFont="1" applyBorder="1" applyAlignment="1" applyProtection="1">
      <alignment horizontal="center" vertical="center" shrinkToFit="1"/>
      <protection locked="0"/>
    </xf>
    <xf numFmtId="38" fontId="45" fillId="0" borderId="58" xfId="10" applyFont="1" applyBorder="1" applyAlignment="1" applyProtection="1">
      <alignment horizontal="center" vertical="center" shrinkToFit="1"/>
      <protection locked="0"/>
    </xf>
    <xf numFmtId="38" fontId="45" fillId="0" borderId="61" xfId="10" applyFont="1" applyBorder="1" applyAlignment="1" applyProtection="1">
      <alignment horizontal="center" vertical="center" shrinkToFit="1"/>
      <protection locked="0"/>
    </xf>
    <xf numFmtId="38" fontId="8" fillId="0" borderId="189" xfId="10" applyFont="1" applyBorder="1" applyAlignment="1">
      <alignment vertical="center"/>
    </xf>
    <xf numFmtId="38" fontId="32" fillId="0" borderId="153" xfId="10" applyFont="1" applyBorder="1" applyAlignment="1">
      <alignment vertical="center"/>
    </xf>
    <xf numFmtId="38" fontId="45" fillId="0" borderId="188" xfId="10" applyFont="1" applyBorder="1" applyAlignment="1" applyProtection="1">
      <alignment horizontal="center" vertical="center" shrinkToFit="1"/>
    </xf>
    <xf numFmtId="38" fontId="45" fillId="0" borderId="182" xfId="10" applyFont="1" applyBorder="1" applyAlignment="1" applyProtection="1">
      <alignment horizontal="center" vertical="center" shrinkToFit="1"/>
    </xf>
    <xf numFmtId="38" fontId="45" fillId="0" borderId="154" xfId="10" applyFont="1" applyBorder="1" applyAlignment="1" applyProtection="1">
      <alignment horizontal="center" vertical="center" shrinkToFit="1"/>
    </xf>
    <xf numFmtId="38" fontId="45" fillId="0" borderId="152" xfId="10" applyFont="1" applyBorder="1" applyAlignment="1" applyProtection="1">
      <alignment horizontal="center" vertical="center" shrinkToFit="1"/>
    </xf>
    <xf numFmtId="0" fontId="9" fillId="0" borderId="40" xfId="8" applyNumberFormat="1" applyFont="1" applyBorder="1" applyAlignment="1">
      <alignment horizontal="center" vertical="center"/>
    </xf>
    <xf numFmtId="0" fontId="9" fillId="0" borderId="143" xfId="8" applyNumberFormat="1" applyFont="1" applyBorder="1" applyAlignment="1">
      <alignment horizontal="center" vertical="distributed" textRotation="255"/>
    </xf>
    <xf numFmtId="0" fontId="9" fillId="0" borderId="124" xfId="8" applyNumberFormat="1" applyFont="1" applyBorder="1" applyAlignment="1">
      <alignment horizontal="center" vertical="distributed" textRotation="255"/>
    </xf>
    <xf numFmtId="0" fontId="9" fillId="0" borderId="140" xfId="8" applyNumberFormat="1" applyFont="1" applyBorder="1" applyAlignment="1">
      <alignment horizontal="center" vertical="distributed" textRotation="255"/>
    </xf>
    <xf numFmtId="0" fontId="9" fillId="0" borderId="3" xfId="8" applyNumberFormat="1" applyFont="1" applyBorder="1" applyAlignment="1">
      <alignment horizontal="center" vertical="distributed" textRotation="255"/>
    </xf>
    <xf numFmtId="0" fontId="6" fillId="5" borderId="155" xfId="8" applyNumberFormat="1" applyFont="1" applyFill="1" applyBorder="1" applyAlignment="1">
      <alignment horizontal="left" vertical="center"/>
    </xf>
    <xf numFmtId="0" fontId="6" fillId="5" borderId="156" xfId="8" applyNumberFormat="1" applyFont="1" applyFill="1" applyBorder="1" applyAlignment="1">
      <alignment horizontal="left" vertical="center"/>
    </xf>
    <xf numFmtId="0" fontId="6" fillId="5" borderId="164" xfId="8" applyNumberFormat="1" applyFont="1" applyFill="1" applyBorder="1" applyAlignment="1">
      <alignment horizontal="left" vertical="center"/>
    </xf>
    <xf numFmtId="0" fontId="9" fillId="0" borderId="151" xfId="8" applyNumberFormat="1" applyFont="1" applyBorder="1" applyAlignment="1">
      <alignment horizontal="center" vertical="center"/>
    </xf>
    <xf numFmtId="0" fontId="9" fillId="0" borderId="160" xfId="8" applyNumberFormat="1" applyFont="1" applyBorder="1" applyAlignment="1">
      <alignment horizontal="center" vertical="center"/>
    </xf>
    <xf numFmtId="0" fontId="6" fillId="5" borderId="160" xfId="8" applyNumberFormat="1" applyFont="1" applyFill="1" applyBorder="1" applyAlignment="1">
      <alignment horizontal="left" vertical="center"/>
    </xf>
    <xf numFmtId="0" fontId="6" fillId="5" borderId="165" xfId="8" applyNumberFormat="1" applyFont="1" applyFill="1" applyBorder="1" applyAlignment="1">
      <alignment horizontal="left" vertical="center"/>
    </xf>
    <xf numFmtId="0" fontId="9" fillId="0" borderId="124" xfId="8" applyNumberFormat="1" applyFont="1" applyBorder="1" applyAlignment="1">
      <alignment horizontal="center" vertical="center"/>
    </xf>
    <xf numFmtId="0" fontId="9" fillId="0" borderId="166" xfId="8" applyNumberFormat="1" applyFont="1" applyBorder="1" applyAlignment="1">
      <alignment horizontal="center" vertical="center"/>
    </xf>
    <xf numFmtId="0" fontId="9" fillId="0" borderId="170" xfId="8" applyNumberFormat="1" applyFont="1" applyBorder="1" applyAlignment="1">
      <alignment horizontal="center" vertical="center"/>
    </xf>
    <xf numFmtId="0" fontId="9" fillId="0" borderId="171" xfId="8" applyNumberFormat="1" applyFont="1" applyBorder="1" applyAlignment="1">
      <alignment horizontal="center" vertical="center"/>
    </xf>
    <xf numFmtId="0" fontId="9" fillId="0" borderId="172" xfId="8" applyNumberFormat="1" applyFont="1" applyBorder="1" applyAlignment="1">
      <alignment horizontal="center" vertical="center"/>
    </xf>
    <xf numFmtId="0" fontId="9" fillId="0" borderId="161" xfId="8" applyNumberFormat="1" applyFont="1" applyBorder="1" applyAlignment="1">
      <alignment horizontal="center" vertical="center"/>
    </xf>
    <xf numFmtId="0" fontId="9" fillId="0" borderId="162" xfId="8" applyNumberFormat="1" applyFont="1" applyBorder="1" applyAlignment="1">
      <alignment horizontal="center" vertical="center"/>
    </xf>
    <xf numFmtId="0" fontId="9" fillId="0" borderId="167" xfId="8" applyNumberFormat="1" applyFont="1" applyBorder="1" applyAlignment="1">
      <alignment horizontal="center" vertical="center"/>
    </xf>
    <xf numFmtId="0" fontId="9" fillId="0" borderId="140" xfId="8" applyNumberFormat="1" applyFont="1" applyBorder="1" applyAlignment="1">
      <alignment horizontal="center" vertical="center"/>
    </xf>
    <xf numFmtId="0" fontId="9" fillId="0" borderId="3" xfId="8" applyNumberFormat="1" applyFont="1" applyBorder="1" applyAlignment="1">
      <alignment horizontal="center" vertical="center"/>
    </xf>
    <xf numFmtId="0" fontId="9" fillId="0" borderId="155" xfId="8" applyNumberFormat="1" applyFont="1" applyBorder="1" applyAlignment="1">
      <alignment horizontal="center" vertical="center"/>
    </xf>
    <xf numFmtId="0" fontId="9" fillId="0" borderId="156" xfId="8" applyNumberFormat="1" applyFont="1" applyBorder="1" applyAlignment="1">
      <alignment horizontal="center" vertical="center"/>
    </xf>
    <xf numFmtId="0" fontId="9" fillId="0" borderId="157" xfId="8" applyNumberFormat="1" applyFont="1" applyBorder="1" applyAlignment="1">
      <alignment horizontal="center" vertical="center"/>
    </xf>
    <xf numFmtId="0" fontId="40" fillId="0" borderId="79" xfId="8" applyNumberFormat="1" applyFont="1" applyBorder="1" applyAlignment="1">
      <alignment horizontal="center" vertical="center"/>
    </xf>
    <xf numFmtId="0" fontId="40" fillId="0" borderId="61" xfId="8" applyNumberFormat="1" applyFont="1" applyBorder="1" applyAlignment="1">
      <alignment horizontal="center" vertical="center"/>
    </xf>
    <xf numFmtId="0" fontId="40" fillId="0" borderId="81" xfId="8" applyNumberFormat="1" applyFont="1" applyBorder="1" applyAlignment="1">
      <alignment horizontal="center" vertical="center"/>
    </xf>
    <xf numFmtId="0" fontId="40" fillId="0" borderId="59" xfId="8" applyNumberFormat="1" applyFont="1" applyBorder="1" applyAlignment="1">
      <alignment horizontal="center" vertical="center"/>
    </xf>
    <xf numFmtId="0" fontId="61" fillId="0" borderId="79" xfId="8" applyNumberFormat="1" applyFont="1" applyBorder="1" applyAlignment="1" applyProtection="1">
      <alignment horizontal="center" vertical="center"/>
      <protection locked="0"/>
    </xf>
    <xf numFmtId="0" fontId="61" fillId="0" borderId="61" xfId="8" applyNumberFormat="1" applyFont="1" applyBorder="1" applyAlignment="1" applyProtection="1">
      <alignment horizontal="center" vertical="center"/>
      <protection locked="0"/>
    </xf>
    <xf numFmtId="0" fontId="43" fillId="0" borderId="115" xfId="8" applyNumberFormat="1" applyFont="1" applyBorder="1" applyAlignment="1" applyProtection="1">
      <alignment horizontal="center" vertical="center" wrapText="1"/>
      <protection locked="0"/>
    </xf>
    <xf numFmtId="0" fontId="43" fillId="0" borderId="117" xfId="8" applyNumberFormat="1" applyFont="1" applyBorder="1" applyAlignment="1" applyProtection="1">
      <alignment horizontal="center" vertical="center" wrapText="1"/>
      <protection locked="0"/>
    </xf>
    <xf numFmtId="0" fontId="43" fillId="0" borderId="184" xfId="8" applyNumberFormat="1" applyFont="1" applyBorder="1" applyAlignment="1" applyProtection="1">
      <alignment horizontal="center" vertical="center" wrapText="1"/>
      <protection locked="0"/>
    </xf>
    <xf numFmtId="0" fontId="43" fillId="0" borderId="183" xfId="8" applyNumberFormat="1" applyFont="1" applyBorder="1" applyAlignment="1" applyProtection="1">
      <alignment horizontal="center" vertical="center" wrapText="1"/>
      <protection locked="0"/>
    </xf>
    <xf numFmtId="0" fontId="43" fillId="0" borderId="185" xfId="8" applyNumberFormat="1" applyFont="1" applyBorder="1" applyAlignment="1" applyProtection="1">
      <alignment horizontal="center" vertical="center" wrapText="1"/>
      <protection locked="0"/>
    </xf>
    <xf numFmtId="0" fontId="43" fillId="0" borderId="0" xfId="8" applyNumberFormat="1" applyFont="1" applyAlignment="1" applyProtection="1">
      <alignment horizontal="center" vertical="center"/>
      <protection locked="0"/>
    </xf>
    <xf numFmtId="0" fontId="9" fillId="0" borderId="68" xfId="8" applyNumberFormat="1" applyFont="1" applyBorder="1" applyAlignment="1">
      <alignment horizontal="center" vertical="center"/>
    </xf>
    <xf numFmtId="0" fontId="9" fillId="0" borderId="68" xfId="8" applyNumberFormat="1" applyFont="1" applyBorder="1" applyAlignment="1">
      <alignment horizontal="left" vertical="center"/>
    </xf>
    <xf numFmtId="0" fontId="9" fillId="0" borderId="66" xfId="8" applyNumberFormat="1" applyFont="1" applyBorder="1" applyAlignment="1">
      <alignment horizontal="left" vertical="center"/>
    </xf>
    <xf numFmtId="0" fontId="30" fillId="0" borderId="0" xfId="8" applyNumberFormat="1" applyFont="1" applyAlignment="1">
      <alignment horizontal="right" vertical="center" indent="1" shrinkToFit="1"/>
    </xf>
    <xf numFmtId="0" fontId="9" fillId="0" borderId="116" xfId="8" applyNumberFormat="1" applyFont="1" applyBorder="1" applyAlignment="1">
      <alignment horizontal="center" vertical="center" wrapText="1"/>
    </xf>
    <xf numFmtId="0" fontId="9" fillId="0" borderId="40" xfId="8" applyNumberFormat="1" applyFont="1" applyBorder="1" applyAlignment="1">
      <alignment horizontal="center" vertical="center" wrapText="1"/>
    </xf>
    <xf numFmtId="0" fontId="9" fillId="0" borderId="118" xfId="8" applyNumberFormat="1" applyFont="1" applyBorder="1" applyAlignment="1">
      <alignment horizontal="center" vertical="center" textRotation="255"/>
    </xf>
    <xf numFmtId="0" fontId="9" fillId="0" borderId="41" xfId="8" applyNumberFormat="1" applyFont="1" applyBorder="1" applyAlignment="1">
      <alignment horizontal="center" vertical="center" textRotation="255"/>
    </xf>
    <xf numFmtId="0" fontId="61" fillId="0" borderId="79" xfId="8" applyNumberFormat="1" applyFont="1" applyBorder="1" applyAlignment="1" applyProtection="1">
      <alignment horizontal="center" vertical="center" shrinkToFit="1"/>
      <protection locked="0"/>
    </xf>
    <xf numFmtId="0" fontId="61" fillId="0" borderId="61" xfId="8" applyNumberFormat="1" applyFont="1" applyBorder="1" applyAlignment="1" applyProtection="1">
      <alignment horizontal="center" vertical="center" shrinkToFit="1"/>
      <protection locked="0"/>
    </xf>
    <xf numFmtId="0" fontId="9" fillId="0" borderId="78" xfId="8" applyNumberFormat="1" applyFont="1" applyBorder="1" applyAlignment="1">
      <alignment horizontal="center" vertical="center" wrapText="1"/>
    </xf>
    <xf numFmtId="0" fontId="9" fillId="0" borderId="79" xfId="8" applyNumberFormat="1" applyFont="1" applyBorder="1" applyAlignment="1">
      <alignment horizontal="center" vertical="center" wrapText="1"/>
    </xf>
    <xf numFmtId="0" fontId="9" fillId="0" borderId="81" xfId="8" applyNumberFormat="1" applyFont="1" applyBorder="1" applyAlignment="1">
      <alignment horizontal="center" vertical="center" wrapText="1"/>
    </xf>
    <xf numFmtId="0" fontId="9" fillId="0" borderId="58" xfId="8" applyNumberFormat="1" applyFont="1" applyBorder="1" applyAlignment="1">
      <alignment horizontal="center" vertical="center" wrapText="1"/>
    </xf>
    <xf numFmtId="0" fontId="9" fillId="0" borderId="61" xfId="8" applyNumberFormat="1" applyFont="1" applyBorder="1" applyAlignment="1">
      <alignment horizontal="center" vertical="center" wrapText="1"/>
    </xf>
    <xf numFmtId="0" fontId="9" fillId="0" borderId="59" xfId="8" applyNumberFormat="1" applyFont="1" applyBorder="1" applyAlignment="1">
      <alignment horizontal="center" vertical="center" wrapText="1"/>
    </xf>
    <xf numFmtId="0" fontId="11" fillId="0" borderId="78" xfId="8" applyNumberFormat="1" applyFont="1" applyBorder="1" applyAlignment="1">
      <alignment horizontal="center" vertical="center"/>
    </xf>
    <xf numFmtId="0" fontId="11" fillId="0" borderId="79" xfId="8" applyNumberFormat="1" applyFont="1" applyBorder="1" applyAlignment="1">
      <alignment horizontal="center" vertical="center"/>
    </xf>
    <xf numFmtId="0" fontId="11" fillId="0" borderId="58" xfId="8" applyNumberFormat="1" applyFont="1" applyBorder="1" applyAlignment="1">
      <alignment horizontal="center" vertical="center"/>
    </xf>
    <xf numFmtId="0" fontId="11" fillId="0" borderId="61" xfId="8" applyNumberFormat="1" applyFont="1" applyBorder="1" applyAlignment="1">
      <alignment horizontal="center" vertical="center"/>
    </xf>
    <xf numFmtId="2" fontId="43" fillId="0" borderId="68" xfId="8" applyNumberFormat="1" applyFont="1" applyBorder="1" applyAlignment="1" applyProtection="1">
      <alignment horizontal="center" vertical="center"/>
      <protection locked="0"/>
    </xf>
    <xf numFmtId="2" fontId="43" fillId="0" borderId="66" xfId="8" applyNumberFormat="1" applyFont="1" applyBorder="1" applyAlignment="1" applyProtection="1">
      <alignment horizontal="center" vertical="center"/>
      <protection locked="0"/>
    </xf>
    <xf numFmtId="49" fontId="36" fillId="0" borderId="116" xfId="8" applyFont="1" applyBorder="1" applyAlignment="1" applyProtection="1">
      <alignment horizontal="center" vertical="center"/>
      <protection locked="0"/>
    </xf>
    <xf numFmtId="49" fontId="36" fillId="0" borderId="40" xfId="8" applyFont="1" applyBorder="1" applyAlignment="1" applyProtection="1">
      <alignment horizontal="center" vertical="center"/>
      <protection locked="0"/>
    </xf>
    <xf numFmtId="0" fontId="9" fillId="0" borderId="39" xfId="8" applyNumberFormat="1" applyFont="1" applyBorder="1" applyAlignment="1">
      <alignment horizontal="center" vertical="distributed" textRotation="255"/>
    </xf>
    <xf numFmtId="0" fontId="9" fillId="0" borderId="38" xfId="8" applyNumberFormat="1" applyFont="1" applyBorder="1" applyAlignment="1">
      <alignment horizontal="center" vertical="distributed" textRotation="255"/>
    </xf>
    <xf numFmtId="0" fontId="11" fillId="0" borderId="40" xfId="8" applyNumberFormat="1" applyFont="1" applyBorder="1" applyAlignment="1">
      <alignment horizontal="center" vertical="center"/>
    </xf>
    <xf numFmtId="0" fontId="11" fillId="0" borderId="53" xfId="8" applyNumberFormat="1" applyFont="1" applyBorder="1" applyAlignment="1">
      <alignment horizontal="center" vertical="center"/>
    </xf>
    <xf numFmtId="0" fontId="31" fillId="0" borderId="42" xfId="8" applyNumberFormat="1" applyFont="1" applyBorder="1" applyAlignment="1" applyProtection="1">
      <alignment horizontal="left" vertical="center" wrapText="1" indent="1"/>
      <protection locked="0"/>
    </xf>
    <xf numFmtId="0" fontId="31" fillId="0" borderId="35" xfId="8" applyNumberFormat="1" applyFont="1" applyBorder="1" applyAlignment="1" applyProtection="1">
      <alignment horizontal="left" vertical="center" wrapText="1" indent="1"/>
      <protection locked="0"/>
    </xf>
    <xf numFmtId="0" fontId="31" fillId="0" borderId="43" xfId="8" applyNumberFormat="1" applyFont="1" applyBorder="1" applyAlignment="1" applyProtection="1">
      <alignment horizontal="left" vertical="center" wrapText="1" indent="1"/>
      <protection locked="0"/>
    </xf>
    <xf numFmtId="0" fontId="9" fillId="0" borderId="44" xfId="8" applyNumberFormat="1" applyFont="1" applyBorder="1" applyAlignment="1">
      <alignment horizontal="center" vertical="center"/>
    </xf>
    <xf numFmtId="0" fontId="11" fillId="0" borderId="44" xfId="8" applyNumberFormat="1" applyFont="1" applyBorder="1" applyAlignment="1">
      <alignment horizontal="center" vertical="center"/>
    </xf>
    <xf numFmtId="0" fontId="6" fillId="0" borderId="45" xfId="8" applyNumberFormat="1" applyFont="1" applyBorder="1" applyAlignment="1">
      <alignment horizontal="left" vertical="center"/>
    </xf>
    <xf numFmtId="0" fontId="6" fillId="0" borderId="34" xfId="8" applyNumberFormat="1" applyFont="1" applyBorder="1" applyAlignment="1">
      <alignment horizontal="left" vertical="center"/>
    </xf>
    <xf numFmtId="1" fontId="43" fillId="0" borderId="0" xfId="8" applyNumberFormat="1" applyFont="1" applyAlignment="1" applyProtection="1">
      <alignment horizontal="center" vertical="center"/>
      <protection locked="0"/>
    </xf>
    <xf numFmtId="1" fontId="43" fillId="0" borderId="152" xfId="8" applyNumberFormat="1" applyFont="1" applyBorder="1" applyAlignment="1" applyProtection="1">
      <alignment horizontal="center" vertical="center"/>
      <protection locked="0"/>
    </xf>
    <xf numFmtId="2" fontId="43" fillId="0" borderId="16" xfId="8" applyNumberFormat="1" applyFont="1" applyBorder="1" applyAlignment="1" applyProtection="1">
      <alignment horizontal="center" vertical="center" wrapText="1"/>
      <protection locked="0"/>
    </xf>
    <xf numFmtId="2" fontId="43" fillId="0" borderId="152" xfId="8" applyNumberFormat="1" applyFont="1" applyBorder="1" applyAlignment="1" applyProtection="1">
      <alignment horizontal="center" vertical="center" wrapText="1"/>
      <protection locked="0"/>
    </xf>
    <xf numFmtId="0" fontId="8" fillId="0" borderId="81" xfId="8" applyNumberFormat="1" applyFont="1" applyBorder="1">
      <alignment vertical="center"/>
    </xf>
    <xf numFmtId="0" fontId="32" fillId="0" borderId="59" xfId="0" applyFont="1" applyBorder="1">
      <alignment vertical="center"/>
    </xf>
    <xf numFmtId="0" fontId="9" fillId="0" borderId="36" xfId="8" applyNumberFormat="1" applyFont="1" applyBorder="1" applyAlignment="1">
      <alignment horizontal="left" vertical="center"/>
    </xf>
    <xf numFmtId="0" fontId="9" fillId="0" borderId="0" xfId="8" applyNumberFormat="1" applyFont="1" applyAlignment="1">
      <alignment horizontal="left" vertical="center"/>
    </xf>
    <xf numFmtId="0" fontId="9" fillId="0" borderId="41" xfId="8" applyNumberFormat="1" applyFont="1" applyBorder="1" applyAlignment="1">
      <alignment horizontal="center" vertical="center"/>
    </xf>
    <xf numFmtId="0" fontId="9" fillId="0" borderId="45" xfId="8" applyNumberFormat="1" applyFont="1" applyBorder="1" applyAlignment="1">
      <alignment horizontal="center" vertical="center"/>
    </xf>
    <xf numFmtId="0" fontId="9" fillId="0" borderId="52" xfId="8" applyNumberFormat="1" applyFont="1" applyBorder="1" applyAlignment="1">
      <alignment horizontal="center" vertical="center"/>
    </xf>
    <xf numFmtId="0" fontId="9" fillId="0" borderId="38" xfId="8" applyNumberFormat="1" applyFont="1" applyBorder="1" applyAlignment="1">
      <alignment horizontal="center" vertical="center"/>
    </xf>
    <xf numFmtId="0" fontId="43" fillId="0" borderId="16" xfId="8" applyNumberFormat="1" applyFont="1" applyBorder="1" applyAlignment="1" applyProtection="1">
      <alignment horizontal="center" vertical="center"/>
      <protection locked="0"/>
    </xf>
    <xf numFmtId="0" fontId="6" fillId="5" borderId="168" xfId="8" applyNumberFormat="1" applyFont="1" applyFill="1" applyBorder="1" applyAlignment="1">
      <alignment horizontal="left" vertical="center"/>
    </xf>
    <xf numFmtId="0" fontId="6" fillId="5" borderId="169" xfId="8" applyNumberFormat="1" applyFont="1" applyFill="1" applyBorder="1" applyAlignment="1">
      <alignment horizontal="left" vertical="center"/>
    </xf>
    <xf numFmtId="0" fontId="9" fillId="0" borderId="186" xfId="8" applyNumberFormat="1" applyFont="1" applyBorder="1" applyAlignment="1">
      <alignment horizontal="center" vertical="center"/>
    </xf>
    <xf numFmtId="0" fontId="9" fillId="0" borderId="16" xfId="8" applyNumberFormat="1" applyFont="1" applyBorder="1" applyAlignment="1">
      <alignment horizontal="center" vertical="center"/>
    </xf>
    <xf numFmtId="0" fontId="6" fillId="0" borderId="187" xfId="8" applyNumberFormat="1" applyFont="1" applyBorder="1" applyAlignment="1">
      <alignment horizontal="center" vertical="center" wrapText="1"/>
    </xf>
    <xf numFmtId="0" fontId="6" fillId="0" borderId="152" xfId="8" applyNumberFormat="1" applyFont="1" applyBorder="1" applyAlignment="1">
      <alignment horizontal="center" vertical="center" wrapText="1"/>
    </xf>
    <xf numFmtId="0" fontId="8" fillId="0" borderId="15" xfId="8" applyNumberFormat="1" applyFont="1" applyBorder="1" applyAlignment="1">
      <alignment horizontal="center" vertical="center" wrapText="1"/>
    </xf>
    <xf numFmtId="0" fontId="8" fillId="0" borderId="16" xfId="8" applyNumberFormat="1" applyFont="1" applyBorder="1" applyAlignment="1">
      <alignment horizontal="center" vertical="center" wrapText="1"/>
    </xf>
    <xf numFmtId="0" fontId="45" fillId="0" borderId="60" xfId="8" applyNumberFormat="1" applyFont="1" applyBorder="1" applyAlignment="1" applyProtection="1">
      <alignment horizontal="center" vertical="center"/>
      <protection locked="0"/>
    </xf>
    <xf numFmtId="0" fontId="45" fillId="0" borderId="61" xfId="8" applyNumberFormat="1" applyFont="1" applyBorder="1" applyAlignment="1" applyProtection="1">
      <alignment horizontal="center" vertical="center"/>
      <protection locked="0"/>
    </xf>
    <xf numFmtId="38" fontId="45" fillId="0" borderId="78" xfId="10" applyFont="1" applyBorder="1" applyAlignment="1" applyProtection="1">
      <alignment horizontal="center" vertical="center" shrinkToFit="1"/>
    </xf>
    <xf numFmtId="38" fontId="45" fillId="0" borderId="79" xfId="10" applyFont="1" applyBorder="1" applyAlignment="1" applyProtection="1">
      <alignment horizontal="center" vertical="center" shrinkToFit="1"/>
    </xf>
    <xf numFmtId="38" fontId="45" fillId="0" borderId="58" xfId="10" applyFont="1" applyBorder="1" applyAlignment="1" applyProtection="1">
      <alignment horizontal="center" vertical="center" shrinkToFit="1"/>
    </xf>
    <xf numFmtId="38" fontId="45" fillId="0" borderId="61" xfId="10" applyFont="1" applyBorder="1" applyAlignment="1" applyProtection="1">
      <alignment horizontal="center" vertical="center" shrinkToFit="1"/>
    </xf>
    <xf numFmtId="0" fontId="9" fillId="0" borderId="85" xfId="8" applyNumberFormat="1" applyFont="1" applyBorder="1" applyAlignment="1" applyProtection="1">
      <alignment horizontal="center" vertical="center" shrinkToFit="1"/>
      <protection locked="0"/>
    </xf>
    <xf numFmtId="0" fontId="9" fillId="0" borderId="86" xfId="8" applyNumberFormat="1" applyFont="1" applyBorder="1" applyAlignment="1" applyProtection="1">
      <alignment horizontal="center" vertical="center" shrinkToFit="1"/>
      <protection locked="0"/>
    </xf>
    <xf numFmtId="0" fontId="9" fillId="0" borderId="87" xfId="8" applyNumberFormat="1" applyFont="1" applyBorder="1" applyAlignment="1" applyProtection="1">
      <alignment horizontal="center" vertical="center" shrinkToFit="1"/>
      <protection locked="0"/>
    </xf>
    <xf numFmtId="0" fontId="9" fillId="0" borderId="39" xfId="8" applyNumberFormat="1" applyFont="1" applyBorder="1" applyAlignment="1">
      <alignment horizontal="center" vertical="center" wrapText="1"/>
    </xf>
    <xf numFmtId="0" fontId="9" fillId="0" borderId="80" xfId="8" applyNumberFormat="1" applyFont="1" applyBorder="1" applyAlignment="1">
      <alignment horizontal="center" vertical="center" shrinkToFit="1"/>
    </xf>
    <xf numFmtId="0" fontId="6" fillId="0" borderId="80" xfId="8" applyNumberFormat="1" applyFont="1" applyBorder="1" applyAlignment="1">
      <alignment horizontal="center" vertical="center" wrapText="1"/>
    </xf>
    <xf numFmtId="0" fontId="6" fillId="0" borderId="80" xfId="8" applyNumberFormat="1" applyFont="1" applyBorder="1" applyAlignment="1">
      <alignment horizontal="center" vertical="center"/>
    </xf>
    <xf numFmtId="0" fontId="9" fillId="0" borderId="60" xfId="8" applyNumberFormat="1" applyFont="1" applyBorder="1" applyAlignment="1">
      <alignment horizontal="center" vertical="center"/>
    </xf>
    <xf numFmtId="0" fontId="9" fillId="0" borderId="61" xfId="8" applyNumberFormat="1" applyFont="1" applyBorder="1" applyAlignment="1">
      <alignment horizontal="center" vertical="center"/>
    </xf>
    <xf numFmtId="0" fontId="45" fillId="0" borderId="56" xfId="8" applyNumberFormat="1" applyFont="1" applyBorder="1" applyAlignment="1" applyProtection="1">
      <alignment horizontal="center" vertical="center"/>
      <protection locked="0"/>
    </xf>
    <xf numFmtId="0" fontId="45" fillId="0" borderId="58" xfId="8" applyNumberFormat="1" applyFont="1" applyBorder="1" applyAlignment="1" applyProtection="1">
      <alignment horizontal="center" vertical="center"/>
      <protection locked="0"/>
    </xf>
    <xf numFmtId="0" fontId="9" fillId="0" borderId="182" xfId="8" applyNumberFormat="1" applyFont="1" applyBorder="1" applyAlignment="1">
      <alignment horizontal="center" vertical="center"/>
    </xf>
    <xf numFmtId="0" fontId="9" fillId="0" borderId="152" xfId="8" applyNumberFormat="1" applyFont="1" applyBorder="1" applyAlignment="1">
      <alignment horizontal="center" vertical="center"/>
    </xf>
    <xf numFmtId="0" fontId="36" fillId="0" borderId="0" xfId="8" applyNumberFormat="1" applyFont="1" applyAlignment="1" applyProtection="1">
      <alignment horizontal="center" vertical="center" shrinkToFit="1"/>
      <protection locked="0"/>
    </xf>
    <xf numFmtId="0" fontId="43" fillId="0" borderId="40" xfId="8" applyNumberFormat="1" applyFont="1" applyBorder="1" applyAlignment="1" applyProtection="1">
      <alignment horizontal="center" vertical="center"/>
      <protection locked="0"/>
    </xf>
    <xf numFmtId="0" fontId="9" fillId="0" borderId="69" xfId="8" applyNumberFormat="1" applyFont="1" applyBorder="1" applyAlignment="1">
      <alignment horizontal="left" vertical="center"/>
    </xf>
    <xf numFmtId="0" fontId="9" fillId="0" borderId="83" xfId="8" applyNumberFormat="1" applyFont="1" applyBorder="1" applyAlignment="1">
      <alignment horizontal="center" vertical="center" shrinkToFit="1"/>
    </xf>
    <xf numFmtId="0" fontId="9" fillId="0" borderId="82" xfId="8" applyNumberFormat="1" applyFont="1" applyBorder="1" applyAlignment="1">
      <alignment horizontal="center" vertical="center" shrinkToFit="1"/>
    </xf>
    <xf numFmtId="0" fontId="9" fillId="0" borderId="84" xfId="8" applyNumberFormat="1" applyFont="1" applyBorder="1" applyAlignment="1">
      <alignment horizontal="center" vertical="center" shrinkToFit="1"/>
    </xf>
    <xf numFmtId="0" fontId="11" fillId="0" borderId="39" xfId="8" applyNumberFormat="1" applyFont="1" applyBorder="1" applyAlignment="1">
      <alignment horizontal="center" vertical="center"/>
    </xf>
    <xf numFmtId="0" fontId="11" fillId="0" borderId="52" xfId="8" applyNumberFormat="1" applyFont="1" applyBorder="1" applyAlignment="1">
      <alignment horizontal="center" vertical="center"/>
    </xf>
    <xf numFmtId="0" fontId="11" fillId="0" borderId="38" xfId="8" applyNumberFormat="1" applyFont="1" applyBorder="1" applyAlignment="1">
      <alignment horizontal="center" vertical="center"/>
    </xf>
    <xf numFmtId="2" fontId="43" fillId="0" borderId="69" xfId="8" applyNumberFormat="1" applyFont="1" applyBorder="1" applyAlignment="1" applyProtection="1">
      <alignment horizontal="center" vertical="center"/>
      <protection locked="0"/>
    </xf>
    <xf numFmtId="0" fontId="36" fillId="0" borderId="40" xfId="8" applyNumberFormat="1" applyFont="1" applyBorder="1" applyAlignment="1" applyProtection="1">
      <alignment horizontal="center" vertical="center"/>
      <protection locked="0"/>
    </xf>
    <xf numFmtId="0" fontId="36" fillId="0" borderId="53" xfId="8" applyNumberFormat="1" applyFont="1" applyBorder="1" applyAlignment="1" applyProtection="1">
      <alignment horizontal="center" vertical="center"/>
      <protection locked="0"/>
    </xf>
    <xf numFmtId="0" fontId="36" fillId="0" borderId="40" xfId="8" applyNumberFormat="1" applyFont="1" applyBorder="1" applyAlignment="1" applyProtection="1">
      <alignment horizontal="center" vertical="center" shrinkToFit="1"/>
      <protection locked="0"/>
    </xf>
    <xf numFmtId="0" fontId="9" fillId="0" borderId="57" xfId="8" applyNumberFormat="1" applyFont="1" applyBorder="1" applyAlignment="1">
      <alignment horizontal="center" vertical="center"/>
    </xf>
    <xf numFmtId="0" fontId="9" fillId="0" borderId="59" xfId="8" applyNumberFormat="1" applyFont="1" applyBorder="1" applyAlignment="1">
      <alignment horizontal="center" vertical="center"/>
    </xf>
    <xf numFmtId="0" fontId="9" fillId="0" borderId="114" xfId="8" applyNumberFormat="1" applyFont="1" applyBorder="1" applyAlignment="1">
      <alignment horizontal="left" vertical="center"/>
    </xf>
    <xf numFmtId="0" fontId="9" fillId="0" borderId="70" xfId="8" applyNumberFormat="1" applyFont="1" applyBorder="1" applyAlignment="1">
      <alignment horizontal="left" vertical="center"/>
    </xf>
    <xf numFmtId="0" fontId="9" fillId="0" borderId="64" xfId="8" applyNumberFormat="1" applyFont="1" applyBorder="1" applyAlignment="1">
      <alignment horizontal="left" vertical="center"/>
    </xf>
    <xf numFmtId="0" fontId="43" fillId="0" borderId="64" xfId="8" applyNumberFormat="1" applyFont="1" applyBorder="1" applyAlignment="1" applyProtection="1">
      <alignment horizontal="center" vertical="center"/>
      <protection locked="0"/>
    </xf>
    <xf numFmtId="0" fontId="45" fillId="0" borderId="182" xfId="8" applyNumberFormat="1" applyFont="1" applyBorder="1" applyAlignment="1" applyProtection="1">
      <alignment horizontal="center" vertical="center"/>
      <protection locked="0"/>
    </xf>
    <xf numFmtId="0" fontId="45" fillId="0" borderId="152" xfId="8" applyNumberFormat="1" applyFont="1" applyBorder="1" applyAlignment="1" applyProtection="1">
      <alignment horizontal="center" vertical="center"/>
      <protection locked="0"/>
    </xf>
    <xf numFmtId="0" fontId="9" fillId="0" borderId="41" xfId="8" applyNumberFormat="1" applyFont="1" applyBorder="1" applyAlignment="1">
      <alignment horizontal="center" vertical="distributed" textRotation="255"/>
    </xf>
    <xf numFmtId="0" fontId="11" fillId="0" borderId="0" xfId="9" quotePrefix="1" applyFont="1" applyAlignment="1">
      <alignment horizontal="center" vertical="top"/>
    </xf>
    <xf numFmtId="0" fontId="43" fillId="0" borderId="36" xfId="8" applyNumberFormat="1" applyFont="1" applyBorder="1" applyAlignment="1" applyProtection="1">
      <alignment horizontal="center" vertical="center"/>
      <protection locked="0"/>
    </xf>
    <xf numFmtId="0" fontId="43" fillId="0" borderId="46" xfId="8" applyNumberFormat="1" applyFont="1" applyBorder="1" applyAlignment="1" applyProtection="1">
      <alignment horizontal="center" vertical="center"/>
      <protection locked="0"/>
    </xf>
    <xf numFmtId="0" fontId="43" fillId="0" borderId="154" xfId="8" applyNumberFormat="1" applyFont="1" applyBorder="1" applyAlignment="1" applyProtection="1">
      <alignment horizontal="center" vertical="center"/>
      <protection locked="0"/>
    </xf>
    <xf numFmtId="0" fontId="43" fillId="0" borderId="152" xfId="8" applyNumberFormat="1" applyFont="1" applyBorder="1" applyAlignment="1" applyProtection="1">
      <alignment horizontal="center" vertical="center"/>
      <protection locked="0"/>
    </xf>
    <xf numFmtId="0" fontId="43" fillId="0" borderId="153" xfId="8" applyNumberFormat="1" applyFont="1" applyBorder="1" applyAlignment="1" applyProtection="1">
      <alignment horizontal="center" vertical="center"/>
      <protection locked="0"/>
    </xf>
    <xf numFmtId="0" fontId="36" fillId="0" borderId="39" xfId="8" applyNumberFormat="1" applyFont="1" applyBorder="1" applyAlignment="1" applyProtection="1">
      <alignment horizontal="center" vertical="center"/>
      <protection locked="0"/>
    </xf>
    <xf numFmtId="0" fontId="36" fillId="0" borderId="52" xfId="8" applyNumberFormat="1" applyFont="1" applyBorder="1" applyAlignment="1" applyProtection="1">
      <alignment horizontal="center" vertical="center"/>
      <protection locked="0"/>
    </xf>
    <xf numFmtId="0" fontId="36" fillId="0" borderId="39" xfId="8" applyNumberFormat="1" applyFont="1" applyBorder="1" applyAlignment="1" applyProtection="1">
      <alignment horizontal="center" vertical="center" shrinkToFit="1"/>
      <protection locked="0"/>
    </xf>
    <xf numFmtId="0" fontId="43" fillId="0" borderId="39" xfId="8" applyNumberFormat="1" applyFont="1" applyBorder="1" applyAlignment="1" applyProtection="1">
      <alignment horizontal="center" vertical="center"/>
      <protection locked="0"/>
    </xf>
    <xf numFmtId="0" fontId="8" fillId="0" borderId="81" xfId="8" applyNumberFormat="1" applyFont="1" applyBorder="1" applyAlignment="1"/>
    <xf numFmtId="0" fontId="32" fillId="0" borderId="59" xfId="0" applyFont="1" applyBorder="1" applyAlignment="1"/>
    <xf numFmtId="38" fontId="8" fillId="0" borderId="78" xfId="10" applyFont="1" applyBorder="1" applyAlignment="1">
      <alignment horizontal="center" vertical="center"/>
    </xf>
    <xf numFmtId="38" fontId="8" fillId="0" borderId="79" xfId="10" applyFont="1" applyBorder="1" applyAlignment="1">
      <alignment horizontal="center" vertical="center"/>
    </xf>
    <xf numFmtId="0" fontId="9" fillId="3" borderId="122" xfId="8" applyNumberFormat="1" applyFont="1" applyFill="1" applyBorder="1" applyAlignment="1">
      <alignment horizontal="center" vertical="center"/>
    </xf>
    <xf numFmtId="0" fontId="9" fillId="3" borderId="120" xfId="8" applyNumberFormat="1" applyFont="1" applyFill="1" applyBorder="1" applyAlignment="1">
      <alignment horizontal="center" vertical="center"/>
    </xf>
    <xf numFmtId="0" fontId="8" fillId="3" borderId="128" xfId="8" applyNumberFormat="1" applyFont="1" applyFill="1" applyBorder="1" applyAlignment="1">
      <alignment horizontal="center" vertical="center" wrapText="1"/>
    </xf>
    <xf numFmtId="0" fontId="8" fillId="3" borderId="127" xfId="8" applyNumberFormat="1" applyFont="1" applyFill="1" applyBorder="1" applyAlignment="1">
      <alignment horizontal="center" vertical="center" wrapText="1"/>
    </xf>
    <xf numFmtId="0" fontId="9" fillId="3" borderId="128" xfId="8" applyNumberFormat="1" applyFont="1" applyFill="1" applyBorder="1" applyAlignment="1">
      <alignment horizontal="center" vertical="center"/>
    </xf>
    <xf numFmtId="0" fontId="9" fillId="3" borderId="127" xfId="8" applyNumberFormat="1" applyFont="1" applyFill="1" applyBorder="1" applyAlignment="1">
      <alignment horizontal="center" vertical="center"/>
    </xf>
    <xf numFmtId="0" fontId="9" fillId="3" borderId="130" xfId="8" applyNumberFormat="1" applyFont="1" applyFill="1" applyBorder="1" applyAlignment="1">
      <alignment horizontal="center" vertical="center"/>
    </xf>
    <xf numFmtId="0" fontId="9" fillId="0" borderId="48" xfId="8" applyNumberFormat="1" applyFont="1" applyBorder="1" applyAlignment="1">
      <alignment horizontal="left" vertical="center"/>
    </xf>
    <xf numFmtId="0" fontId="9" fillId="0" borderId="37" xfId="8" applyNumberFormat="1" applyFont="1" applyBorder="1" applyAlignment="1">
      <alignment horizontal="left" vertical="center"/>
    </xf>
    <xf numFmtId="0" fontId="9" fillId="0" borderId="54" xfId="8" applyNumberFormat="1" applyFont="1" applyBorder="1" applyAlignment="1">
      <alignment horizontal="left" vertical="center"/>
    </xf>
    <xf numFmtId="0" fontId="8" fillId="0" borderId="39" xfId="8" applyNumberFormat="1" applyFont="1" applyBorder="1" applyAlignment="1">
      <alignment horizontal="center" vertical="distributed" textRotation="255" wrapText="1"/>
    </xf>
    <xf numFmtId="0" fontId="8" fillId="0" borderId="40" xfId="8" applyNumberFormat="1" applyFont="1" applyBorder="1" applyAlignment="1">
      <alignment horizontal="center" vertical="distributed" textRotation="255" wrapText="1"/>
    </xf>
    <xf numFmtId="0" fontId="36" fillId="0" borderId="39" xfId="8" applyNumberFormat="1" applyFont="1" applyBorder="1" applyAlignment="1">
      <alignment horizontal="center" vertical="center"/>
    </xf>
    <xf numFmtId="0" fontId="36" fillId="0" borderId="52" xfId="8" applyNumberFormat="1" applyFont="1" applyBorder="1" applyAlignment="1">
      <alignment horizontal="center" vertical="center"/>
    </xf>
    <xf numFmtId="0" fontId="36" fillId="0" borderId="36" xfId="8" applyNumberFormat="1" applyFont="1" applyBorder="1" applyAlignment="1" applyProtection="1">
      <alignment horizontal="center" vertical="center" shrinkToFit="1"/>
      <protection locked="0"/>
    </xf>
    <xf numFmtId="0" fontId="9" fillId="0" borderId="46" xfId="8" applyNumberFormat="1" applyFont="1" applyBorder="1" applyAlignment="1">
      <alignment horizontal="center" vertical="center"/>
    </xf>
    <xf numFmtId="0" fontId="87" fillId="0" borderId="181" xfId="0" applyFont="1" applyBorder="1" applyAlignment="1">
      <alignment vertical="center" wrapText="1"/>
    </xf>
    <xf numFmtId="0" fontId="88" fillId="0" borderId="181" xfId="0" applyFont="1" applyBorder="1" applyAlignment="1">
      <alignment vertical="center" wrapText="1"/>
    </xf>
    <xf numFmtId="38" fontId="77" fillId="0" borderId="6" xfId="10" applyFont="1" applyBorder="1" applyAlignment="1">
      <alignment vertical="center"/>
    </xf>
    <xf numFmtId="38" fontId="74" fillId="0" borderId="6" xfId="10" applyFont="1" applyBorder="1" applyAlignment="1">
      <alignment vertical="center"/>
    </xf>
    <xf numFmtId="38" fontId="77" fillId="0" borderId="5" xfId="10" applyFont="1" applyBorder="1" applyAlignment="1">
      <alignment vertical="center"/>
    </xf>
    <xf numFmtId="38" fontId="74" fillId="0" borderId="5" xfId="10" applyFont="1" applyBorder="1" applyAlignment="1">
      <alignment vertical="center"/>
    </xf>
    <xf numFmtId="38" fontId="77" fillId="0" borderId="24" xfId="10" applyFont="1" applyBorder="1" applyAlignment="1">
      <alignment vertical="center"/>
    </xf>
    <xf numFmtId="38" fontId="74" fillId="0" borderId="24" xfId="10" applyFont="1" applyBorder="1" applyAlignment="1">
      <alignment vertical="center"/>
    </xf>
    <xf numFmtId="38" fontId="74" fillId="0" borderId="25" xfId="10" applyFont="1" applyBorder="1" applyAlignment="1">
      <alignment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0" fillId="0" borderId="29" xfId="0" applyBorder="1" applyAlignment="1">
      <alignment horizontal="center" vertical="center"/>
    </xf>
    <xf numFmtId="38" fontId="77" fillId="0" borderId="10" xfId="10" applyFont="1" applyFill="1" applyBorder="1" applyAlignment="1">
      <alignment vertical="center"/>
    </xf>
    <xf numFmtId="38" fontId="74" fillId="0" borderId="10" xfId="10" applyFont="1" applyBorder="1" applyAlignment="1">
      <alignment vertical="center"/>
    </xf>
    <xf numFmtId="38" fontId="74" fillId="0" borderId="26" xfId="10" applyFont="1" applyBorder="1" applyAlignment="1">
      <alignment vertical="center"/>
    </xf>
    <xf numFmtId="0" fontId="14" fillId="0" borderId="18" xfId="0" applyFont="1" applyBorder="1" applyAlignment="1">
      <alignment horizontal="center" vertical="center" shrinkToFit="1"/>
    </xf>
    <xf numFmtId="0" fontId="14" fillId="0" borderId="9" xfId="0" applyFont="1" applyBorder="1" applyAlignment="1">
      <alignment horizontal="center" vertical="center" shrinkToFit="1"/>
    </xf>
    <xf numFmtId="176" fontId="77" fillId="0" borderId="124" xfId="0" applyNumberFormat="1" applyFont="1" applyBorder="1" applyAlignment="1">
      <alignment horizontal="right" vertical="center"/>
    </xf>
    <xf numFmtId="176" fontId="77" fillId="0" borderId="103" xfId="0" applyNumberFormat="1" applyFont="1" applyBorder="1" applyAlignment="1">
      <alignment horizontal="right" vertical="center"/>
    </xf>
    <xf numFmtId="0" fontId="14" fillId="0" borderId="15" xfId="0" applyFont="1" applyBorder="1" applyAlignment="1">
      <alignment horizontal="left" vertical="center"/>
    </xf>
    <xf numFmtId="0" fontId="14" fillId="0" borderId="12" xfId="0" applyFont="1" applyBorder="1" applyAlignment="1">
      <alignment horizontal="left" vertical="center"/>
    </xf>
    <xf numFmtId="0" fontId="78" fillId="0" borderId="6" xfId="0" applyFont="1" applyBorder="1" applyAlignment="1" applyProtection="1">
      <alignment horizontal="center" vertical="center" wrapText="1"/>
      <protection locked="0"/>
    </xf>
    <xf numFmtId="176" fontId="78" fillId="0" borderId="30" xfId="0" applyNumberFormat="1" applyFont="1" applyBorder="1" applyAlignment="1" applyProtection="1">
      <alignment horizontal="right" vertical="center" shrinkToFit="1"/>
      <protection locked="0"/>
    </xf>
    <xf numFmtId="176" fontId="78" fillId="0" borderId="31" xfId="0" applyNumberFormat="1" applyFont="1" applyBorder="1" applyAlignment="1" applyProtection="1">
      <alignment horizontal="right" vertical="center" shrinkToFit="1"/>
      <protection locked="0"/>
    </xf>
    <xf numFmtId="176" fontId="78" fillId="0" borderId="15" xfId="0" applyNumberFormat="1" applyFont="1" applyBorder="1" applyAlignment="1" applyProtection="1">
      <alignment horizontal="right" vertical="center" shrinkToFit="1"/>
      <protection locked="0"/>
    </xf>
    <xf numFmtId="176" fontId="78" fillId="0" borderId="17" xfId="0" applyNumberFormat="1" applyFont="1" applyBorder="1" applyAlignment="1" applyProtection="1">
      <alignment horizontal="right" vertical="center" shrinkToFit="1"/>
      <protection locked="0"/>
    </xf>
    <xf numFmtId="0" fontId="14" fillId="0" borderId="18" xfId="0" applyFont="1" applyBorder="1" applyAlignment="1">
      <alignment horizontal="center" vertical="center"/>
    </xf>
    <xf numFmtId="0" fontId="0" fillId="0" borderId="9"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133" xfId="0" applyFont="1" applyBorder="1" applyAlignment="1" applyProtection="1">
      <alignment horizontal="center" vertical="center"/>
      <protection locked="0"/>
    </xf>
    <xf numFmtId="0" fontId="0" fillId="0" borderId="134" xfId="0" applyBorder="1" applyAlignment="1" applyProtection="1">
      <alignment horizontal="center" vertical="center"/>
      <protection locked="0"/>
    </xf>
    <xf numFmtId="176" fontId="77" fillId="0" borderId="133" xfId="0" applyNumberFormat="1" applyFont="1" applyBorder="1" applyAlignment="1" applyProtection="1">
      <alignment horizontal="right" vertical="center"/>
      <protection locked="0"/>
    </xf>
    <xf numFmtId="176" fontId="74" fillId="0" borderId="134" xfId="0" applyNumberFormat="1" applyFont="1" applyBorder="1" applyAlignment="1" applyProtection="1">
      <alignment horizontal="right" vertical="center"/>
      <protection locked="0"/>
    </xf>
    <xf numFmtId="176" fontId="77" fillId="0" borderId="133" xfId="0" applyNumberFormat="1" applyFont="1" applyBorder="1" applyAlignment="1">
      <alignment horizontal="right" vertical="center"/>
    </xf>
    <xf numFmtId="176" fontId="74" fillId="0" borderId="134" xfId="0" applyNumberFormat="1" applyFont="1" applyBorder="1" applyAlignment="1">
      <alignment horizontal="right" vertical="center"/>
    </xf>
    <xf numFmtId="0" fontId="78" fillId="0" borderId="126" xfId="0" applyFont="1" applyBorder="1" applyAlignment="1">
      <alignment horizontal="left" vertical="center" wrapText="1"/>
    </xf>
    <xf numFmtId="0" fontId="79" fillId="0" borderId="16" xfId="0" applyFont="1" applyBorder="1" applyAlignment="1">
      <alignment horizontal="left" vertical="center" wrapText="1"/>
    </xf>
    <xf numFmtId="0" fontId="79" fillId="0" borderId="62" xfId="0" applyFont="1" applyBorder="1" applyAlignment="1">
      <alignment horizontal="left" vertical="center" wrapText="1"/>
    </xf>
    <xf numFmtId="0" fontId="79" fillId="0" borderId="101" xfId="0" applyFont="1" applyBorder="1" applyAlignment="1">
      <alignment horizontal="left" vertical="center" wrapText="1"/>
    </xf>
    <xf numFmtId="0" fontId="14" fillId="0" borderId="6" xfId="0" applyFont="1" applyBorder="1" applyAlignment="1">
      <alignment horizontal="center" vertical="center"/>
    </xf>
    <xf numFmtId="176" fontId="77" fillId="0" borderId="134" xfId="0" applyNumberFormat="1" applyFont="1" applyBorder="1" applyAlignment="1">
      <alignment horizontal="right" vertical="center"/>
    </xf>
    <xf numFmtId="0" fontId="78" fillId="0" borderId="5" xfId="0" applyFont="1" applyBorder="1" applyAlignment="1">
      <alignment horizontal="center" vertical="center"/>
    </xf>
    <xf numFmtId="0" fontId="78" fillId="0" borderId="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2" xfId="0" applyFont="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4" fillId="0" borderId="15" xfId="0" applyFont="1" applyBorder="1">
      <alignment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0" fillId="0" borderId="2" xfId="0" applyBorder="1">
      <alignment vertical="center"/>
    </xf>
    <xf numFmtId="0" fontId="0" fillId="0" borderId="1" xfId="0" applyBorder="1">
      <alignment vertical="center"/>
    </xf>
    <xf numFmtId="0" fontId="14" fillId="0" borderId="15" xfId="0" applyFont="1"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2" xfId="0" applyBorder="1" applyAlignment="1">
      <alignment vertical="center" wrapText="1"/>
    </xf>
    <xf numFmtId="0" fontId="0" fillId="0" borderId="2" xfId="0" applyBorder="1" applyAlignment="1">
      <alignment vertical="center" wrapText="1"/>
    </xf>
    <xf numFmtId="0" fontId="0" fillId="0" borderId="1" xfId="0" applyBorder="1" applyAlignment="1">
      <alignment vertical="center" wrapText="1"/>
    </xf>
    <xf numFmtId="0" fontId="14" fillId="0" borderId="0" xfId="0" applyFont="1" applyAlignment="1">
      <alignment horizontal="left" vertical="center" wrapText="1"/>
    </xf>
    <xf numFmtId="0" fontId="24" fillId="0" borderId="0" xfId="0" applyFont="1" applyAlignment="1">
      <alignment horizontal="center" vertical="center"/>
    </xf>
    <xf numFmtId="0" fontId="14" fillId="0" borderId="18" xfId="0" applyFont="1" applyBorder="1" applyAlignment="1">
      <alignment horizontal="center" vertical="center" wrapText="1"/>
    </xf>
    <xf numFmtId="0" fontId="14" fillId="0" borderId="9" xfId="0" applyFont="1" applyBorder="1" applyAlignment="1">
      <alignment horizontal="center" vertical="center"/>
    </xf>
    <xf numFmtId="0" fontId="14" fillId="0" borderId="18" xfId="0" applyFont="1" applyBorder="1" applyAlignment="1">
      <alignment horizontal="center" vertical="center" textRotation="255"/>
    </xf>
    <xf numFmtId="0" fontId="14" fillId="0" borderId="7" xfId="0" applyFont="1" applyBorder="1" applyAlignment="1">
      <alignment horizontal="center" vertical="center" textRotation="255"/>
    </xf>
    <xf numFmtId="0" fontId="14" fillId="0" borderId="9" xfId="0" applyFont="1" applyBorder="1" applyAlignment="1">
      <alignment horizontal="center" vertical="center" textRotation="255"/>
    </xf>
    <xf numFmtId="0" fontId="78" fillId="0" borderId="15" xfId="0" applyFont="1" applyBorder="1" applyAlignment="1">
      <alignment horizontal="center" vertical="center" wrapText="1"/>
    </xf>
    <xf numFmtId="0" fontId="78" fillId="0" borderId="16" xfId="0" applyFont="1" applyBorder="1" applyAlignment="1">
      <alignment horizontal="center" vertical="center" wrapText="1"/>
    </xf>
    <xf numFmtId="0" fontId="78" fillId="0" borderId="17" xfId="0" applyFont="1" applyBorder="1" applyAlignment="1">
      <alignment horizontal="center" vertical="center" wrapText="1"/>
    </xf>
    <xf numFmtId="0" fontId="78" fillId="0" borderId="12" xfId="0" applyFont="1" applyBorder="1" applyAlignment="1">
      <alignment horizontal="center" vertical="center" wrapText="1"/>
    </xf>
    <xf numFmtId="0" fontId="78" fillId="0" borderId="2" xfId="0" applyFont="1" applyBorder="1" applyAlignment="1">
      <alignment horizontal="center" vertical="center" wrapText="1"/>
    </xf>
    <xf numFmtId="0" fontId="78" fillId="0" borderId="1" xfId="0" applyFont="1" applyBorder="1" applyAlignment="1">
      <alignment horizontal="center" vertical="center" wrapText="1"/>
    </xf>
    <xf numFmtId="0" fontId="14" fillId="0" borderId="138" xfId="0" applyFont="1" applyBorder="1" applyAlignment="1">
      <alignment horizontal="center" vertical="center"/>
    </xf>
    <xf numFmtId="0" fontId="14" fillId="0" borderId="136" xfId="0" applyFont="1" applyBorder="1" applyAlignment="1">
      <alignment horizontal="center" vertical="center"/>
    </xf>
    <xf numFmtId="0" fontId="14" fillId="0" borderId="137" xfId="0" applyFont="1" applyBorder="1" applyAlignment="1">
      <alignment horizontal="center" vertical="center"/>
    </xf>
    <xf numFmtId="0" fontId="14" fillId="0" borderId="133" xfId="0" applyFont="1" applyBorder="1" applyAlignment="1">
      <alignment horizontal="center" vertical="center" textRotation="255"/>
    </xf>
    <xf numFmtId="0" fontId="14" fillId="0" borderId="77" xfId="0" applyFont="1" applyBorder="1" applyAlignment="1">
      <alignment horizontal="center" vertical="center" textRotation="255"/>
    </xf>
    <xf numFmtId="0" fontId="14" fillId="0" borderId="134" xfId="0" applyFont="1" applyBorder="1" applyAlignment="1">
      <alignment horizontal="center" vertical="center" textRotation="255"/>
    </xf>
    <xf numFmtId="0" fontId="19" fillId="0" borderId="138" xfId="0" applyFont="1" applyBorder="1" applyAlignment="1">
      <alignment horizontal="center" vertical="center" shrinkToFit="1"/>
    </xf>
    <xf numFmtId="0" fontId="19" fillId="0" borderId="136" xfId="0" applyFont="1" applyBorder="1" applyAlignment="1">
      <alignment horizontal="center" vertical="center" shrinkToFit="1"/>
    </xf>
    <xf numFmtId="38" fontId="77" fillId="0" borderId="138" xfId="10" applyFont="1" applyBorder="1" applyAlignment="1">
      <alignment horizontal="center" vertical="center"/>
    </xf>
    <xf numFmtId="38" fontId="77" fillId="0" borderId="136" xfId="10" applyFont="1" applyBorder="1" applyAlignment="1">
      <alignment horizontal="center" vertical="center"/>
    </xf>
    <xf numFmtId="0" fontId="14" fillId="0" borderId="126" xfId="0" applyFont="1" applyBorder="1" applyAlignment="1">
      <alignment horizontal="center" vertical="center"/>
    </xf>
    <xf numFmtId="0" fontId="14" fillId="0" borderId="124" xfId="0" applyFont="1" applyBorder="1" applyAlignment="1">
      <alignment horizontal="center" vertical="center"/>
    </xf>
    <xf numFmtId="0" fontId="14" fillId="0" borderId="62" xfId="0" applyFont="1" applyBorder="1" applyAlignment="1">
      <alignment horizontal="center" vertical="center"/>
    </xf>
    <xf numFmtId="0" fontId="14" fillId="0" borderId="101" xfId="0" applyFont="1" applyBorder="1" applyAlignment="1">
      <alignment horizontal="center" vertical="center"/>
    </xf>
    <xf numFmtId="0" fontId="14" fillId="0" borderId="135" xfId="0" applyFont="1" applyBorder="1" applyAlignment="1">
      <alignment horizontal="center" vertical="center"/>
    </xf>
    <xf numFmtId="0" fontId="14" fillId="0" borderId="75" xfId="0" applyFont="1" applyBorder="1" applyAlignment="1">
      <alignment horizontal="center" vertical="center"/>
    </xf>
    <xf numFmtId="0" fontId="14" fillId="0" borderId="0" xfId="0" applyFont="1" applyAlignment="1">
      <alignment horizontal="center" vertical="center"/>
    </xf>
    <xf numFmtId="0" fontId="14" fillId="0" borderId="3" xfId="0" applyFont="1" applyBorder="1" applyAlignment="1">
      <alignment horizontal="center" vertical="center"/>
    </xf>
    <xf numFmtId="0" fontId="14" fillId="0" borderId="62" xfId="0" applyFont="1" applyBorder="1" applyAlignment="1">
      <alignment horizontal="center" vertical="center" wrapText="1"/>
    </xf>
    <xf numFmtId="0" fontId="14" fillId="0" borderId="101" xfId="0" applyFont="1" applyBorder="1" applyAlignment="1">
      <alignment horizontal="center" vertical="center" wrapText="1"/>
    </xf>
    <xf numFmtId="0" fontId="14" fillId="0" borderId="135" xfId="0" applyFont="1" applyBorder="1" applyAlignment="1">
      <alignment horizontal="center" vertical="center" wrapText="1"/>
    </xf>
    <xf numFmtId="0" fontId="78" fillId="0" borderId="126" xfId="0" applyFont="1" applyBorder="1" applyAlignment="1">
      <alignment horizontal="left" vertical="center" indent="1" shrinkToFit="1"/>
    </xf>
    <xf numFmtId="0" fontId="78" fillId="0" borderId="16" xfId="0" applyFont="1" applyBorder="1" applyAlignment="1">
      <alignment horizontal="left" vertical="center" indent="1" shrinkToFit="1"/>
    </xf>
    <xf numFmtId="0" fontId="78" fillId="0" borderId="124" xfId="0" applyFont="1" applyBorder="1" applyAlignment="1">
      <alignment horizontal="left" vertical="center" indent="1" shrinkToFit="1"/>
    </xf>
    <xf numFmtId="0" fontId="78" fillId="0" borderId="75" xfId="0" applyFont="1" applyBorder="1" applyAlignment="1">
      <alignment horizontal="left" vertical="center" indent="1" shrinkToFit="1"/>
    </xf>
    <xf numFmtId="0" fontId="78" fillId="0" borderId="0" xfId="0" applyFont="1" applyAlignment="1">
      <alignment horizontal="left" vertical="center" indent="1" shrinkToFit="1"/>
    </xf>
    <xf numFmtId="0" fontId="78" fillId="0" borderId="3" xfId="0" applyFont="1" applyBorder="1" applyAlignment="1">
      <alignment horizontal="left" vertical="center" indent="1" shrinkToFit="1"/>
    </xf>
    <xf numFmtId="0" fontId="78" fillId="0" borderId="16" xfId="0" applyFont="1" applyBorder="1" applyAlignment="1">
      <alignment horizontal="left" vertical="center"/>
    </xf>
    <xf numFmtId="0" fontId="78" fillId="0" borderId="124" xfId="0" applyFont="1" applyBorder="1" applyAlignment="1">
      <alignment horizontal="left" vertical="center"/>
    </xf>
    <xf numFmtId="0" fontId="78" fillId="0" borderId="101" xfId="0" applyFont="1" applyBorder="1" applyAlignment="1">
      <alignment horizontal="left" vertical="center" shrinkToFit="1"/>
    </xf>
    <xf numFmtId="0" fontId="78" fillId="0" borderId="135" xfId="0" applyFont="1" applyBorder="1" applyAlignment="1">
      <alignment horizontal="left" vertical="center" shrinkToFit="1"/>
    </xf>
    <xf numFmtId="0" fontId="14" fillId="0" borderId="138" xfId="0" applyFont="1" applyBorder="1" applyAlignment="1">
      <alignment horizontal="right" vertical="center"/>
    </xf>
    <xf numFmtId="0" fontId="14" fillId="0" borderId="136" xfId="0" applyFont="1" applyBorder="1" applyAlignment="1">
      <alignment horizontal="right" vertical="center"/>
    </xf>
    <xf numFmtId="0" fontId="14" fillId="0" borderId="137" xfId="0" applyFont="1" applyBorder="1" applyAlignment="1">
      <alignment horizontal="right" vertical="center"/>
    </xf>
    <xf numFmtId="0" fontId="78" fillId="0" borderId="138" xfId="0" applyFont="1" applyBorder="1" applyAlignment="1">
      <alignment horizontal="center" vertical="center"/>
    </xf>
    <xf numFmtId="0" fontId="78" fillId="0" borderId="136" xfId="0" applyFont="1" applyBorder="1" applyAlignment="1">
      <alignment horizontal="center" vertical="center"/>
    </xf>
    <xf numFmtId="0" fontId="78" fillId="0" borderId="137" xfId="0" applyFont="1" applyBorder="1" applyAlignment="1">
      <alignment horizontal="center" vertical="center"/>
    </xf>
    <xf numFmtId="0" fontId="14" fillId="0" borderId="0" xfId="0" applyFont="1" applyAlignment="1">
      <alignment horizontal="right" vertical="center"/>
    </xf>
    <xf numFmtId="0" fontId="14" fillId="0" borderId="0" xfId="0" applyFont="1" applyAlignment="1">
      <alignment horizontal="left" vertical="center" wrapText="1" shrinkToFit="1"/>
    </xf>
    <xf numFmtId="0" fontId="14" fillId="0" borderId="0" xfId="0" applyFont="1" applyAlignment="1">
      <alignment horizontal="center" vertical="center" textRotation="255"/>
    </xf>
    <xf numFmtId="0" fontId="14" fillId="0" borderId="0" xfId="0" applyFont="1" applyAlignment="1">
      <alignment horizontal="left" vertical="center" indent="1"/>
    </xf>
    <xf numFmtId="0" fontId="14" fillId="0" borderId="0" xfId="0" applyFont="1" applyAlignment="1">
      <alignment horizontal="left" vertical="center"/>
    </xf>
    <xf numFmtId="0" fontId="14" fillId="0" borderId="0" xfId="0" applyFont="1" applyAlignment="1">
      <alignment horizontal="center" vertical="top"/>
    </xf>
    <xf numFmtId="0" fontId="46" fillId="4" borderId="144" xfId="0" applyFont="1" applyFill="1" applyBorder="1" applyAlignment="1">
      <alignment horizontal="center" vertical="center" wrapText="1"/>
    </xf>
    <xf numFmtId="0" fontId="46" fillId="4" borderId="145" xfId="0" applyFont="1" applyFill="1" applyBorder="1" applyAlignment="1">
      <alignment horizontal="center" vertical="center" wrapText="1"/>
    </xf>
    <xf numFmtId="0" fontId="46" fillId="4" borderId="146" xfId="0" applyFont="1" applyFill="1" applyBorder="1" applyAlignment="1">
      <alignment horizontal="center" vertical="center" wrapText="1"/>
    </xf>
    <xf numFmtId="0" fontId="47" fillId="0" borderId="147" xfId="0" applyFont="1" applyBorder="1" applyAlignment="1">
      <alignment horizontal="left" vertical="top" wrapText="1"/>
    </xf>
    <xf numFmtId="0" fontId="47" fillId="0" borderId="148" xfId="0" applyFont="1" applyBorder="1" applyAlignment="1">
      <alignment horizontal="left" vertical="top" wrapText="1"/>
    </xf>
    <xf numFmtId="0" fontId="47" fillId="0" borderId="149" xfId="0" applyFont="1" applyBorder="1" applyAlignment="1">
      <alignment horizontal="left" vertical="top" wrapText="1"/>
    </xf>
    <xf numFmtId="0" fontId="35" fillId="3" borderId="193" xfId="8" applyNumberFormat="1" applyFont="1" applyFill="1" applyBorder="1" applyAlignment="1">
      <alignment horizontal="center" vertical="center"/>
    </xf>
    <xf numFmtId="0" fontId="35" fillId="3" borderId="191" xfId="8" applyNumberFormat="1" applyFont="1" applyFill="1" applyBorder="1" applyAlignment="1">
      <alignment horizontal="center" vertical="center"/>
    </xf>
    <xf numFmtId="0" fontId="35" fillId="3" borderId="192" xfId="8" applyNumberFormat="1" applyFont="1" applyFill="1" applyBorder="1" applyAlignment="1">
      <alignment horizontal="center" vertical="center"/>
    </xf>
  </cellXfs>
  <cellStyles count="11">
    <cellStyle name="桁区切り" xfId="10" builtinId="6"/>
    <cellStyle name="通貨 2" xfId="7" xr:uid="{00000000-0005-0000-0000-000001000000}"/>
    <cellStyle name="標準" xfId="0" builtinId="0"/>
    <cellStyle name="標準 2" xfId="1" xr:uid="{00000000-0005-0000-0000-000003000000}"/>
    <cellStyle name="標準 2 2" xfId="2" xr:uid="{00000000-0005-0000-0000-000004000000}"/>
    <cellStyle name="標準 2 3" xfId="9" xr:uid="{00000000-0005-0000-0000-000005000000}"/>
    <cellStyle name="標準 3" xfId="3" xr:uid="{00000000-0005-0000-0000-000006000000}"/>
    <cellStyle name="標準 3 2" xfId="4" xr:uid="{00000000-0005-0000-0000-000007000000}"/>
    <cellStyle name="標準 4" xfId="5" xr:uid="{00000000-0005-0000-0000-000008000000}"/>
    <cellStyle name="標準 4 2" xfId="6" xr:uid="{00000000-0005-0000-0000-000009000000}"/>
    <cellStyle name="標準 5" xfId="8" xr:uid="{00000000-0005-0000-0000-00000A000000}"/>
  </cellStyles>
  <dxfs count="69">
    <dxf>
      <fill>
        <patternFill>
          <bgColor rgb="FFFFFFCC"/>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strike val="0"/>
        <color rgb="FFFF0000"/>
      </font>
    </dxf>
    <dxf>
      <fill>
        <patternFill>
          <bgColor rgb="FFFFFFCC"/>
        </patternFill>
      </fill>
    </dxf>
    <dxf>
      <font>
        <b/>
        <i val="0"/>
      </font>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border>
        <left style="thin">
          <color auto="1"/>
        </left>
        <right style="thin">
          <color auto="1"/>
        </right>
        <top style="thin">
          <color auto="1"/>
        </top>
        <bottom style="thin">
          <color auto="1"/>
        </bottom>
      </border>
    </dxf>
    <dxf>
      <fill>
        <patternFill>
          <bgColor rgb="FFFFFF00"/>
        </patternFill>
      </fill>
    </dxf>
    <dxf>
      <fill>
        <patternFill>
          <bgColor rgb="FFFFFF0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ill>
        <patternFill>
          <bgColor theme="0"/>
        </patternFill>
      </fill>
    </dxf>
    <dxf>
      <fill>
        <patternFill>
          <bgColor rgb="FFFFFFCC"/>
        </patternFill>
      </fill>
    </dxf>
    <dxf>
      <font>
        <b/>
        <i val="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theme="0"/>
        </patternFill>
      </fill>
    </dxf>
    <dxf>
      <fill>
        <patternFill>
          <bgColor theme="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ont>
        <b/>
        <i val="0"/>
        <strike val="0"/>
      </font>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border>
        <left style="thin">
          <color auto="1"/>
        </left>
        <right style="thin">
          <color auto="1"/>
        </right>
        <top style="thin">
          <color auto="1"/>
        </top>
        <bottom style="thin">
          <color auto="1"/>
        </bottom>
      </border>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emf"/></Relationships>
</file>

<file path=xl/drawings/_rels/drawing5.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0</xdr:col>
      <xdr:colOff>19050</xdr:colOff>
      <xdr:row>53</xdr:row>
      <xdr:rowOff>66675</xdr:rowOff>
    </xdr:from>
    <xdr:to>
      <xdr:col>0</xdr:col>
      <xdr:colOff>19050</xdr:colOff>
      <xdr:row>53</xdr:row>
      <xdr:rowOff>66675</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19050" y="920305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38</xdr:col>
      <xdr:colOff>0</xdr:colOff>
      <xdr:row>1</xdr:row>
      <xdr:rowOff>0</xdr:rowOff>
    </xdr:from>
    <xdr:to>
      <xdr:col>38</xdr:col>
      <xdr:colOff>0</xdr:colOff>
      <xdr:row>3</xdr:row>
      <xdr:rowOff>0</xdr:rowOff>
    </xdr:to>
    <xdr:sp macro="" textlink="">
      <xdr:nvSpPr>
        <xdr:cNvPr id="7" name="Rectangle 12">
          <a:extLst>
            <a:ext uri="{FF2B5EF4-FFF2-40B4-BE49-F238E27FC236}">
              <a16:creationId xmlns:a16="http://schemas.microsoft.com/office/drawing/2014/main" id="{00000000-0008-0000-0000-000007000000}"/>
            </a:ext>
          </a:extLst>
        </xdr:cNvPr>
        <xdr:cNvSpPr>
          <a:spLocks noChangeArrowheads="1"/>
        </xdr:cNvSpPr>
      </xdr:nvSpPr>
      <xdr:spPr bwMode="auto">
        <a:xfrm>
          <a:off x="6781800" y="167640"/>
          <a:ext cx="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600" b="0" i="0" u="none" strike="noStrike" baseline="0">
              <a:solidFill>
                <a:srgbClr val="000000"/>
              </a:solidFill>
              <a:latin typeface="ＭＳ 明朝"/>
              <a:ea typeface="ＭＳ 明朝"/>
            </a:rPr>
            <a:t>貸　付　申　込　書</a:t>
          </a:r>
        </a:p>
      </xdr:txBody>
    </xdr:sp>
    <xdr:clientData/>
  </xdr:twoCellAnchor>
  <xdr:twoCellAnchor>
    <xdr:from>
      <xdr:col>35</xdr:col>
      <xdr:colOff>0</xdr:colOff>
      <xdr:row>75</xdr:row>
      <xdr:rowOff>0</xdr:rowOff>
    </xdr:from>
    <xdr:to>
      <xdr:col>35</xdr:col>
      <xdr:colOff>0</xdr:colOff>
      <xdr:row>75</xdr:row>
      <xdr:rowOff>0</xdr:rowOff>
    </xdr:to>
    <xdr:sp macro="" textlink="">
      <xdr:nvSpPr>
        <xdr:cNvPr id="8" name="Rectangle 23">
          <a:extLst>
            <a:ext uri="{FF2B5EF4-FFF2-40B4-BE49-F238E27FC236}">
              <a16:creationId xmlns:a16="http://schemas.microsoft.com/office/drawing/2014/main" id="{00000000-0008-0000-0000-000008000000}"/>
            </a:ext>
          </a:extLst>
        </xdr:cNvPr>
        <xdr:cNvSpPr>
          <a:spLocks noChangeArrowheads="1"/>
        </xdr:cNvSpPr>
      </xdr:nvSpPr>
      <xdr:spPr bwMode="auto">
        <a:xfrm>
          <a:off x="6202680" y="12382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600" b="0" i="0" u="none" strike="noStrike" baseline="0">
              <a:solidFill>
                <a:srgbClr val="000000"/>
              </a:solidFill>
              <a:latin typeface="ＭＳ 明朝"/>
              <a:ea typeface="ＭＳ 明朝"/>
            </a:rPr>
            <a:t>貸　付　申　込　書</a:t>
          </a:r>
        </a:p>
      </xdr:txBody>
    </xdr:sp>
    <xdr:clientData/>
  </xdr:twoCellAnchor>
  <xdr:twoCellAnchor>
    <xdr:from>
      <xdr:col>35</xdr:col>
      <xdr:colOff>0</xdr:colOff>
      <xdr:row>75</xdr:row>
      <xdr:rowOff>0</xdr:rowOff>
    </xdr:from>
    <xdr:to>
      <xdr:col>35</xdr:col>
      <xdr:colOff>0</xdr:colOff>
      <xdr:row>75</xdr:row>
      <xdr:rowOff>0</xdr:rowOff>
    </xdr:to>
    <xdr:sp macro="" textlink="">
      <xdr:nvSpPr>
        <xdr:cNvPr id="9" name="Line 24">
          <a:extLst>
            <a:ext uri="{FF2B5EF4-FFF2-40B4-BE49-F238E27FC236}">
              <a16:creationId xmlns:a16="http://schemas.microsoft.com/office/drawing/2014/main" id="{00000000-0008-0000-0000-000009000000}"/>
            </a:ext>
          </a:extLst>
        </xdr:cNvPr>
        <xdr:cNvSpPr>
          <a:spLocks noChangeShapeType="1"/>
        </xdr:cNvSpPr>
      </xdr:nvSpPr>
      <xdr:spPr bwMode="auto">
        <a:xfrm>
          <a:off x="6202680" y="12382500"/>
          <a:ext cx="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28</xdr:col>
      <xdr:colOff>171450</xdr:colOff>
      <xdr:row>75</xdr:row>
      <xdr:rowOff>0</xdr:rowOff>
    </xdr:from>
    <xdr:to>
      <xdr:col>28</xdr:col>
      <xdr:colOff>180975</xdr:colOff>
      <xdr:row>75</xdr:row>
      <xdr:rowOff>0</xdr:rowOff>
    </xdr:to>
    <xdr:sp macro="" textlink="">
      <xdr:nvSpPr>
        <xdr:cNvPr id="10" name="Line 33">
          <a:extLst>
            <a:ext uri="{FF2B5EF4-FFF2-40B4-BE49-F238E27FC236}">
              <a16:creationId xmlns:a16="http://schemas.microsoft.com/office/drawing/2014/main" id="{00000000-0008-0000-0000-00000A000000}"/>
            </a:ext>
          </a:extLst>
        </xdr:cNvPr>
        <xdr:cNvSpPr>
          <a:spLocks noChangeShapeType="1"/>
        </xdr:cNvSpPr>
      </xdr:nvSpPr>
      <xdr:spPr bwMode="auto">
        <a:xfrm flipH="1">
          <a:off x="5025390" y="12382500"/>
          <a:ext cx="95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48524</xdr:colOff>
      <xdr:row>53</xdr:row>
      <xdr:rowOff>35764</xdr:rowOff>
    </xdr:from>
    <xdr:to>
      <xdr:col>37</xdr:col>
      <xdr:colOff>48524</xdr:colOff>
      <xdr:row>53</xdr:row>
      <xdr:rowOff>92917</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flipV="1">
          <a:off x="6639824" y="9172144"/>
          <a:ext cx="0" cy="5715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0</xdr:col>
      <xdr:colOff>19050</xdr:colOff>
      <xdr:row>53</xdr:row>
      <xdr:rowOff>66675</xdr:rowOff>
    </xdr:from>
    <xdr:to>
      <xdr:col>0</xdr:col>
      <xdr:colOff>19050</xdr:colOff>
      <xdr:row>53</xdr:row>
      <xdr:rowOff>66675</xdr:rowOff>
    </xdr:to>
    <xdr:sp macro="" textlink="">
      <xdr:nvSpPr>
        <xdr:cNvPr id="17" name="Line 2">
          <a:extLst>
            <a:ext uri="{FF2B5EF4-FFF2-40B4-BE49-F238E27FC236}">
              <a16:creationId xmlns:a16="http://schemas.microsoft.com/office/drawing/2014/main" id="{00000000-0008-0000-0000-000011000000}"/>
            </a:ext>
          </a:extLst>
        </xdr:cNvPr>
        <xdr:cNvSpPr>
          <a:spLocks noChangeShapeType="1"/>
        </xdr:cNvSpPr>
      </xdr:nvSpPr>
      <xdr:spPr bwMode="auto">
        <a:xfrm>
          <a:off x="19050" y="920305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39</xdr:col>
      <xdr:colOff>64476</xdr:colOff>
      <xdr:row>1</xdr:row>
      <xdr:rowOff>251791</xdr:rowOff>
    </xdr:from>
    <xdr:to>
      <xdr:col>44</xdr:col>
      <xdr:colOff>86138</xdr:colOff>
      <xdr:row>8</xdr:row>
      <xdr:rowOff>79513</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7214024" y="417443"/>
          <a:ext cx="3169053" cy="107342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＜注意＞</a:t>
          </a:r>
          <a:endParaRPr kumimoji="1" lang="en-US" altLang="ja-JP" sz="1100"/>
        </a:p>
        <a:p>
          <a:r>
            <a:rPr kumimoji="1" lang="ja-JP" altLang="en-US" sz="1100"/>
            <a:t>「１　住宅貸付申込書その１」のシートに入力すると、２以降のシートに内容が反映されますので、</a:t>
          </a:r>
          <a:endParaRPr kumimoji="1" lang="en-US" altLang="ja-JP" sz="1100"/>
        </a:p>
        <a:p>
          <a:r>
            <a:rPr kumimoji="1" lang="ja-JP" altLang="en-US" sz="1100"/>
            <a:t>必ず</a:t>
          </a:r>
          <a:r>
            <a:rPr kumimoji="1" lang="ja-JP" altLang="ja-JP" sz="1100">
              <a:solidFill>
                <a:schemeClr val="dk1"/>
              </a:solidFill>
              <a:effectLst/>
              <a:latin typeface="+mn-lt"/>
              <a:ea typeface="+mn-ea"/>
              <a:cs typeface="+mn-cs"/>
            </a:rPr>
            <a:t>「１　</a:t>
          </a:r>
          <a:r>
            <a:rPr kumimoji="1" lang="ja-JP" altLang="en-US" sz="1100">
              <a:solidFill>
                <a:schemeClr val="dk1"/>
              </a:solidFill>
              <a:effectLst/>
              <a:latin typeface="+mn-lt"/>
              <a:ea typeface="+mn-ea"/>
              <a:cs typeface="+mn-cs"/>
            </a:rPr>
            <a:t>住宅</a:t>
          </a:r>
          <a:r>
            <a:rPr kumimoji="1" lang="ja-JP" altLang="ja-JP" sz="1100">
              <a:solidFill>
                <a:schemeClr val="dk1"/>
              </a:solidFill>
              <a:effectLst/>
              <a:latin typeface="+mn-lt"/>
              <a:ea typeface="+mn-ea"/>
              <a:cs typeface="+mn-cs"/>
            </a:rPr>
            <a:t>貸付申込書</a:t>
          </a:r>
          <a:r>
            <a:rPr kumimoji="1" lang="ja-JP" altLang="en-US" sz="1100">
              <a:solidFill>
                <a:schemeClr val="dk1"/>
              </a:solidFill>
              <a:effectLst/>
              <a:latin typeface="+mn-lt"/>
              <a:ea typeface="+mn-ea"/>
              <a:cs typeface="+mn-cs"/>
            </a:rPr>
            <a:t>その１</a:t>
          </a:r>
          <a:r>
            <a:rPr kumimoji="1" lang="ja-JP" altLang="ja-JP" sz="1100">
              <a:solidFill>
                <a:schemeClr val="dk1"/>
              </a:solidFill>
              <a:effectLst/>
              <a:latin typeface="+mn-lt"/>
              <a:ea typeface="+mn-ea"/>
              <a:cs typeface="+mn-cs"/>
            </a:rPr>
            <a:t>」のシート</a:t>
          </a:r>
          <a:r>
            <a:rPr kumimoji="1" lang="ja-JP" altLang="en-US" sz="1100"/>
            <a:t>から順に入力してください。</a:t>
          </a:r>
        </a:p>
      </xdr:txBody>
    </xdr:sp>
    <xdr:clientData/>
  </xdr:twoCellAnchor>
  <xdr:twoCellAnchor>
    <xdr:from>
      <xdr:col>0</xdr:col>
      <xdr:colOff>19050</xdr:colOff>
      <xdr:row>59</xdr:row>
      <xdr:rowOff>66675</xdr:rowOff>
    </xdr:from>
    <xdr:to>
      <xdr:col>0</xdr:col>
      <xdr:colOff>19050</xdr:colOff>
      <xdr:row>59</xdr:row>
      <xdr:rowOff>66675</xdr:rowOff>
    </xdr:to>
    <xdr:sp macro="" textlink="">
      <xdr:nvSpPr>
        <xdr:cNvPr id="29" name="Line 2">
          <a:extLst>
            <a:ext uri="{FF2B5EF4-FFF2-40B4-BE49-F238E27FC236}">
              <a16:creationId xmlns:a16="http://schemas.microsoft.com/office/drawing/2014/main" id="{00000000-0008-0000-0000-00001D000000}"/>
            </a:ext>
          </a:extLst>
        </xdr:cNvPr>
        <xdr:cNvSpPr>
          <a:spLocks noChangeShapeType="1"/>
        </xdr:cNvSpPr>
      </xdr:nvSpPr>
      <xdr:spPr bwMode="auto">
        <a:xfrm>
          <a:off x="19050" y="91344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47625</xdr:colOff>
      <xdr:row>30</xdr:row>
      <xdr:rowOff>35442</xdr:rowOff>
    </xdr:from>
    <xdr:to>
      <xdr:col>11</xdr:col>
      <xdr:colOff>57150</xdr:colOff>
      <xdr:row>31</xdr:row>
      <xdr:rowOff>44967</xdr:rowOff>
    </xdr:to>
    <xdr:sp macro="" textlink="">
      <xdr:nvSpPr>
        <xdr:cNvPr id="30" name="AutoShape 3">
          <a:extLst>
            <a:ext uri="{FF2B5EF4-FFF2-40B4-BE49-F238E27FC236}">
              <a16:creationId xmlns:a16="http://schemas.microsoft.com/office/drawing/2014/main" id="{00000000-0008-0000-0000-00001E000000}"/>
            </a:ext>
          </a:extLst>
        </xdr:cNvPr>
        <xdr:cNvSpPr>
          <a:spLocks noChangeArrowheads="1"/>
        </xdr:cNvSpPr>
      </xdr:nvSpPr>
      <xdr:spPr bwMode="auto">
        <a:xfrm>
          <a:off x="1464945" y="5453262"/>
          <a:ext cx="299085" cy="131445"/>
        </a:xfrm>
        <a:custGeom>
          <a:avLst/>
          <a:gdLst>
            <a:gd name="T0" fmla="*/ 2147483647 w 21600"/>
            <a:gd name="T1" fmla="*/ 0 h 21600"/>
            <a:gd name="T2" fmla="*/ 2147483647 w 21600"/>
            <a:gd name="T3" fmla="*/ 2147483647 h 21600"/>
            <a:gd name="T4" fmla="*/ 0 w 21600"/>
            <a:gd name="T5" fmla="*/ 2147483647 h 21600"/>
            <a:gd name="T6" fmla="*/ 2147483647 w 21600"/>
            <a:gd name="T7" fmla="*/ 2147483647 h 21600"/>
            <a:gd name="T8" fmla="*/ 2147483647 w 21600"/>
            <a:gd name="T9" fmla="*/ 2147483647 h 21600"/>
            <a:gd name="T10" fmla="*/ 2147483647 w 21600"/>
            <a:gd name="T11" fmla="*/ 2147483647 h 21600"/>
            <a:gd name="T12" fmla="*/ 17694720 60000 65536"/>
            <a:gd name="T13" fmla="*/ 11796480 60000 65536"/>
            <a:gd name="T14" fmla="*/ 11796480 60000 65536"/>
            <a:gd name="T15" fmla="*/ 5898240 60000 65536"/>
            <a:gd name="T16" fmla="*/ 0 60000 65536"/>
            <a:gd name="T17" fmla="*/ 0 60000 65536"/>
            <a:gd name="T18" fmla="*/ 0 w 21600"/>
            <a:gd name="T19" fmla="*/ 18900 h 21600"/>
            <a:gd name="T20" fmla="*/ 18514 w 21600"/>
            <a:gd name="T21" fmla="*/ 21600 h 21600"/>
          </a:gdLst>
          <a:ahLst/>
          <a:cxnLst>
            <a:cxn ang="T12">
              <a:pos x="T0" y="T1"/>
            </a:cxn>
            <a:cxn ang="T13">
              <a:pos x="T2" y="T3"/>
            </a:cxn>
            <a:cxn ang="T14">
              <a:pos x="T4" y="T5"/>
            </a:cxn>
            <a:cxn ang="T15">
              <a:pos x="T6" y="T7"/>
            </a:cxn>
            <a:cxn ang="T16">
              <a:pos x="T8" y="T9"/>
            </a:cxn>
            <a:cxn ang="T17">
              <a:pos x="T10" y="T11"/>
            </a:cxn>
          </a:cxnLst>
          <a:rect l="T18" t="T19" r="T20" b="T21"/>
          <a:pathLst>
            <a:path w="21600" h="21600">
              <a:moveTo>
                <a:pt x="17357" y="0"/>
              </a:moveTo>
              <a:lnTo>
                <a:pt x="13114" y="7200"/>
              </a:lnTo>
              <a:lnTo>
                <a:pt x="16200" y="7200"/>
              </a:lnTo>
              <a:lnTo>
                <a:pt x="16200" y="18900"/>
              </a:lnTo>
              <a:lnTo>
                <a:pt x="0" y="18900"/>
              </a:lnTo>
              <a:lnTo>
                <a:pt x="0" y="21600"/>
              </a:lnTo>
              <a:lnTo>
                <a:pt x="18514" y="21600"/>
              </a:lnTo>
              <a:lnTo>
                <a:pt x="18514" y="7200"/>
              </a:lnTo>
              <a:lnTo>
                <a:pt x="21600" y="7200"/>
              </a:lnTo>
              <a:lnTo>
                <a:pt x="17357" y="0"/>
              </a:lnTo>
              <a:close/>
            </a:path>
          </a:pathLst>
        </a:cu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22</xdr:col>
      <xdr:colOff>4395</xdr:colOff>
      <xdr:row>70</xdr:row>
      <xdr:rowOff>104774</xdr:rowOff>
    </xdr:from>
    <xdr:to>
      <xdr:col>23</xdr:col>
      <xdr:colOff>118696</xdr:colOff>
      <xdr:row>72</xdr:row>
      <xdr:rowOff>28574</xdr:rowOff>
    </xdr:to>
    <xdr:sp macro="" textlink="">
      <xdr:nvSpPr>
        <xdr:cNvPr id="31" name="Rectangle 7">
          <a:extLst>
            <a:ext uri="{FF2B5EF4-FFF2-40B4-BE49-F238E27FC236}">
              <a16:creationId xmlns:a16="http://schemas.microsoft.com/office/drawing/2014/main" id="{00000000-0008-0000-0000-00001F000000}"/>
            </a:ext>
          </a:extLst>
        </xdr:cNvPr>
        <xdr:cNvSpPr>
          <a:spLocks noChangeArrowheads="1"/>
        </xdr:cNvSpPr>
      </xdr:nvSpPr>
      <xdr:spPr bwMode="auto">
        <a:xfrm>
          <a:off x="3715335" y="11298554"/>
          <a:ext cx="304801" cy="198120"/>
        </a:xfrm>
        <a:prstGeom prst="rect">
          <a:avLst/>
        </a:prstGeom>
        <a:noFill/>
        <a:ln w="9525" algn="ctr">
          <a:solidFill>
            <a:srgbClr xmlns:mc="http://schemas.openxmlformats.org/markup-compatibility/2006" xmlns:a14="http://schemas.microsoft.com/office/drawing/2010/main" val="000000" mc:Ignorable="a14" a14:legacySpreadsheetColorIndex="64"/>
          </a:solidFill>
          <a:prstDash val="dash"/>
          <a:miter lim="800000"/>
          <a:headEnd/>
          <a:tailEn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34</xdr:col>
      <xdr:colOff>10499</xdr:colOff>
      <xdr:row>40</xdr:row>
      <xdr:rowOff>52891</xdr:rowOff>
    </xdr:from>
    <xdr:to>
      <xdr:col>39</xdr:col>
      <xdr:colOff>0</xdr:colOff>
      <xdr:row>44</xdr:row>
      <xdr:rowOff>112644</xdr:rowOff>
    </xdr:to>
    <xdr:sp macro="" textlink="">
      <xdr:nvSpPr>
        <xdr:cNvPr id="32" name="Rectangle 8">
          <a:extLst>
            <a:ext uri="{FF2B5EF4-FFF2-40B4-BE49-F238E27FC236}">
              <a16:creationId xmlns:a16="http://schemas.microsoft.com/office/drawing/2014/main" id="{00000000-0008-0000-0000-000020000000}"/>
            </a:ext>
          </a:extLst>
        </xdr:cNvPr>
        <xdr:cNvSpPr>
          <a:spLocks noChangeArrowheads="1"/>
        </xdr:cNvSpPr>
      </xdr:nvSpPr>
      <xdr:spPr bwMode="auto">
        <a:xfrm>
          <a:off x="6060116" y="6844630"/>
          <a:ext cx="1089432" cy="589840"/>
        </a:xfrm>
        <a:prstGeom prst="rect">
          <a:avLst/>
        </a:prstGeom>
        <a:solidFill>
          <a:srgbClr xmlns:mc="http://schemas.openxmlformats.org/markup-compatibility/2006" xmlns:a14="http://schemas.microsoft.com/office/drawing/2010/main" val="FFFFFF" mc:Ignorable="a14" a14:legacySpreadsheetColorIndex="65"/>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明朝"/>
              <a:ea typeface="ＭＳ 明朝"/>
            </a:rPr>
            <a:t>団信について</a:t>
          </a:r>
          <a:endParaRPr lang="en-US" altLang="ja-JP" sz="900" b="0" i="0" u="none" strike="noStrike" baseline="0">
            <a:solidFill>
              <a:srgbClr val="000000"/>
            </a:solidFill>
            <a:latin typeface="ＭＳ 明朝"/>
            <a:ea typeface="ＭＳ 明朝"/>
          </a:endParaRPr>
        </a:p>
        <a:p>
          <a:pPr algn="l" rtl="0">
            <a:defRPr sz="1000"/>
          </a:pPr>
          <a:r>
            <a:rPr lang="ja-JP" altLang="en-US" sz="900" b="0" i="0" u="none" strike="noStrike" baseline="0">
              <a:solidFill>
                <a:srgbClr val="000000"/>
              </a:solidFill>
              <a:latin typeface="ＭＳ 明朝"/>
              <a:ea typeface="ＭＳ 明朝"/>
            </a:rPr>
            <a:t>○加入希望者は団信適用申込書を添付</a:t>
          </a:r>
          <a:endParaRPr lang="en-US" altLang="ja-JP" sz="900" b="0" i="0" u="none" strike="noStrike" baseline="0">
            <a:solidFill>
              <a:srgbClr val="000000"/>
            </a:solidFill>
            <a:latin typeface="ＭＳ 明朝"/>
            <a:ea typeface="ＭＳ 明朝"/>
          </a:endParaRPr>
        </a:p>
        <a:p>
          <a:pPr algn="l" rtl="0">
            <a:defRPr sz="1000"/>
          </a:pPr>
          <a:endParaRPr lang="ja-JP" altLang="en-US" sz="800" b="0" i="0" u="none" strike="noStrike" baseline="0">
            <a:solidFill>
              <a:srgbClr val="000000"/>
            </a:solidFill>
            <a:latin typeface="ＭＳ 明朝"/>
            <a:ea typeface="ＭＳ 明朝"/>
          </a:endParaRPr>
        </a:p>
      </xdr:txBody>
    </xdr:sp>
    <xdr:clientData/>
  </xdr:twoCellAnchor>
  <xdr:twoCellAnchor>
    <xdr:from>
      <xdr:col>35</xdr:col>
      <xdr:colOff>0</xdr:colOff>
      <xdr:row>68</xdr:row>
      <xdr:rowOff>0</xdr:rowOff>
    </xdr:from>
    <xdr:to>
      <xdr:col>35</xdr:col>
      <xdr:colOff>0</xdr:colOff>
      <xdr:row>68</xdr:row>
      <xdr:rowOff>0</xdr:rowOff>
    </xdr:to>
    <xdr:sp macro="" textlink="">
      <xdr:nvSpPr>
        <xdr:cNvPr id="34" name="Rectangle 23">
          <a:extLst>
            <a:ext uri="{FF2B5EF4-FFF2-40B4-BE49-F238E27FC236}">
              <a16:creationId xmlns:a16="http://schemas.microsoft.com/office/drawing/2014/main" id="{00000000-0008-0000-0000-000022000000}"/>
            </a:ext>
          </a:extLst>
        </xdr:cNvPr>
        <xdr:cNvSpPr>
          <a:spLocks noChangeArrowheads="1"/>
        </xdr:cNvSpPr>
      </xdr:nvSpPr>
      <xdr:spPr bwMode="auto">
        <a:xfrm>
          <a:off x="6202680" y="1091946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600" b="0" i="0" u="none" strike="noStrike" baseline="0">
              <a:solidFill>
                <a:srgbClr val="000000"/>
              </a:solidFill>
              <a:latin typeface="ＭＳ 明朝"/>
              <a:ea typeface="ＭＳ 明朝"/>
            </a:rPr>
            <a:t>貸　付　申　込　書</a:t>
          </a:r>
        </a:p>
      </xdr:txBody>
    </xdr:sp>
    <xdr:clientData/>
  </xdr:twoCellAnchor>
  <xdr:twoCellAnchor>
    <xdr:from>
      <xdr:col>35</xdr:col>
      <xdr:colOff>0</xdr:colOff>
      <xdr:row>68</xdr:row>
      <xdr:rowOff>0</xdr:rowOff>
    </xdr:from>
    <xdr:to>
      <xdr:col>35</xdr:col>
      <xdr:colOff>0</xdr:colOff>
      <xdr:row>68</xdr:row>
      <xdr:rowOff>0</xdr:rowOff>
    </xdr:to>
    <xdr:sp macro="" textlink="">
      <xdr:nvSpPr>
        <xdr:cNvPr id="35" name="Line 24">
          <a:extLst>
            <a:ext uri="{FF2B5EF4-FFF2-40B4-BE49-F238E27FC236}">
              <a16:creationId xmlns:a16="http://schemas.microsoft.com/office/drawing/2014/main" id="{00000000-0008-0000-0000-000023000000}"/>
            </a:ext>
          </a:extLst>
        </xdr:cNvPr>
        <xdr:cNvSpPr>
          <a:spLocks noChangeShapeType="1"/>
        </xdr:cNvSpPr>
      </xdr:nvSpPr>
      <xdr:spPr bwMode="auto">
        <a:xfrm>
          <a:off x="6202680" y="10919460"/>
          <a:ext cx="0" cy="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37</xdr:col>
      <xdr:colOff>19948</xdr:colOff>
      <xdr:row>57</xdr:row>
      <xdr:rowOff>38100</xdr:rowOff>
    </xdr:from>
    <xdr:to>
      <xdr:col>37</xdr:col>
      <xdr:colOff>19948</xdr:colOff>
      <xdr:row>57</xdr:row>
      <xdr:rowOff>95250</xdr:rowOff>
    </xdr:to>
    <xdr:cxnSp macro="">
      <xdr:nvCxnSpPr>
        <xdr:cNvPr id="37" name="直線コネクタ 36">
          <a:extLst>
            <a:ext uri="{FF2B5EF4-FFF2-40B4-BE49-F238E27FC236}">
              <a16:creationId xmlns:a16="http://schemas.microsoft.com/office/drawing/2014/main" id="{00000000-0008-0000-0000-000025000000}"/>
            </a:ext>
          </a:extLst>
        </xdr:cNvPr>
        <xdr:cNvCxnSpPr/>
      </xdr:nvCxnSpPr>
      <xdr:spPr>
        <a:xfrm>
          <a:off x="6611248" y="8846820"/>
          <a:ext cx="0" cy="57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96148</xdr:colOff>
      <xdr:row>57</xdr:row>
      <xdr:rowOff>38100</xdr:rowOff>
    </xdr:from>
    <xdr:to>
      <xdr:col>37</xdr:col>
      <xdr:colOff>96148</xdr:colOff>
      <xdr:row>57</xdr:row>
      <xdr:rowOff>95250</xdr:rowOff>
    </xdr:to>
    <xdr:cxnSp macro="">
      <xdr:nvCxnSpPr>
        <xdr:cNvPr id="38" name="直線コネクタ 37">
          <a:extLst>
            <a:ext uri="{FF2B5EF4-FFF2-40B4-BE49-F238E27FC236}">
              <a16:creationId xmlns:a16="http://schemas.microsoft.com/office/drawing/2014/main" id="{00000000-0008-0000-0000-000026000000}"/>
            </a:ext>
          </a:extLst>
        </xdr:cNvPr>
        <xdr:cNvCxnSpPr/>
      </xdr:nvCxnSpPr>
      <xdr:spPr>
        <a:xfrm>
          <a:off x="6687448" y="8846820"/>
          <a:ext cx="0" cy="571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48524</xdr:colOff>
      <xdr:row>53</xdr:row>
      <xdr:rowOff>35764</xdr:rowOff>
    </xdr:from>
    <xdr:to>
      <xdr:col>37</xdr:col>
      <xdr:colOff>48524</xdr:colOff>
      <xdr:row>53</xdr:row>
      <xdr:rowOff>92917</xdr:rowOff>
    </xdr:to>
    <xdr:cxnSp macro="">
      <xdr:nvCxnSpPr>
        <xdr:cNvPr id="39" name="直線コネクタ 38">
          <a:extLst>
            <a:ext uri="{FF2B5EF4-FFF2-40B4-BE49-F238E27FC236}">
              <a16:creationId xmlns:a16="http://schemas.microsoft.com/office/drawing/2014/main" id="{00000000-0008-0000-0000-000027000000}"/>
            </a:ext>
          </a:extLst>
        </xdr:cNvPr>
        <xdr:cNvCxnSpPr/>
      </xdr:nvCxnSpPr>
      <xdr:spPr>
        <a:xfrm flipV="1">
          <a:off x="6639824" y="8326324"/>
          <a:ext cx="0" cy="5715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28</xdr:col>
      <xdr:colOff>180471</xdr:colOff>
      <xdr:row>65</xdr:row>
      <xdr:rowOff>454554</xdr:rowOff>
    </xdr:from>
    <xdr:to>
      <xdr:col>33</xdr:col>
      <xdr:colOff>8160</xdr:colOff>
      <xdr:row>73</xdr:row>
      <xdr:rowOff>10414</xdr:rowOff>
    </xdr:to>
    <xdr:pic>
      <xdr:nvPicPr>
        <xdr:cNvPr id="40" name="図 39">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34411" y="10619634"/>
          <a:ext cx="780189" cy="9350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19050</xdr:colOff>
      <xdr:row>59</xdr:row>
      <xdr:rowOff>66675</xdr:rowOff>
    </xdr:from>
    <xdr:to>
      <xdr:col>0</xdr:col>
      <xdr:colOff>19050</xdr:colOff>
      <xdr:row>59</xdr:row>
      <xdr:rowOff>66675</xdr:rowOff>
    </xdr:to>
    <xdr:sp macro="" textlink="">
      <xdr:nvSpPr>
        <xdr:cNvPr id="41" name="Line 2">
          <a:extLst>
            <a:ext uri="{FF2B5EF4-FFF2-40B4-BE49-F238E27FC236}">
              <a16:creationId xmlns:a16="http://schemas.microsoft.com/office/drawing/2014/main" id="{00000000-0008-0000-0000-000029000000}"/>
            </a:ext>
          </a:extLst>
        </xdr:cNvPr>
        <xdr:cNvSpPr>
          <a:spLocks noChangeShapeType="1"/>
        </xdr:cNvSpPr>
      </xdr:nvSpPr>
      <xdr:spPr bwMode="auto">
        <a:xfrm>
          <a:off x="19050" y="913447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123093</xdr:colOff>
      <xdr:row>16</xdr:row>
      <xdr:rowOff>41030</xdr:rowOff>
    </xdr:from>
    <xdr:to>
      <xdr:col>32</xdr:col>
      <xdr:colOff>120164</xdr:colOff>
      <xdr:row>16</xdr:row>
      <xdr:rowOff>404446</xdr:rowOff>
    </xdr:to>
    <xdr:sp macro="" textlink="">
      <xdr:nvSpPr>
        <xdr:cNvPr id="42" name="Oval 5">
          <a:extLst>
            <a:ext uri="{FF2B5EF4-FFF2-40B4-BE49-F238E27FC236}">
              <a16:creationId xmlns:a16="http://schemas.microsoft.com/office/drawing/2014/main" id="{00000000-0008-0000-0000-00002A000000}"/>
            </a:ext>
          </a:extLst>
        </xdr:cNvPr>
        <xdr:cNvSpPr>
          <a:spLocks noChangeArrowheads="1"/>
        </xdr:cNvSpPr>
      </xdr:nvSpPr>
      <xdr:spPr bwMode="auto">
        <a:xfrm>
          <a:off x="5358033" y="2601350"/>
          <a:ext cx="378071" cy="363416"/>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117231</xdr:colOff>
      <xdr:row>16</xdr:row>
      <xdr:rowOff>41032</xdr:rowOff>
    </xdr:from>
    <xdr:to>
      <xdr:col>35</xdr:col>
      <xdr:colOff>114302</xdr:colOff>
      <xdr:row>16</xdr:row>
      <xdr:rowOff>422032</xdr:rowOff>
    </xdr:to>
    <xdr:sp macro="" textlink="">
      <xdr:nvSpPr>
        <xdr:cNvPr id="44" name="Oval 5">
          <a:extLst>
            <a:ext uri="{FF2B5EF4-FFF2-40B4-BE49-F238E27FC236}">
              <a16:creationId xmlns:a16="http://schemas.microsoft.com/office/drawing/2014/main" id="{00000000-0008-0000-0000-00002C000000}"/>
            </a:ext>
          </a:extLst>
        </xdr:cNvPr>
        <xdr:cNvSpPr>
          <a:spLocks noChangeArrowheads="1"/>
        </xdr:cNvSpPr>
      </xdr:nvSpPr>
      <xdr:spPr bwMode="auto">
        <a:xfrm>
          <a:off x="5923671" y="2601352"/>
          <a:ext cx="393311" cy="381000"/>
        </a:xfrm>
        <a:prstGeom prst="ellipse">
          <a:avLst/>
        </a:prstGeom>
        <a:noFill/>
        <a:ln w="635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32</xdr:col>
      <xdr:colOff>162560</xdr:colOff>
      <xdr:row>15</xdr:row>
      <xdr:rowOff>284090</xdr:rowOff>
    </xdr:from>
    <xdr:to>
      <xdr:col>36</xdr:col>
      <xdr:colOff>92221</xdr:colOff>
      <xdr:row>17</xdr:row>
      <xdr:rowOff>43766</xdr:rowOff>
    </xdr:to>
    <xdr:sp macro="" textlink="">
      <xdr:nvSpPr>
        <xdr:cNvPr id="45" name="テキスト ボックス 44">
          <a:extLst>
            <a:ext uri="{FF2B5EF4-FFF2-40B4-BE49-F238E27FC236}">
              <a16:creationId xmlns:a16="http://schemas.microsoft.com/office/drawing/2014/main" id="{00000000-0008-0000-0000-00002D000000}"/>
            </a:ext>
          </a:extLst>
        </xdr:cNvPr>
        <xdr:cNvSpPr txBox="1"/>
      </xdr:nvSpPr>
      <xdr:spPr>
        <a:xfrm>
          <a:off x="5778500" y="2501510"/>
          <a:ext cx="714521" cy="597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申込人</a:t>
          </a:r>
          <a:endParaRPr kumimoji="1" lang="en-US" altLang="ja-JP" sz="800">
            <a:latin typeface="ＭＳ 明朝" panose="02020609040205080304" pitchFamily="17" charset="-128"/>
            <a:ea typeface="ＭＳ 明朝" panose="02020609040205080304" pitchFamily="17" charset="-128"/>
          </a:endParaRPr>
        </a:p>
        <a:p>
          <a:pPr algn="ctr"/>
          <a:r>
            <a:rPr kumimoji="1" lang="ja-JP" altLang="en-US" sz="800">
              <a:latin typeface="ＭＳ 明朝" panose="02020609040205080304" pitchFamily="17" charset="-128"/>
              <a:ea typeface="ＭＳ 明朝" panose="02020609040205080304" pitchFamily="17" charset="-128"/>
            </a:rPr>
            <a:t>捨印</a:t>
          </a:r>
        </a:p>
      </xdr:txBody>
    </xdr:sp>
    <xdr:clientData/>
  </xdr:twoCellAnchor>
  <xdr:twoCellAnchor>
    <xdr:from>
      <xdr:col>30</xdr:col>
      <xdr:colOff>29310</xdr:colOff>
      <xdr:row>15</xdr:row>
      <xdr:rowOff>257908</xdr:rowOff>
    </xdr:from>
    <xdr:to>
      <xdr:col>33</xdr:col>
      <xdr:colOff>23447</xdr:colOff>
      <xdr:row>17</xdr:row>
      <xdr:rowOff>23447</xdr:rowOff>
    </xdr:to>
    <xdr:sp macro="" textlink="">
      <xdr:nvSpPr>
        <xdr:cNvPr id="46" name="テキスト ボックス 45">
          <a:extLst>
            <a:ext uri="{FF2B5EF4-FFF2-40B4-BE49-F238E27FC236}">
              <a16:creationId xmlns:a16="http://schemas.microsoft.com/office/drawing/2014/main" id="{00000000-0008-0000-0000-00002E000000}"/>
            </a:ext>
          </a:extLst>
        </xdr:cNvPr>
        <xdr:cNvSpPr txBox="1"/>
      </xdr:nvSpPr>
      <xdr:spPr>
        <a:xfrm>
          <a:off x="5264250" y="2475328"/>
          <a:ext cx="565637" cy="6037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ＭＳ 明朝" panose="02020609040205080304" pitchFamily="17" charset="-128"/>
              <a:ea typeface="ＭＳ 明朝" panose="02020609040205080304" pitchFamily="17" charset="-128"/>
            </a:rPr>
            <a:t>印</a:t>
          </a:r>
        </a:p>
      </xdr:txBody>
    </xdr:sp>
    <xdr:clientData/>
  </xdr:twoCellAnchor>
  <xdr:twoCellAnchor editAs="oneCell">
    <xdr:from>
      <xdr:col>34</xdr:col>
      <xdr:colOff>6626</xdr:colOff>
      <xdr:row>31</xdr:row>
      <xdr:rowOff>4329</xdr:rowOff>
    </xdr:from>
    <xdr:to>
      <xdr:col>38</xdr:col>
      <xdr:colOff>211779</xdr:colOff>
      <xdr:row>40</xdr:row>
      <xdr:rowOff>32111</xdr:rowOff>
    </xdr:to>
    <xdr:pic>
      <xdr:nvPicPr>
        <xdr:cNvPr id="47" name="図 46">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11186" y="5544069"/>
          <a:ext cx="982393" cy="10945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35</xdr:col>
      <xdr:colOff>33135</xdr:colOff>
      <xdr:row>17</xdr:row>
      <xdr:rowOff>221209</xdr:rowOff>
    </xdr:from>
    <xdr:to>
      <xdr:col>37</xdr:col>
      <xdr:colOff>179087</xdr:colOff>
      <xdr:row>30</xdr:row>
      <xdr:rowOff>100283</xdr:rowOff>
    </xdr:to>
    <xdr:pic>
      <xdr:nvPicPr>
        <xdr:cNvPr id="48" name="図 47">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35815" y="3276829"/>
          <a:ext cx="534572" cy="22412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59071</xdr:colOff>
      <xdr:row>28</xdr:row>
      <xdr:rowOff>106326</xdr:rowOff>
    </xdr:from>
    <xdr:to>
      <xdr:col>11</xdr:col>
      <xdr:colOff>38273</xdr:colOff>
      <xdr:row>34</xdr:row>
      <xdr:rowOff>46182</xdr:rowOff>
    </xdr:to>
    <xdr:sp macro="" textlink="">
      <xdr:nvSpPr>
        <xdr:cNvPr id="49" name="テキスト ボックス 48">
          <a:extLst>
            <a:ext uri="{FF2B5EF4-FFF2-40B4-BE49-F238E27FC236}">
              <a16:creationId xmlns:a16="http://schemas.microsoft.com/office/drawing/2014/main" id="{00000000-0008-0000-0000-000031000000}"/>
            </a:ext>
          </a:extLst>
        </xdr:cNvPr>
        <xdr:cNvSpPr txBox="1"/>
      </xdr:nvSpPr>
      <xdr:spPr>
        <a:xfrm>
          <a:off x="493411" y="5402226"/>
          <a:ext cx="1251742" cy="4732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latin typeface="ＭＳ Ｐ明朝" panose="02020600040205080304" pitchFamily="18" charset="-128"/>
              <a:ea typeface="ＭＳ Ｐ明朝" panose="02020600040205080304" pitchFamily="18" charset="-128"/>
            </a:rPr>
            <a:t>毎月償還のみ「</a:t>
          </a:r>
          <a:r>
            <a:rPr kumimoji="1" lang="en-US" altLang="ja-JP" sz="900">
              <a:latin typeface="ＭＳ Ｐ明朝" panose="02020600040205080304" pitchFamily="18" charset="-128"/>
              <a:ea typeface="ＭＳ Ｐ明朝" panose="02020600040205080304" pitchFamily="18" charset="-128"/>
            </a:rPr>
            <a:t>0</a:t>
          </a:r>
          <a:r>
            <a:rPr kumimoji="1" lang="ja-JP" altLang="en-US" sz="900">
              <a:latin typeface="ＭＳ Ｐ明朝" panose="02020600040205080304" pitchFamily="18" charset="-128"/>
              <a:ea typeface="ＭＳ Ｐ明朝" panose="02020600040205080304" pitchFamily="18" charset="-128"/>
            </a:rPr>
            <a:t>」</a:t>
          </a:r>
          <a:endParaRPr kumimoji="1" lang="en-US" altLang="ja-JP" sz="900">
            <a:latin typeface="ＭＳ Ｐ明朝" panose="02020600040205080304" pitchFamily="18" charset="-128"/>
            <a:ea typeface="ＭＳ Ｐ明朝" panose="02020600040205080304" pitchFamily="18" charset="-128"/>
          </a:endParaRPr>
        </a:p>
        <a:p>
          <a:r>
            <a:rPr kumimoji="1" lang="ja-JP" altLang="en-US" sz="900">
              <a:latin typeface="ＭＳ Ｐ明朝" panose="02020600040205080304" pitchFamily="18" charset="-128"/>
              <a:ea typeface="ＭＳ Ｐ明朝" panose="02020600040205080304" pitchFamily="18" charset="-128"/>
            </a:rPr>
            <a:t>ボーナス併用「</a:t>
          </a:r>
          <a:r>
            <a:rPr kumimoji="1" lang="en-US" altLang="ja-JP" sz="900">
              <a:latin typeface="ＭＳ Ｐ明朝" panose="02020600040205080304" pitchFamily="18" charset="-128"/>
              <a:ea typeface="ＭＳ Ｐ明朝" panose="02020600040205080304" pitchFamily="18" charset="-128"/>
            </a:rPr>
            <a:t>1</a:t>
          </a:r>
          <a:r>
            <a:rPr kumimoji="1" lang="ja-JP" altLang="en-US" sz="900">
              <a:latin typeface="ＭＳ Ｐ明朝" panose="02020600040205080304" pitchFamily="18" charset="-128"/>
              <a:ea typeface="ＭＳ Ｐ明朝" panose="02020600040205080304" pitchFamily="18" charset="-128"/>
            </a:rPr>
            <a:t>」</a:t>
          </a:r>
        </a:p>
      </xdr:txBody>
    </xdr:sp>
    <xdr:clientData/>
  </xdr:twoCellAnchor>
  <xdr:twoCellAnchor>
    <xdr:from>
      <xdr:col>16</xdr:col>
      <xdr:colOff>53340</xdr:colOff>
      <xdr:row>1</xdr:row>
      <xdr:rowOff>150890</xdr:rowOff>
    </xdr:from>
    <xdr:to>
      <xdr:col>32</xdr:col>
      <xdr:colOff>139148</xdr:colOff>
      <xdr:row>4</xdr:row>
      <xdr:rowOff>61329</xdr:rowOff>
    </xdr:to>
    <xdr:sp macro="" textlink="">
      <xdr:nvSpPr>
        <xdr:cNvPr id="50" name="Rectangle 1">
          <a:extLst>
            <a:ext uri="{FF2B5EF4-FFF2-40B4-BE49-F238E27FC236}">
              <a16:creationId xmlns:a16="http://schemas.microsoft.com/office/drawing/2014/main" id="{00000000-0008-0000-0000-000032000000}"/>
            </a:ext>
          </a:extLst>
        </xdr:cNvPr>
        <xdr:cNvSpPr>
          <a:spLocks noChangeArrowheads="1"/>
        </xdr:cNvSpPr>
      </xdr:nvSpPr>
      <xdr:spPr bwMode="auto">
        <a:xfrm>
          <a:off x="2637514" y="316542"/>
          <a:ext cx="3160312" cy="6658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ctr" rtl="0">
            <a:defRPr sz="1000"/>
          </a:pPr>
          <a:r>
            <a:rPr lang="ja-JP" altLang="en-US" sz="2600" b="0" i="0" u="none" strike="noStrike" baseline="0">
              <a:solidFill>
                <a:schemeClr val="tx1"/>
              </a:solidFill>
              <a:latin typeface="ＭＳ Ｐ明朝" panose="02020600040205080304" pitchFamily="18" charset="-128"/>
              <a:ea typeface="ＭＳ Ｐ明朝" panose="02020600040205080304" pitchFamily="18" charset="-128"/>
            </a:rPr>
            <a:t>貸 付 申 込 書</a:t>
          </a:r>
          <a:r>
            <a:rPr lang="ja-JP" altLang="en-US" sz="1600" b="0" i="0" u="none" strike="noStrike" baseline="0">
              <a:solidFill>
                <a:schemeClr val="tx1"/>
              </a:solidFill>
              <a:latin typeface="ＭＳ Ｐ明朝" panose="02020600040205080304" pitchFamily="18" charset="-128"/>
              <a:ea typeface="ＭＳ Ｐ明朝" panose="02020600040205080304" pitchFamily="18" charset="-128"/>
            </a:rPr>
            <a:t>（その１）</a:t>
          </a:r>
        </a:p>
      </xdr:txBody>
    </xdr:sp>
    <xdr:clientData/>
  </xdr:twoCellAnchor>
  <xdr:twoCellAnchor>
    <xdr:from>
      <xdr:col>0</xdr:col>
      <xdr:colOff>19050</xdr:colOff>
      <xdr:row>53</xdr:row>
      <xdr:rowOff>66675</xdr:rowOff>
    </xdr:from>
    <xdr:to>
      <xdr:col>0</xdr:col>
      <xdr:colOff>19050</xdr:colOff>
      <xdr:row>53</xdr:row>
      <xdr:rowOff>66675</xdr:rowOff>
    </xdr:to>
    <xdr:sp macro="" textlink="">
      <xdr:nvSpPr>
        <xdr:cNvPr id="2" name="Line 2">
          <a:extLst>
            <a:ext uri="{FF2B5EF4-FFF2-40B4-BE49-F238E27FC236}">
              <a16:creationId xmlns:a16="http://schemas.microsoft.com/office/drawing/2014/main" id="{00000000-0008-0000-0000-000002000000}"/>
            </a:ext>
          </a:extLst>
        </xdr:cNvPr>
        <xdr:cNvSpPr>
          <a:spLocks noChangeShapeType="1"/>
        </xdr:cNvSpPr>
      </xdr:nvSpPr>
      <xdr:spPr bwMode="auto">
        <a:xfrm>
          <a:off x="19050" y="853249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53</xdr:row>
      <xdr:rowOff>66675</xdr:rowOff>
    </xdr:from>
    <xdr:to>
      <xdr:col>0</xdr:col>
      <xdr:colOff>19050</xdr:colOff>
      <xdr:row>53</xdr:row>
      <xdr:rowOff>66675</xdr:rowOff>
    </xdr:to>
    <xdr:sp macro="" textlink="">
      <xdr:nvSpPr>
        <xdr:cNvPr id="4" name="Line 2">
          <a:extLst>
            <a:ext uri="{FF2B5EF4-FFF2-40B4-BE49-F238E27FC236}">
              <a16:creationId xmlns:a16="http://schemas.microsoft.com/office/drawing/2014/main" id="{00000000-0008-0000-0000-000004000000}"/>
            </a:ext>
          </a:extLst>
        </xdr:cNvPr>
        <xdr:cNvSpPr>
          <a:spLocks noChangeShapeType="1"/>
        </xdr:cNvSpPr>
      </xdr:nvSpPr>
      <xdr:spPr bwMode="auto">
        <a:xfrm>
          <a:off x="19050" y="853249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59</xdr:row>
      <xdr:rowOff>66675</xdr:rowOff>
    </xdr:from>
    <xdr:to>
      <xdr:col>0</xdr:col>
      <xdr:colOff>19050</xdr:colOff>
      <xdr:row>59</xdr:row>
      <xdr:rowOff>66675</xdr:rowOff>
    </xdr:to>
    <xdr:sp macro="" textlink="">
      <xdr:nvSpPr>
        <xdr:cNvPr id="5" name="Line 2">
          <a:extLst>
            <a:ext uri="{FF2B5EF4-FFF2-40B4-BE49-F238E27FC236}">
              <a16:creationId xmlns:a16="http://schemas.microsoft.com/office/drawing/2014/main" id="{00000000-0008-0000-0000-000005000000}"/>
            </a:ext>
          </a:extLst>
        </xdr:cNvPr>
        <xdr:cNvSpPr>
          <a:spLocks noChangeShapeType="1"/>
        </xdr:cNvSpPr>
      </xdr:nvSpPr>
      <xdr:spPr bwMode="auto">
        <a:xfrm>
          <a:off x="19050" y="930973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59</xdr:row>
      <xdr:rowOff>66675</xdr:rowOff>
    </xdr:from>
    <xdr:to>
      <xdr:col>0</xdr:col>
      <xdr:colOff>19050</xdr:colOff>
      <xdr:row>59</xdr:row>
      <xdr:rowOff>66675</xdr:rowOff>
    </xdr:to>
    <xdr:sp macro="" textlink="">
      <xdr:nvSpPr>
        <xdr:cNvPr id="6" name="Line 2">
          <a:extLst>
            <a:ext uri="{FF2B5EF4-FFF2-40B4-BE49-F238E27FC236}">
              <a16:creationId xmlns:a16="http://schemas.microsoft.com/office/drawing/2014/main" id="{00000000-0008-0000-0000-000006000000}"/>
            </a:ext>
          </a:extLst>
        </xdr:cNvPr>
        <xdr:cNvSpPr>
          <a:spLocks noChangeShapeType="1"/>
        </xdr:cNvSpPr>
      </xdr:nvSpPr>
      <xdr:spPr bwMode="auto">
        <a:xfrm>
          <a:off x="19050" y="930973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56</xdr:row>
      <xdr:rowOff>66675</xdr:rowOff>
    </xdr:from>
    <xdr:to>
      <xdr:col>0</xdr:col>
      <xdr:colOff>19050</xdr:colOff>
      <xdr:row>56</xdr:row>
      <xdr:rowOff>66675</xdr:rowOff>
    </xdr:to>
    <xdr:sp macro="" textlink="">
      <xdr:nvSpPr>
        <xdr:cNvPr id="12" name="Line 2">
          <a:extLst>
            <a:ext uri="{FF2B5EF4-FFF2-40B4-BE49-F238E27FC236}">
              <a16:creationId xmlns:a16="http://schemas.microsoft.com/office/drawing/2014/main" id="{00000000-0008-0000-0000-00000C000000}"/>
            </a:ext>
          </a:extLst>
        </xdr:cNvPr>
        <xdr:cNvSpPr>
          <a:spLocks noChangeShapeType="1"/>
        </xdr:cNvSpPr>
      </xdr:nvSpPr>
      <xdr:spPr bwMode="auto">
        <a:xfrm>
          <a:off x="19050" y="892111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56</xdr:row>
      <xdr:rowOff>66675</xdr:rowOff>
    </xdr:from>
    <xdr:to>
      <xdr:col>0</xdr:col>
      <xdr:colOff>19050</xdr:colOff>
      <xdr:row>56</xdr:row>
      <xdr:rowOff>66675</xdr:rowOff>
    </xdr:to>
    <xdr:sp macro="" textlink="">
      <xdr:nvSpPr>
        <xdr:cNvPr id="13" name="Line 2">
          <a:extLst>
            <a:ext uri="{FF2B5EF4-FFF2-40B4-BE49-F238E27FC236}">
              <a16:creationId xmlns:a16="http://schemas.microsoft.com/office/drawing/2014/main" id="{00000000-0008-0000-0000-00000D000000}"/>
            </a:ext>
          </a:extLst>
        </xdr:cNvPr>
        <xdr:cNvSpPr>
          <a:spLocks noChangeShapeType="1"/>
        </xdr:cNvSpPr>
      </xdr:nvSpPr>
      <xdr:spPr bwMode="auto">
        <a:xfrm>
          <a:off x="19050" y="892111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53</xdr:row>
      <xdr:rowOff>66675</xdr:rowOff>
    </xdr:from>
    <xdr:to>
      <xdr:col>0</xdr:col>
      <xdr:colOff>19050</xdr:colOff>
      <xdr:row>53</xdr:row>
      <xdr:rowOff>66675</xdr:rowOff>
    </xdr:to>
    <xdr:sp macro="" textlink="">
      <xdr:nvSpPr>
        <xdr:cNvPr id="15" name="Line 2">
          <a:extLst>
            <a:ext uri="{FF2B5EF4-FFF2-40B4-BE49-F238E27FC236}">
              <a16:creationId xmlns:a16="http://schemas.microsoft.com/office/drawing/2014/main" id="{00000000-0008-0000-0000-00000F000000}"/>
            </a:ext>
          </a:extLst>
        </xdr:cNvPr>
        <xdr:cNvSpPr>
          <a:spLocks noChangeShapeType="1"/>
        </xdr:cNvSpPr>
      </xdr:nvSpPr>
      <xdr:spPr bwMode="auto">
        <a:xfrm>
          <a:off x="19050" y="853249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19050</xdr:colOff>
      <xdr:row>53</xdr:row>
      <xdr:rowOff>66675</xdr:rowOff>
    </xdr:from>
    <xdr:to>
      <xdr:col>0</xdr:col>
      <xdr:colOff>19050</xdr:colOff>
      <xdr:row>53</xdr:row>
      <xdr:rowOff>66675</xdr:rowOff>
    </xdr:to>
    <xdr:sp macro="" textlink="">
      <xdr:nvSpPr>
        <xdr:cNvPr id="16" name="Line 2">
          <a:extLst>
            <a:ext uri="{FF2B5EF4-FFF2-40B4-BE49-F238E27FC236}">
              <a16:creationId xmlns:a16="http://schemas.microsoft.com/office/drawing/2014/main" id="{00000000-0008-0000-0000-000010000000}"/>
            </a:ext>
          </a:extLst>
        </xdr:cNvPr>
        <xdr:cNvSpPr>
          <a:spLocks noChangeShapeType="1"/>
        </xdr:cNvSpPr>
      </xdr:nvSpPr>
      <xdr:spPr bwMode="auto">
        <a:xfrm>
          <a:off x="19050" y="8532495"/>
          <a:ext cx="0" cy="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172279</xdr:colOff>
      <xdr:row>1</xdr:row>
      <xdr:rowOff>225287</xdr:rowOff>
    </xdr:from>
    <xdr:to>
      <xdr:col>35</xdr:col>
      <xdr:colOff>76635</xdr:colOff>
      <xdr:row>3</xdr:row>
      <xdr:rowOff>131116</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a:spLocks noChangeArrowheads="1"/>
        </xdr:cNvSpPr>
      </xdr:nvSpPr>
      <xdr:spPr bwMode="auto">
        <a:xfrm>
          <a:off x="5446644" y="390939"/>
          <a:ext cx="878391" cy="409412"/>
        </a:xfrm>
        <a:prstGeom prst="rect">
          <a:avLst/>
        </a:prstGeom>
        <a:noFill/>
        <a:ln w="9525">
          <a:noFill/>
          <a:miter lim="800000"/>
          <a:headEnd/>
          <a:tailEnd/>
        </a:ln>
      </xdr:spPr>
      <xdr:txBody>
        <a:bodyPr rot="0" vert="horz" wrap="square" lIns="91440" tIns="45720" rIns="91440" bIns="45720" anchor="t" anchorCtr="0">
          <a:noAutofit/>
        </a:bodyPr>
        <a:lstStyle/>
        <a:p>
          <a:pPr algn="r">
            <a:spcAft>
              <a:spcPts val="0"/>
            </a:spcAft>
          </a:pPr>
          <a:r>
            <a:rPr lang="en-US" altLang="ja-JP" sz="2000" b="1"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1/4</a:t>
          </a:r>
          <a:endParaRPr lang="ja-JP" sz="2000" b="1"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twoCellAnchor editAs="oneCell">
    <xdr:from>
      <xdr:col>0</xdr:col>
      <xdr:colOff>92765</xdr:colOff>
      <xdr:row>73</xdr:row>
      <xdr:rowOff>46382</xdr:rowOff>
    </xdr:from>
    <xdr:to>
      <xdr:col>26</xdr:col>
      <xdr:colOff>47377</xdr:colOff>
      <xdr:row>75</xdr:row>
      <xdr:rowOff>110656</xdr:rowOff>
    </xdr:to>
    <xdr:pic>
      <xdr:nvPicPr>
        <xdr:cNvPr id="26" name="図 25">
          <a:extLst>
            <a:ext uri="{FF2B5EF4-FFF2-40B4-BE49-F238E27FC236}">
              <a16:creationId xmlns:a16="http://schemas.microsoft.com/office/drawing/2014/main" id="{00000000-0008-0000-0000-00001A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2765" y="11847443"/>
          <a:ext cx="4460351" cy="4022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0</xdr:col>
          <xdr:colOff>7620</xdr:colOff>
          <xdr:row>77</xdr:row>
          <xdr:rowOff>121920</xdr:rowOff>
        </xdr:from>
        <xdr:to>
          <xdr:col>6</xdr:col>
          <xdr:colOff>15240</xdr:colOff>
          <xdr:row>79</xdr:row>
          <xdr:rowOff>45720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0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広報誌かがやき</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77</xdr:row>
          <xdr:rowOff>129540</xdr:rowOff>
        </xdr:from>
        <xdr:to>
          <xdr:col>12</xdr:col>
          <xdr:colOff>99060</xdr:colOff>
          <xdr:row>79</xdr:row>
          <xdr:rowOff>53340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0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チラシ</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77</xdr:row>
          <xdr:rowOff>137160</xdr:rowOff>
        </xdr:from>
        <xdr:to>
          <xdr:col>16</xdr:col>
          <xdr:colOff>182880</xdr:colOff>
          <xdr:row>79</xdr:row>
          <xdr:rowOff>60960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0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ホームページ</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77</xdr:row>
          <xdr:rowOff>121920</xdr:rowOff>
        </xdr:from>
        <xdr:to>
          <xdr:col>23</xdr:col>
          <xdr:colOff>106680</xdr:colOff>
          <xdr:row>79</xdr:row>
          <xdr:rowOff>53340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0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福利厚生ハンドブック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30480</xdr:colOff>
          <xdr:row>77</xdr:row>
          <xdr:rowOff>114300</xdr:rowOff>
        </xdr:from>
        <xdr:to>
          <xdr:col>27</xdr:col>
          <xdr:colOff>38100</xdr:colOff>
          <xdr:row>79</xdr:row>
          <xdr:rowOff>45720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0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10</xdr:col>
      <xdr:colOff>272415</xdr:colOff>
      <xdr:row>1</xdr:row>
      <xdr:rowOff>89535</xdr:rowOff>
    </xdr:from>
    <xdr:to>
      <xdr:col>23</xdr:col>
      <xdr:colOff>15240</xdr:colOff>
      <xdr:row>6</xdr:row>
      <xdr:rowOff>19050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2604135" y="371475"/>
          <a:ext cx="3408045" cy="5543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54864" tIns="32004" rIns="0" bIns="0" anchor="t" upright="1"/>
        <a:lstStyle/>
        <a:p>
          <a:pPr algn="l" rtl="0">
            <a:defRPr sz="1000"/>
          </a:pPr>
          <a:r>
            <a:rPr lang="ja-JP" altLang="en-US" sz="2600" b="0" i="0" u="none" strike="noStrike" baseline="0">
              <a:solidFill>
                <a:srgbClr val="000000"/>
              </a:solidFill>
              <a:latin typeface="ＭＳ 明朝"/>
              <a:ea typeface="ＭＳ 明朝"/>
            </a:rPr>
            <a:t>貸 付 申 込 書</a:t>
          </a:r>
          <a:r>
            <a:rPr lang="ja-JP" altLang="en-US" sz="1600" b="0" i="0" u="none" strike="noStrike" baseline="0">
              <a:solidFill>
                <a:srgbClr val="000000"/>
              </a:solidFill>
              <a:latin typeface="ＭＳ 明朝"/>
              <a:ea typeface="ＭＳ 明朝"/>
            </a:rPr>
            <a:t>（その２）</a:t>
          </a:r>
        </a:p>
      </xdr:txBody>
    </xdr:sp>
    <xdr:clientData/>
  </xdr:twoCellAnchor>
  <xdr:twoCellAnchor>
    <xdr:from>
      <xdr:col>24</xdr:col>
      <xdr:colOff>0</xdr:colOff>
      <xdr:row>39</xdr:row>
      <xdr:rowOff>209550</xdr:rowOff>
    </xdr:from>
    <xdr:to>
      <xdr:col>24</xdr:col>
      <xdr:colOff>0</xdr:colOff>
      <xdr:row>39</xdr:row>
      <xdr:rowOff>209550</xdr:rowOff>
    </xdr:to>
    <xdr:sp macro="" textlink="">
      <xdr:nvSpPr>
        <xdr:cNvPr id="4" name="Line 3">
          <a:extLst>
            <a:ext uri="{FF2B5EF4-FFF2-40B4-BE49-F238E27FC236}">
              <a16:creationId xmlns:a16="http://schemas.microsoft.com/office/drawing/2014/main" id="{00000000-0008-0000-0100-000004000000}"/>
            </a:ext>
          </a:extLst>
        </xdr:cNvPr>
        <xdr:cNvSpPr>
          <a:spLocks noChangeShapeType="1"/>
        </xdr:cNvSpPr>
      </xdr:nvSpPr>
      <xdr:spPr bwMode="auto">
        <a:xfrm>
          <a:off x="6560820" y="707517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0</xdr:colOff>
      <xdr:row>38</xdr:row>
      <xdr:rowOff>190500</xdr:rowOff>
    </xdr:from>
    <xdr:to>
      <xdr:col>24</xdr:col>
      <xdr:colOff>0</xdr:colOff>
      <xdr:row>38</xdr:row>
      <xdr:rowOff>190500</xdr:rowOff>
    </xdr:to>
    <xdr:sp macro="" textlink="">
      <xdr:nvSpPr>
        <xdr:cNvPr id="6" name="Line 5">
          <a:extLst>
            <a:ext uri="{FF2B5EF4-FFF2-40B4-BE49-F238E27FC236}">
              <a16:creationId xmlns:a16="http://schemas.microsoft.com/office/drawing/2014/main" id="{00000000-0008-0000-0100-000006000000}"/>
            </a:ext>
          </a:extLst>
        </xdr:cNvPr>
        <xdr:cNvSpPr>
          <a:spLocks noChangeShapeType="1"/>
        </xdr:cNvSpPr>
      </xdr:nvSpPr>
      <xdr:spPr bwMode="auto">
        <a:xfrm>
          <a:off x="6560820" y="6842760"/>
          <a:ext cx="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28575</xdr:colOff>
      <xdr:row>26</xdr:row>
      <xdr:rowOff>228600</xdr:rowOff>
    </xdr:from>
    <xdr:to>
      <xdr:col>23</xdr:col>
      <xdr:colOff>276225</xdr:colOff>
      <xdr:row>26</xdr:row>
      <xdr:rowOff>228600</xdr:rowOff>
    </xdr:to>
    <xdr:sp macro="" textlink="">
      <xdr:nvSpPr>
        <xdr:cNvPr id="8" name="Line 7">
          <a:extLst>
            <a:ext uri="{FF2B5EF4-FFF2-40B4-BE49-F238E27FC236}">
              <a16:creationId xmlns:a16="http://schemas.microsoft.com/office/drawing/2014/main" id="{00000000-0008-0000-0100-000008000000}"/>
            </a:ext>
          </a:extLst>
        </xdr:cNvPr>
        <xdr:cNvSpPr>
          <a:spLocks noChangeShapeType="1"/>
        </xdr:cNvSpPr>
      </xdr:nvSpPr>
      <xdr:spPr bwMode="auto">
        <a:xfrm>
          <a:off x="4615815" y="4305300"/>
          <a:ext cx="1939290" cy="0"/>
        </a:xfrm>
        <a:prstGeom prst="line">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24</xdr:col>
      <xdr:colOff>22861</xdr:colOff>
      <xdr:row>32</xdr:row>
      <xdr:rowOff>68580</xdr:rowOff>
    </xdr:from>
    <xdr:to>
      <xdr:col>24</xdr:col>
      <xdr:colOff>624840</xdr:colOff>
      <xdr:row>35</xdr:row>
      <xdr:rowOff>83820</xdr:rowOff>
    </xdr:to>
    <xdr:sp macro="" textlink="">
      <xdr:nvSpPr>
        <xdr:cNvPr id="11" name="円/楕円 21">
          <a:extLst>
            <a:ext uri="{FF2B5EF4-FFF2-40B4-BE49-F238E27FC236}">
              <a16:creationId xmlns:a16="http://schemas.microsoft.com/office/drawing/2014/main" id="{00000000-0008-0000-0100-00000B000000}"/>
            </a:ext>
          </a:extLst>
        </xdr:cNvPr>
        <xdr:cNvSpPr/>
      </xdr:nvSpPr>
      <xdr:spPr>
        <a:xfrm>
          <a:off x="6301741" y="5196840"/>
          <a:ext cx="601979" cy="632460"/>
        </a:xfrm>
        <a:prstGeom prst="ellipse">
          <a:avLst/>
        </a:prstGeom>
        <a:solidFill>
          <a:schemeClr val="bg1"/>
        </a:solidFill>
        <a:ln w="6350">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en-US" altLang="ja-JP" sz="600">
            <a:solidFill>
              <a:sysClr val="windowText" lastClr="000000"/>
            </a:solidFill>
          </a:endParaRPr>
        </a:p>
        <a:p>
          <a:pPr algn="l"/>
          <a:r>
            <a:rPr kumimoji="1" lang="ja-JP" altLang="en-US" sz="600">
              <a:solidFill>
                <a:sysClr val="windowText" lastClr="000000"/>
              </a:solidFill>
            </a:rPr>
            <a:t>申込人捨　印</a:t>
          </a:r>
          <a:r>
            <a:rPr lang="ja-JP" altLang="en-US" sz="1100" b="0" i="0" u="none" strike="noStrike">
              <a:solidFill>
                <a:schemeClr val="lt1"/>
              </a:solidFill>
              <a:effectLst/>
              <a:latin typeface="+mn-lt"/>
              <a:ea typeface="+mn-ea"/>
              <a:cs typeface="+mn-cs"/>
            </a:rPr>
            <a:t>申込人</a:t>
          </a:r>
          <a:br>
            <a:rPr lang="ja-JP" altLang="en-US" sz="1100" b="0" i="0" u="none" strike="noStrike">
              <a:solidFill>
                <a:schemeClr val="lt1"/>
              </a:solidFill>
              <a:effectLst/>
              <a:latin typeface="+mn-lt"/>
              <a:ea typeface="+mn-ea"/>
              <a:cs typeface="+mn-cs"/>
            </a:rPr>
          </a:br>
          <a:r>
            <a:rPr lang="ja-JP" altLang="en-US" sz="1100" b="0" i="0" u="none" strike="noStrike">
              <a:solidFill>
                <a:schemeClr val="lt1"/>
              </a:solidFill>
              <a:effectLst/>
              <a:latin typeface="+mn-lt"/>
              <a:ea typeface="+mn-ea"/>
              <a:cs typeface="+mn-cs"/>
            </a:rPr>
            <a:t>捨　印　 </a:t>
          </a:r>
          <a:endParaRPr kumimoji="1" lang="ja-JP" altLang="en-US" sz="600">
            <a:solidFill>
              <a:srgbClr val="FF0000"/>
            </a:solidFill>
          </a:endParaRPr>
        </a:p>
      </xdr:txBody>
    </xdr:sp>
    <xdr:clientData/>
  </xdr:twoCellAnchor>
  <mc:AlternateContent xmlns:mc="http://schemas.openxmlformats.org/markup-compatibility/2006">
    <mc:Choice xmlns:a14="http://schemas.microsoft.com/office/drawing/2010/main" Requires="a14">
      <xdr:twoCellAnchor editAs="oneCell">
        <xdr:from>
          <xdr:col>9</xdr:col>
          <xdr:colOff>60960</xdr:colOff>
          <xdr:row>22</xdr:row>
          <xdr:rowOff>198120</xdr:rowOff>
        </xdr:from>
        <xdr:to>
          <xdr:col>13</xdr:col>
          <xdr:colOff>205740</xdr:colOff>
          <xdr:row>24</xdr:row>
          <xdr:rowOff>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1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既所有地（所有者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24</xdr:row>
          <xdr:rowOff>236220</xdr:rowOff>
        </xdr:from>
        <xdr:to>
          <xdr:col>13</xdr:col>
          <xdr:colOff>205740</xdr:colOff>
          <xdr:row>26</xdr:row>
          <xdr:rowOff>7620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1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借地（所有者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23</xdr:row>
          <xdr:rowOff>243840</xdr:rowOff>
        </xdr:from>
        <xdr:to>
          <xdr:col>13</xdr:col>
          <xdr:colOff>205740</xdr:colOff>
          <xdr:row>25</xdr:row>
          <xdr:rowOff>15240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1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今回購入地</a:t>
              </a:r>
            </a:p>
          </xdr:txBody>
        </xdr:sp>
        <xdr:clientData/>
      </xdr:twoCellAnchor>
    </mc:Choice>
    <mc:Fallback/>
  </mc:AlternateContent>
  <xdr:twoCellAnchor>
    <xdr:from>
      <xdr:col>21</xdr:col>
      <xdr:colOff>45720</xdr:colOff>
      <xdr:row>1</xdr:row>
      <xdr:rowOff>144780</xdr:rowOff>
    </xdr:from>
    <xdr:to>
      <xdr:col>24</xdr:col>
      <xdr:colOff>78291</xdr:colOff>
      <xdr:row>4</xdr:row>
      <xdr:rowOff>43652</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a:spLocks noChangeArrowheads="1"/>
        </xdr:cNvSpPr>
      </xdr:nvSpPr>
      <xdr:spPr bwMode="auto">
        <a:xfrm>
          <a:off x="5478780" y="426720"/>
          <a:ext cx="878391" cy="409412"/>
        </a:xfrm>
        <a:prstGeom prst="rect">
          <a:avLst/>
        </a:prstGeom>
        <a:noFill/>
        <a:ln w="9525">
          <a:noFill/>
          <a:miter lim="800000"/>
          <a:headEnd/>
          <a:tailEnd/>
        </a:ln>
      </xdr:spPr>
      <xdr:txBody>
        <a:bodyPr rot="0" vert="horz" wrap="square" lIns="91440" tIns="45720" rIns="91440" bIns="45720" anchor="t" anchorCtr="0">
          <a:noAutofit/>
        </a:bodyPr>
        <a:lstStyle/>
        <a:p>
          <a:pPr algn="r">
            <a:spcAft>
              <a:spcPts val="0"/>
            </a:spcAft>
          </a:pPr>
          <a:r>
            <a:rPr lang="en-US" altLang="ja-JP" sz="2000" b="1"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1/4</a:t>
          </a:r>
          <a:endParaRPr lang="ja-JP" sz="2000" b="1"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mc:AlternateContent xmlns:mc="http://schemas.openxmlformats.org/markup-compatibility/2006">
    <mc:Choice xmlns:a14="http://schemas.microsoft.com/office/drawing/2010/main" Requires="a14">
      <xdr:twoCellAnchor editAs="oneCell">
        <xdr:from>
          <xdr:col>5</xdr:col>
          <xdr:colOff>45720</xdr:colOff>
          <xdr:row>10</xdr:row>
          <xdr:rowOff>0</xdr:rowOff>
        </xdr:from>
        <xdr:to>
          <xdr:col>8</xdr:col>
          <xdr:colOff>190500</xdr:colOff>
          <xdr:row>10</xdr:row>
          <xdr:rowOff>259080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1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「A」新築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xdr:colOff>
          <xdr:row>10</xdr:row>
          <xdr:rowOff>30480</xdr:rowOff>
        </xdr:from>
        <xdr:to>
          <xdr:col>16</xdr:col>
          <xdr:colOff>274320</xdr:colOff>
          <xdr:row>10</xdr:row>
          <xdr:rowOff>220980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1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「B－１」とりこわし新築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11</xdr:row>
          <xdr:rowOff>0</xdr:rowOff>
        </xdr:from>
        <xdr:to>
          <xdr:col>12</xdr:col>
          <xdr:colOff>175260</xdr:colOff>
          <xdr:row>12</xdr:row>
          <xdr:rowOff>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1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「C－１」修理、リフォーム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12</xdr:row>
          <xdr:rowOff>0</xdr:rowOff>
        </xdr:from>
        <xdr:to>
          <xdr:col>13</xdr:col>
          <xdr:colOff>205740</xdr:colOff>
          <xdr:row>12</xdr:row>
          <xdr:rowOff>243840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1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「D－１」土地付一戸建購入【新築】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12</xdr:row>
          <xdr:rowOff>274320</xdr:rowOff>
        </xdr:from>
        <xdr:to>
          <xdr:col>21</xdr:col>
          <xdr:colOff>198120</xdr:colOff>
          <xdr:row>13</xdr:row>
          <xdr:rowOff>236220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1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「E－２」マンション購入【中古】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14</xdr:row>
          <xdr:rowOff>7620</xdr:rowOff>
        </xdr:from>
        <xdr:to>
          <xdr:col>13</xdr:col>
          <xdr:colOff>205740</xdr:colOff>
          <xdr:row>14</xdr:row>
          <xdr:rowOff>251460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1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「F」住宅借入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14</xdr:row>
          <xdr:rowOff>7620</xdr:rowOff>
        </xdr:from>
        <xdr:to>
          <xdr:col>21</xdr:col>
          <xdr:colOff>198120</xdr:colOff>
          <xdr:row>14</xdr:row>
          <xdr:rowOff>251460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1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「L」借地権付住宅購入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xdr:row>
          <xdr:rowOff>7620</xdr:rowOff>
        </xdr:from>
        <xdr:to>
          <xdr:col>9</xdr:col>
          <xdr:colOff>137160</xdr:colOff>
          <xdr:row>15</xdr:row>
          <xdr:rowOff>274320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1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「G」更地購入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15</xdr:row>
          <xdr:rowOff>0</xdr:rowOff>
        </xdr:from>
        <xdr:to>
          <xdr:col>12</xdr:col>
          <xdr:colOff>236220</xdr:colOff>
          <xdr:row>15</xdr:row>
          <xdr:rowOff>266700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1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「H」底地購入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251460</xdr:colOff>
          <xdr:row>15</xdr:row>
          <xdr:rowOff>7620</xdr:rowOff>
        </xdr:from>
        <xdr:to>
          <xdr:col>16</xdr:col>
          <xdr:colOff>68580</xdr:colOff>
          <xdr:row>15</xdr:row>
          <xdr:rowOff>274320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1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「J」底地借入</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243840</xdr:colOff>
          <xdr:row>15</xdr:row>
          <xdr:rowOff>0</xdr:rowOff>
        </xdr:from>
        <xdr:to>
          <xdr:col>20</xdr:col>
          <xdr:colOff>60960</xdr:colOff>
          <xdr:row>15</xdr:row>
          <xdr:rowOff>266700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1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「K」災害による補修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16</xdr:row>
          <xdr:rowOff>0</xdr:rowOff>
        </xdr:from>
        <xdr:to>
          <xdr:col>11</xdr:col>
          <xdr:colOff>38100</xdr:colOff>
          <xdr:row>16</xdr:row>
          <xdr:rowOff>266700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1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「M」他共済への返済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17</xdr:row>
          <xdr:rowOff>0</xdr:rowOff>
        </xdr:from>
        <xdr:to>
          <xdr:col>15</xdr:col>
          <xdr:colOff>182880</xdr:colOff>
          <xdr:row>17</xdr:row>
          <xdr:rowOff>251460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1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【２】住宅金融支援機構からの借入を併用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236220</xdr:colOff>
          <xdr:row>16</xdr:row>
          <xdr:rowOff>274320</xdr:rowOff>
        </xdr:from>
        <xdr:to>
          <xdr:col>21</xdr:col>
          <xdr:colOff>236220</xdr:colOff>
          <xdr:row>17</xdr:row>
          <xdr:rowOff>243840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1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【０】左記以外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13</xdr:row>
          <xdr:rowOff>0</xdr:rowOff>
        </xdr:from>
        <xdr:to>
          <xdr:col>13</xdr:col>
          <xdr:colOff>205740</xdr:colOff>
          <xdr:row>13</xdr:row>
          <xdr:rowOff>243840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1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「E－１」マンション購入【新築】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12</xdr:row>
          <xdr:rowOff>0</xdr:rowOff>
        </xdr:from>
        <xdr:to>
          <xdr:col>21</xdr:col>
          <xdr:colOff>190500</xdr:colOff>
          <xdr:row>12</xdr:row>
          <xdr:rowOff>243840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1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「D－２」土地付一戸建購入【中古】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11</xdr:row>
          <xdr:rowOff>0</xdr:rowOff>
        </xdr:from>
        <xdr:to>
          <xdr:col>20</xdr:col>
          <xdr:colOff>160020</xdr:colOff>
          <xdr:row>12</xdr:row>
          <xdr:rowOff>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1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「C－２」10㎡以下増改築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10</xdr:row>
          <xdr:rowOff>38100</xdr:rowOff>
        </xdr:from>
        <xdr:to>
          <xdr:col>21</xdr:col>
          <xdr:colOff>220980</xdr:colOff>
          <xdr:row>10</xdr:row>
          <xdr:rowOff>228600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1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「B－２」10㎡以上増改築</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0</xdr:colOff>
      <xdr:row>21</xdr:row>
      <xdr:rowOff>15240</xdr:rowOff>
    </xdr:from>
    <xdr:to>
      <xdr:col>17</xdr:col>
      <xdr:colOff>0</xdr:colOff>
      <xdr:row>36</xdr:row>
      <xdr:rowOff>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444740" y="4335780"/>
          <a:ext cx="6812280" cy="30708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000">
              <a:solidFill>
                <a:schemeClr val="dk1"/>
              </a:solidFill>
              <a:effectLst/>
              <a:latin typeface="ＭＳ 明朝" panose="02020609040205080304" pitchFamily="17" charset="-128"/>
              <a:ea typeface="ＭＳ 明朝" panose="02020609040205080304" pitchFamily="17" charset="-128"/>
              <a:cs typeface="+mn-cs"/>
            </a:rPr>
            <a:t>（注）</a:t>
          </a:r>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１　「借入先」欄には、借入先の銀行名、消費者金融名、団体名等、金融機関等の名称を記入してください。</a:t>
          </a: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＜金融機関等の例＞</a:t>
          </a:r>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endParaRPr lang="en-US" altLang="ja-JP" sz="1000">
            <a:solidFill>
              <a:schemeClr val="dk1"/>
            </a:solidFill>
            <a:effectLst/>
            <a:latin typeface="ＭＳ 明朝" panose="02020609040205080304" pitchFamily="17" charset="-128"/>
            <a:ea typeface="ＭＳ 明朝" panose="02020609040205080304" pitchFamily="17" charset="-128"/>
            <a:cs typeface="+mn-cs"/>
          </a:endParaRPr>
        </a:p>
        <a:p>
          <a:endParaRPr lang="ja-JP" altLang="ja-JP" sz="1000">
            <a:solidFill>
              <a:schemeClr val="dk1"/>
            </a:solidFill>
            <a:effectLst/>
            <a:latin typeface="ＭＳ 明朝" panose="02020609040205080304" pitchFamily="17" charset="-128"/>
            <a:ea typeface="ＭＳ 明朝" panose="02020609040205080304" pitchFamily="17" charset="-128"/>
            <a:cs typeface="+mn-cs"/>
          </a:endParaRPr>
        </a:p>
        <a:p>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※クレジットカードの一括払いによる支払いは除く。</a:t>
          </a:r>
        </a:p>
        <a:p>
          <a:pPr lvl="1"/>
          <a:r>
            <a:rPr lang="ja-JP" altLang="ja-JP" sz="1000">
              <a:solidFill>
                <a:schemeClr val="dk1"/>
              </a:solidFill>
              <a:effectLst/>
              <a:latin typeface="ＭＳ 明朝" panose="02020609040205080304" pitchFamily="17" charset="-128"/>
              <a:ea typeface="ＭＳ 明朝" panose="02020609040205080304" pitchFamily="17" charset="-128"/>
              <a:cs typeface="+mn-cs"/>
            </a:rPr>
            <a:t>２　「新規借入」の「償還年額」欄には、当共済組合への貸付申込日後に借り入れる予定の借入金に係るも</a:t>
          </a:r>
        </a:p>
        <a:p>
          <a:pPr lvl="1"/>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ので、当共済組合への貸付申込日の属する月の初日から１年間の「借入先」欄に記載する金融機関等へ</a:t>
          </a:r>
        </a:p>
        <a:p>
          <a:pPr lvl="1"/>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返済する金額（ボーナス償還分を含む）を記入してください。（例：４月１０日に当共済組合に貸付け</a:t>
          </a:r>
        </a:p>
        <a:p>
          <a:pPr lvl="1"/>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を申し込む場合は、４月１日～翌年３月３１日までに返済する金額）</a:t>
          </a:r>
        </a:p>
        <a:p>
          <a:pPr lvl="1"/>
          <a:r>
            <a:rPr lang="ja-JP" altLang="ja-JP" sz="1000">
              <a:solidFill>
                <a:schemeClr val="dk1"/>
              </a:solidFill>
              <a:effectLst/>
              <a:latin typeface="ＭＳ 明朝" panose="02020609040205080304" pitchFamily="17" charset="-128"/>
              <a:ea typeface="ＭＳ 明朝" panose="02020609040205080304" pitchFamily="17" charset="-128"/>
              <a:cs typeface="+mn-cs"/>
            </a:rPr>
            <a:t>３　「既借入」の「償還年額」欄には、当共済組合への貸付申込日以前に借り入れた借入金に係るもので、</a:t>
          </a:r>
        </a:p>
        <a:p>
          <a:pPr lvl="1"/>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当共済組合への貸付申込日の属する月の初日から１年間の「借入先」欄に記載する金融機関等へ返済す</a:t>
          </a:r>
        </a:p>
        <a:p>
          <a:pPr lvl="1"/>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る金額（ボーナス償還分を含む）を記入してください。（例：４月１０日に当共済組合に貸付けを申し</a:t>
          </a:r>
        </a:p>
        <a:p>
          <a:pPr lvl="1"/>
          <a:r>
            <a:rPr lang="ja-JP" altLang="en-US" sz="1000">
              <a:solidFill>
                <a:schemeClr val="dk1"/>
              </a:solidFill>
              <a:effectLst/>
              <a:latin typeface="ＭＳ 明朝" panose="02020609040205080304" pitchFamily="17" charset="-128"/>
              <a:ea typeface="ＭＳ 明朝" panose="02020609040205080304" pitchFamily="17" charset="-128"/>
              <a:cs typeface="+mn-cs"/>
            </a:rPr>
            <a:t>　　</a:t>
          </a:r>
          <a:r>
            <a:rPr lang="ja-JP" altLang="ja-JP" sz="1000">
              <a:solidFill>
                <a:schemeClr val="dk1"/>
              </a:solidFill>
              <a:effectLst/>
              <a:latin typeface="ＭＳ 明朝" panose="02020609040205080304" pitchFamily="17" charset="-128"/>
              <a:ea typeface="ＭＳ 明朝" panose="02020609040205080304" pitchFamily="17" charset="-128"/>
              <a:cs typeface="+mn-cs"/>
            </a:rPr>
            <a:t>込む場合は、４月１日～翌年３月３１日までに返済する金額）</a:t>
          </a:r>
        </a:p>
      </xdr:txBody>
    </xdr:sp>
    <xdr:clientData/>
  </xdr:twoCellAnchor>
  <xdr:oneCellAnchor>
    <xdr:from>
      <xdr:col>11</xdr:col>
      <xdr:colOff>678180</xdr:colOff>
      <xdr:row>23</xdr:row>
      <xdr:rowOff>7620</xdr:rowOff>
    </xdr:from>
    <xdr:ext cx="6118860" cy="759182"/>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8122920" y="4739640"/>
          <a:ext cx="6118860" cy="759182"/>
        </a:xfrm>
        <a:prstGeom prst="rect">
          <a:avLst/>
        </a:prstGeom>
        <a:ln w="9525"/>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000">
              <a:solidFill>
                <a:schemeClr val="dk1"/>
              </a:solidFill>
              <a:effectLst/>
              <a:latin typeface="ＭＳ 明朝" panose="02020609040205080304" pitchFamily="17" charset="-128"/>
              <a:ea typeface="ＭＳ 明朝" panose="02020609040205080304" pitchFamily="17" charset="-128"/>
              <a:cs typeface="+mn-cs"/>
            </a:rPr>
            <a:t>銀行、保険会社、信販会社、農林中央金庫、商工組合中央金庫、信用金庫、労働金庫、労働金庫連合会、信用協同組合、消費者金融、住宅金融支援機構、都市再生機構、雇用・能力開発機構、沖縄振興開発金融公庫及び地方公共団体による住宅融資等、都道府県互助会等、個人、その他借入を受けている一切の団体等</a:t>
          </a:r>
          <a:endParaRPr lang="ja-JP" altLang="ja-JP" sz="1000">
            <a:effectLst/>
            <a:latin typeface="ＭＳ 明朝" panose="02020609040205080304" pitchFamily="17" charset="-128"/>
            <a:ea typeface="ＭＳ 明朝" panose="02020609040205080304" pitchFamily="17" charset="-128"/>
          </a:endParaRPr>
        </a:p>
      </xdr:txBody>
    </xdr:sp>
    <xdr:clientData/>
  </xdr:oneCellAnchor>
  <xdr:twoCellAnchor editAs="oneCell">
    <xdr:from>
      <xdr:col>9</xdr:col>
      <xdr:colOff>769620</xdr:colOff>
      <xdr:row>8</xdr:row>
      <xdr:rowOff>7620</xdr:rowOff>
    </xdr:from>
    <xdr:to>
      <xdr:col>10</xdr:col>
      <xdr:colOff>8795</xdr:colOff>
      <xdr:row>11</xdr:row>
      <xdr:rowOff>12751</xdr:rowOff>
    </xdr:to>
    <xdr:pic>
      <xdr:nvPicPr>
        <xdr:cNvPr id="3" name="図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0760" y="1653540"/>
          <a:ext cx="732695" cy="6223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234874</xdr:colOff>
      <xdr:row>1</xdr:row>
      <xdr:rowOff>15240</xdr:rowOff>
    </xdr:from>
    <xdr:to>
      <xdr:col>16</xdr:col>
      <xdr:colOff>1113265</xdr:colOff>
      <xdr:row>3</xdr:row>
      <xdr:rowOff>14344</xdr:rowOff>
    </xdr:to>
    <xdr:sp macro="" textlink="">
      <xdr:nvSpPr>
        <xdr:cNvPr id="7" name="テキスト ボックス 6">
          <a:extLst>
            <a:ext uri="{FF2B5EF4-FFF2-40B4-BE49-F238E27FC236}">
              <a16:creationId xmlns:a16="http://schemas.microsoft.com/office/drawing/2014/main" id="{00000000-0008-0000-0200-000007000000}"/>
            </a:ext>
          </a:extLst>
        </xdr:cNvPr>
        <xdr:cNvSpPr txBox="1">
          <a:spLocks noChangeArrowheads="1"/>
        </xdr:cNvSpPr>
      </xdr:nvSpPr>
      <xdr:spPr bwMode="auto">
        <a:xfrm>
          <a:off x="13333654" y="220980"/>
          <a:ext cx="878391" cy="410584"/>
        </a:xfrm>
        <a:prstGeom prst="rect">
          <a:avLst/>
        </a:prstGeom>
        <a:noFill/>
        <a:ln w="9525">
          <a:noFill/>
          <a:miter lim="800000"/>
          <a:headEnd/>
          <a:tailEnd/>
        </a:ln>
      </xdr:spPr>
      <xdr:txBody>
        <a:bodyPr rot="0" vert="horz" wrap="square" lIns="91440" tIns="45720" rIns="91440" bIns="45720" anchor="t" anchorCtr="0">
          <a:noAutofit/>
        </a:bodyPr>
        <a:lstStyle/>
        <a:p>
          <a:pPr algn="r">
            <a:spcAft>
              <a:spcPts val="0"/>
            </a:spcAft>
          </a:pPr>
          <a:r>
            <a:rPr lang="en-US" altLang="ja-JP" sz="2000" b="1"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2/4</a:t>
          </a:r>
          <a:endParaRPr lang="ja-JP" sz="2000"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441960</xdr:colOff>
      <xdr:row>26</xdr:row>
      <xdr:rowOff>53340</xdr:rowOff>
    </xdr:from>
    <xdr:to>
      <xdr:col>17</xdr:col>
      <xdr:colOff>63171</xdr:colOff>
      <xdr:row>48</xdr:row>
      <xdr:rowOff>60960</xdr:rowOff>
    </xdr:to>
    <xdr:pic>
      <xdr:nvPicPr>
        <xdr:cNvPr id="2" name="図 1">
          <a:extLst>
            <a:ext uri="{FF2B5EF4-FFF2-40B4-BE49-F238E27FC236}">
              <a16:creationId xmlns:a16="http://schemas.microsoft.com/office/drawing/2014/main" id="{00000000-0008-0000-0300-000002000000}"/>
            </a:ext>
          </a:extLst>
        </xdr:cNvPr>
        <xdr:cNvPicPr>
          <a:picLocks noChangeAspect="1"/>
        </xdr:cNvPicPr>
      </xdr:nvPicPr>
      <xdr:blipFill rotWithShape="1">
        <a:blip xmlns:r="http://schemas.openxmlformats.org/officeDocument/2006/relationships" r:embed="rId1"/>
        <a:srcRect t="2806"/>
        <a:stretch/>
      </xdr:blipFill>
      <xdr:spPr>
        <a:xfrm>
          <a:off x="441960" y="6240780"/>
          <a:ext cx="6418251" cy="3695700"/>
        </a:xfrm>
        <a:prstGeom prst="rect">
          <a:avLst/>
        </a:prstGeom>
      </xdr:spPr>
    </xdr:pic>
    <xdr:clientData/>
  </xdr:twoCellAnchor>
  <xdr:twoCellAnchor editAs="oneCell">
    <xdr:from>
      <xdr:col>16</xdr:col>
      <xdr:colOff>320040</xdr:colOff>
      <xdr:row>1</xdr:row>
      <xdr:rowOff>160020</xdr:rowOff>
    </xdr:from>
    <xdr:to>
      <xdr:col>27</xdr:col>
      <xdr:colOff>65905</xdr:colOff>
      <xdr:row>36</xdr:row>
      <xdr:rowOff>114300</xdr:rowOff>
    </xdr:to>
    <xdr:pic>
      <xdr:nvPicPr>
        <xdr:cNvPr id="3" name="図 2">
          <a:extLst>
            <a:ext uri="{FF2B5EF4-FFF2-40B4-BE49-F238E27FC236}">
              <a16:creationId xmlns:a16="http://schemas.microsoft.com/office/drawing/2014/main" id="{00000000-0008-0000-0300-000003000000}"/>
            </a:ext>
          </a:extLst>
        </xdr:cNvPr>
        <xdr:cNvPicPr>
          <a:picLocks noChangeAspect="1"/>
        </xdr:cNvPicPr>
      </xdr:nvPicPr>
      <xdr:blipFill rotWithShape="1">
        <a:blip xmlns:r="http://schemas.openxmlformats.org/officeDocument/2006/relationships" r:embed="rId2"/>
        <a:srcRect b="1797"/>
        <a:stretch/>
      </xdr:blipFill>
      <xdr:spPr>
        <a:xfrm>
          <a:off x="7703820" y="327660"/>
          <a:ext cx="6161905" cy="7650480"/>
        </a:xfrm>
        <a:prstGeom prst="rect">
          <a:avLst/>
        </a:prstGeom>
      </xdr:spPr>
    </xdr:pic>
    <xdr:clientData/>
  </xdr:twoCellAnchor>
  <xdr:twoCellAnchor editAs="oneCell">
    <xdr:from>
      <xdr:col>16</xdr:col>
      <xdr:colOff>350520</xdr:colOff>
      <xdr:row>36</xdr:row>
      <xdr:rowOff>106680</xdr:rowOff>
    </xdr:from>
    <xdr:to>
      <xdr:col>27</xdr:col>
      <xdr:colOff>104000</xdr:colOff>
      <xdr:row>41</xdr:row>
      <xdr:rowOff>138950</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rotWithShape="1">
        <a:blip xmlns:r="http://schemas.openxmlformats.org/officeDocument/2006/relationships" r:embed="rId3"/>
        <a:srcRect t="5774"/>
        <a:stretch/>
      </xdr:blipFill>
      <xdr:spPr>
        <a:xfrm>
          <a:off x="7734300" y="7970520"/>
          <a:ext cx="6200000" cy="870470"/>
        </a:xfrm>
        <a:prstGeom prst="rect">
          <a:avLst/>
        </a:prstGeom>
      </xdr:spPr>
    </xdr:pic>
    <xdr:clientData/>
  </xdr:twoCellAnchor>
  <xdr:twoCellAnchor>
    <xdr:from>
      <xdr:col>13</xdr:col>
      <xdr:colOff>548640</xdr:colOff>
      <xdr:row>1</xdr:row>
      <xdr:rowOff>106680</xdr:rowOff>
    </xdr:from>
    <xdr:to>
      <xdr:col>15</xdr:col>
      <xdr:colOff>207831</xdr:colOff>
      <xdr:row>3</xdr:row>
      <xdr:rowOff>150332</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a:spLocks noChangeArrowheads="1"/>
        </xdr:cNvSpPr>
      </xdr:nvSpPr>
      <xdr:spPr bwMode="auto">
        <a:xfrm>
          <a:off x="5753100" y="274320"/>
          <a:ext cx="878391" cy="409412"/>
        </a:xfrm>
        <a:prstGeom prst="rect">
          <a:avLst/>
        </a:prstGeom>
        <a:noFill/>
        <a:ln w="9525">
          <a:noFill/>
          <a:miter lim="800000"/>
          <a:headEnd/>
          <a:tailEnd/>
        </a:ln>
      </xdr:spPr>
      <xdr:txBody>
        <a:bodyPr rot="0" vert="horz" wrap="square" lIns="91440" tIns="45720" rIns="91440" bIns="45720" anchor="t" anchorCtr="0">
          <a:noAutofit/>
        </a:bodyPr>
        <a:lstStyle/>
        <a:p>
          <a:pPr algn="r">
            <a:spcAft>
              <a:spcPts val="0"/>
            </a:spcAft>
          </a:pPr>
          <a:r>
            <a:rPr lang="en-US" altLang="ja-JP" sz="2000" b="1"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rPr>
            <a:t>3/4</a:t>
          </a:r>
          <a:endParaRPr lang="ja-JP" sz="2000" kern="100">
            <a:solidFill>
              <a:sysClr val="windowText" lastClr="000000"/>
            </a:solidFill>
            <a:effectLst/>
            <a:latin typeface="ＭＳ Ｐ明朝" panose="02020600040205080304" pitchFamily="18" charset="-128"/>
            <a:ea typeface="ＭＳ Ｐ明朝" panose="02020600040205080304" pitchFamily="18" charset="-128"/>
            <a:cs typeface="Times New Roman" panose="02020603050405020304" pitchFamily="18" charset="0"/>
          </a:endParaRPr>
        </a:p>
      </xdr:txBody>
    </xdr:sp>
    <xdr:clientData/>
  </xdr:twoCellAnchor>
  <xdr:twoCellAnchor editAs="oneCell">
    <xdr:from>
      <xdr:col>13</xdr:col>
      <xdr:colOff>342900</xdr:colOff>
      <xdr:row>0</xdr:row>
      <xdr:rowOff>68580</xdr:rowOff>
    </xdr:from>
    <xdr:to>
      <xdr:col>16</xdr:col>
      <xdr:colOff>114300</xdr:colOff>
      <xdr:row>1</xdr:row>
      <xdr:rowOff>76200</xdr:rowOff>
    </xdr:to>
    <xdr:pic>
      <xdr:nvPicPr>
        <xdr:cNvPr id="5" name="図 4">
          <a:extLst>
            <a:ext uri="{FF2B5EF4-FFF2-40B4-BE49-F238E27FC236}">
              <a16:creationId xmlns:a16="http://schemas.microsoft.com/office/drawing/2014/main" id="{994DB160-33E8-77F5-1BE8-238219C7B96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547360" y="68580"/>
          <a:ext cx="1226820" cy="175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9</xdr:col>
      <xdr:colOff>342900</xdr:colOff>
      <xdr:row>0</xdr:row>
      <xdr:rowOff>322384</xdr:rowOff>
    </xdr:from>
    <xdr:to>
      <xdr:col>11</xdr:col>
      <xdr:colOff>360485</xdr:colOff>
      <xdr:row>1</xdr:row>
      <xdr:rowOff>162364</xdr:rowOff>
    </xdr:to>
    <xdr:sp macro="" textlink="">
      <xdr:nvSpPr>
        <xdr:cNvPr id="3" name="正方形/長方形 2">
          <a:extLst>
            <a:ext uri="{FF2B5EF4-FFF2-40B4-BE49-F238E27FC236}">
              <a16:creationId xmlns:a16="http://schemas.microsoft.com/office/drawing/2014/main" id="{5BE97402-EEC5-4EE8-8C55-70C413E00000}"/>
            </a:ext>
          </a:extLst>
        </xdr:cNvPr>
        <xdr:cNvSpPr/>
      </xdr:nvSpPr>
      <xdr:spPr>
        <a:xfrm>
          <a:off x="4549140" y="322384"/>
          <a:ext cx="1236785" cy="228600"/>
        </a:xfrm>
        <a:prstGeom prst="rect">
          <a:avLst/>
        </a:prstGeom>
        <a:solidFill>
          <a:schemeClr val="bg1"/>
        </a:solidFill>
        <a:ln>
          <a:solidFill>
            <a:srgbClr val="FF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6626</xdr:colOff>
      <xdr:row>0</xdr:row>
      <xdr:rowOff>0</xdr:rowOff>
    </xdr:from>
    <xdr:to>
      <xdr:col>11</xdr:col>
      <xdr:colOff>576612</xdr:colOff>
      <xdr:row>33</xdr:row>
      <xdr:rowOff>76200</xdr:rowOff>
    </xdr:to>
    <xdr:pic>
      <xdr:nvPicPr>
        <xdr:cNvPr id="5" name="図 4">
          <a:extLst>
            <a:ext uri="{FF2B5EF4-FFF2-40B4-BE49-F238E27FC236}">
              <a16:creationId xmlns:a16="http://schemas.microsoft.com/office/drawing/2014/main" id="{0910B378-06C3-F60D-87C3-0A295FDC76C6}"/>
            </a:ext>
          </a:extLst>
        </xdr:cNvPr>
        <xdr:cNvPicPr>
          <a:picLocks noChangeAspect="1"/>
        </xdr:cNvPicPr>
      </xdr:nvPicPr>
      <xdr:blipFill>
        <a:blip xmlns:r="http://schemas.openxmlformats.org/officeDocument/2006/relationships" r:embed="rId1"/>
        <a:stretch>
          <a:fillRect/>
        </a:stretch>
      </xdr:blipFill>
      <xdr:spPr>
        <a:xfrm>
          <a:off x="6626" y="0"/>
          <a:ext cx="5996751" cy="882926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320040</xdr:colOff>
      <xdr:row>8</xdr:row>
      <xdr:rowOff>502920</xdr:rowOff>
    </xdr:from>
    <xdr:to>
      <xdr:col>1</xdr:col>
      <xdr:colOff>685800</xdr:colOff>
      <xdr:row>9</xdr:row>
      <xdr:rowOff>335280</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320040" y="2468880"/>
          <a:ext cx="79248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メイリオ" panose="020B0604030504040204" pitchFamily="50" charset="-128"/>
              <a:ea typeface="メイリオ" panose="020B0604030504040204" pitchFamily="50" charset="-128"/>
            </a:rPr>
            <a:t>（注１）</a:t>
          </a:r>
        </a:p>
      </xdr:txBody>
    </xdr:sp>
    <xdr:clientData/>
  </xdr:twoCellAnchor>
  <xdr:twoCellAnchor>
    <xdr:from>
      <xdr:col>0</xdr:col>
      <xdr:colOff>327660</xdr:colOff>
      <xdr:row>9</xdr:row>
      <xdr:rowOff>510540</xdr:rowOff>
    </xdr:from>
    <xdr:to>
      <xdr:col>1</xdr:col>
      <xdr:colOff>693420</xdr:colOff>
      <xdr:row>10</xdr:row>
      <xdr:rowOff>342900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327660" y="2743200"/>
          <a:ext cx="792480" cy="274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latin typeface="メイリオ" panose="020B0604030504040204" pitchFamily="50" charset="-128"/>
              <a:ea typeface="メイリオ" panose="020B0604030504040204" pitchFamily="50" charset="-128"/>
            </a:rPr>
            <a:t>（注２）</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13" Type="http://schemas.openxmlformats.org/officeDocument/2006/relationships/ctrlProp" Target="../ctrlProps/ctrlProp15.xml"/><Relationship Id="rId18" Type="http://schemas.openxmlformats.org/officeDocument/2006/relationships/ctrlProp" Target="../ctrlProps/ctrlProp20.xml"/><Relationship Id="rId3" Type="http://schemas.openxmlformats.org/officeDocument/2006/relationships/vmlDrawing" Target="../drawings/vmlDrawing2.vml"/><Relationship Id="rId21" Type="http://schemas.openxmlformats.org/officeDocument/2006/relationships/ctrlProp" Target="../ctrlProps/ctrlProp23.xml"/><Relationship Id="rId7" Type="http://schemas.openxmlformats.org/officeDocument/2006/relationships/ctrlProp" Target="../ctrlProps/ctrlProp9.xml"/><Relationship Id="rId12" Type="http://schemas.openxmlformats.org/officeDocument/2006/relationships/ctrlProp" Target="../ctrlProps/ctrlProp14.xml"/><Relationship Id="rId17" Type="http://schemas.openxmlformats.org/officeDocument/2006/relationships/ctrlProp" Target="../ctrlProps/ctrlProp19.xml"/><Relationship Id="rId2" Type="http://schemas.openxmlformats.org/officeDocument/2006/relationships/drawing" Target="../drawings/drawing2.xml"/><Relationship Id="rId16" Type="http://schemas.openxmlformats.org/officeDocument/2006/relationships/ctrlProp" Target="../ctrlProps/ctrlProp18.xml"/><Relationship Id="rId20" Type="http://schemas.openxmlformats.org/officeDocument/2006/relationships/ctrlProp" Target="../ctrlProps/ctrlProp2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trlProp" Target="../ctrlProps/ctrlProp13.xml"/><Relationship Id="rId24" Type="http://schemas.openxmlformats.org/officeDocument/2006/relationships/ctrlProp" Target="../ctrlProps/ctrlProp26.xml"/><Relationship Id="rId5" Type="http://schemas.openxmlformats.org/officeDocument/2006/relationships/ctrlProp" Target="../ctrlProps/ctrlProp7.xml"/><Relationship Id="rId15" Type="http://schemas.openxmlformats.org/officeDocument/2006/relationships/ctrlProp" Target="../ctrlProps/ctrlProp17.xml"/><Relationship Id="rId23" Type="http://schemas.openxmlformats.org/officeDocument/2006/relationships/ctrlProp" Target="../ctrlProps/ctrlProp25.xml"/><Relationship Id="rId10" Type="http://schemas.openxmlformats.org/officeDocument/2006/relationships/ctrlProp" Target="../ctrlProps/ctrlProp12.xml"/><Relationship Id="rId19" Type="http://schemas.openxmlformats.org/officeDocument/2006/relationships/ctrlProp" Target="../ctrlProps/ctrlProp21.xml"/><Relationship Id="rId4" Type="http://schemas.openxmlformats.org/officeDocument/2006/relationships/ctrlProp" Target="../ctrlProps/ctrlProp6.xml"/><Relationship Id="rId9" Type="http://schemas.openxmlformats.org/officeDocument/2006/relationships/ctrlProp" Target="../ctrlProps/ctrlProp11.xml"/><Relationship Id="rId14" Type="http://schemas.openxmlformats.org/officeDocument/2006/relationships/ctrlProp" Target="../ctrlProps/ctrlProp16.xml"/><Relationship Id="rId22"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IR80"/>
  <sheetViews>
    <sheetView showGridLines="0" tabSelected="1" zoomScale="115" zoomScaleNormal="115" workbookViewId="0">
      <selection activeCell="A2" sqref="A2:Q4"/>
    </sheetView>
  </sheetViews>
  <sheetFormatPr defaultRowHeight="13.2"/>
  <cols>
    <col min="1" max="5" width="2.109375" style="31" customWidth="1"/>
    <col min="6" max="6" width="3.77734375" style="31" customWidth="1"/>
    <col min="7" max="11" width="2.109375" style="31" customWidth="1"/>
    <col min="12" max="12" width="3.44140625" style="31" customWidth="1"/>
    <col min="13" max="15" width="2.109375" style="31" customWidth="1"/>
    <col min="16" max="33" width="2.77734375" style="31" customWidth="1"/>
    <col min="34" max="36" width="2.88671875" style="31" customWidth="1"/>
    <col min="37" max="38" width="2.77734375" style="31" customWidth="1"/>
    <col min="39" max="39" width="4.6640625" style="31" customWidth="1"/>
    <col min="40" max="40" width="9.21875" style="31" customWidth="1"/>
    <col min="41" max="46" width="10.77734375" style="31" customWidth="1"/>
    <col min="47" max="252" width="8.88671875" style="31"/>
    <col min="253" max="267" width="2.109375" style="31" customWidth="1"/>
    <col min="268" max="284" width="2.77734375" style="31" customWidth="1"/>
    <col min="285" max="285" width="4.109375" style="31" customWidth="1"/>
    <col min="286" max="286" width="1.77734375" style="31" customWidth="1"/>
    <col min="287" max="290" width="2.77734375" style="31" customWidth="1"/>
    <col min="291" max="508" width="8.88671875" style="31"/>
    <col min="509" max="523" width="2.109375" style="31" customWidth="1"/>
    <col min="524" max="540" width="2.77734375" style="31" customWidth="1"/>
    <col min="541" max="541" width="4.109375" style="31" customWidth="1"/>
    <col min="542" max="542" width="1.77734375" style="31" customWidth="1"/>
    <col min="543" max="546" width="2.77734375" style="31" customWidth="1"/>
    <col min="547" max="764" width="8.88671875" style="31"/>
    <col min="765" max="779" width="2.109375" style="31" customWidth="1"/>
    <col min="780" max="796" width="2.77734375" style="31" customWidth="1"/>
    <col min="797" max="797" width="4.109375" style="31" customWidth="1"/>
    <col min="798" max="798" width="1.77734375" style="31" customWidth="1"/>
    <col min="799" max="802" width="2.77734375" style="31" customWidth="1"/>
    <col min="803" max="1020" width="8.88671875" style="31"/>
    <col min="1021" max="1035" width="2.109375" style="31" customWidth="1"/>
    <col min="1036" max="1052" width="2.77734375" style="31" customWidth="1"/>
    <col min="1053" max="1053" width="4.109375" style="31" customWidth="1"/>
    <col min="1054" max="1054" width="1.77734375" style="31" customWidth="1"/>
    <col min="1055" max="1058" width="2.77734375" style="31" customWidth="1"/>
    <col min="1059" max="1276" width="8.88671875" style="31"/>
    <col min="1277" max="1291" width="2.109375" style="31" customWidth="1"/>
    <col min="1292" max="1308" width="2.77734375" style="31" customWidth="1"/>
    <col min="1309" max="1309" width="4.109375" style="31" customWidth="1"/>
    <col min="1310" max="1310" width="1.77734375" style="31" customWidth="1"/>
    <col min="1311" max="1314" width="2.77734375" style="31" customWidth="1"/>
    <col min="1315" max="1532" width="8.88671875" style="31"/>
    <col min="1533" max="1547" width="2.109375" style="31" customWidth="1"/>
    <col min="1548" max="1564" width="2.77734375" style="31" customWidth="1"/>
    <col min="1565" max="1565" width="4.109375" style="31" customWidth="1"/>
    <col min="1566" max="1566" width="1.77734375" style="31" customWidth="1"/>
    <col min="1567" max="1570" width="2.77734375" style="31" customWidth="1"/>
    <col min="1571" max="1788" width="8.88671875" style="31"/>
    <col min="1789" max="1803" width="2.109375" style="31" customWidth="1"/>
    <col min="1804" max="1820" width="2.77734375" style="31" customWidth="1"/>
    <col min="1821" max="1821" width="4.109375" style="31" customWidth="1"/>
    <col min="1822" max="1822" width="1.77734375" style="31" customWidth="1"/>
    <col min="1823" max="1826" width="2.77734375" style="31" customWidth="1"/>
    <col min="1827" max="2044" width="8.88671875" style="31"/>
    <col min="2045" max="2059" width="2.109375" style="31" customWidth="1"/>
    <col min="2060" max="2076" width="2.77734375" style="31" customWidth="1"/>
    <col min="2077" max="2077" width="4.109375" style="31" customWidth="1"/>
    <col min="2078" max="2078" width="1.77734375" style="31" customWidth="1"/>
    <col min="2079" max="2082" width="2.77734375" style="31" customWidth="1"/>
    <col min="2083" max="2300" width="8.88671875" style="31"/>
    <col min="2301" max="2315" width="2.109375" style="31" customWidth="1"/>
    <col min="2316" max="2332" width="2.77734375" style="31" customWidth="1"/>
    <col min="2333" max="2333" width="4.109375" style="31" customWidth="1"/>
    <col min="2334" max="2334" width="1.77734375" style="31" customWidth="1"/>
    <col min="2335" max="2338" width="2.77734375" style="31" customWidth="1"/>
    <col min="2339" max="2556" width="8.88671875" style="31"/>
    <col min="2557" max="2571" width="2.109375" style="31" customWidth="1"/>
    <col min="2572" max="2588" width="2.77734375" style="31" customWidth="1"/>
    <col min="2589" max="2589" width="4.109375" style="31" customWidth="1"/>
    <col min="2590" max="2590" width="1.77734375" style="31" customWidth="1"/>
    <col min="2591" max="2594" width="2.77734375" style="31" customWidth="1"/>
    <col min="2595" max="2812" width="8.88671875" style="31"/>
    <col min="2813" max="2827" width="2.109375" style="31" customWidth="1"/>
    <col min="2828" max="2844" width="2.77734375" style="31" customWidth="1"/>
    <col min="2845" max="2845" width="4.109375" style="31" customWidth="1"/>
    <col min="2846" max="2846" width="1.77734375" style="31" customWidth="1"/>
    <col min="2847" max="2850" width="2.77734375" style="31" customWidth="1"/>
    <col min="2851" max="3068" width="8.88671875" style="31"/>
    <col min="3069" max="3083" width="2.109375" style="31" customWidth="1"/>
    <col min="3084" max="3100" width="2.77734375" style="31" customWidth="1"/>
    <col min="3101" max="3101" width="4.109375" style="31" customWidth="1"/>
    <col min="3102" max="3102" width="1.77734375" style="31" customWidth="1"/>
    <col min="3103" max="3106" width="2.77734375" style="31" customWidth="1"/>
    <col min="3107" max="3324" width="8.88671875" style="31"/>
    <col min="3325" max="3339" width="2.109375" style="31" customWidth="1"/>
    <col min="3340" max="3356" width="2.77734375" style="31" customWidth="1"/>
    <col min="3357" max="3357" width="4.109375" style="31" customWidth="1"/>
    <col min="3358" max="3358" width="1.77734375" style="31" customWidth="1"/>
    <col min="3359" max="3362" width="2.77734375" style="31" customWidth="1"/>
    <col min="3363" max="3580" width="8.88671875" style="31"/>
    <col min="3581" max="3595" width="2.109375" style="31" customWidth="1"/>
    <col min="3596" max="3612" width="2.77734375" style="31" customWidth="1"/>
    <col min="3613" max="3613" width="4.109375" style="31" customWidth="1"/>
    <col min="3614" max="3614" width="1.77734375" style="31" customWidth="1"/>
    <col min="3615" max="3618" width="2.77734375" style="31" customWidth="1"/>
    <col min="3619" max="3836" width="8.88671875" style="31"/>
    <col min="3837" max="3851" width="2.109375" style="31" customWidth="1"/>
    <col min="3852" max="3868" width="2.77734375" style="31" customWidth="1"/>
    <col min="3869" max="3869" width="4.109375" style="31" customWidth="1"/>
    <col min="3870" max="3870" width="1.77734375" style="31" customWidth="1"/>
    <col min="3871" max="3874" width="2.77734375" style="31" customWidth="1"/>
    <col min="3875" max="4092" width="8.88671875" style="31"/>
    <col min="4093" max="4107" width="2.109375" style="31" customWidth="1"/>
    <col min="4108" max="4124" width="2.77734375" style="31" customWidth="1"/>
    <col min="4125" max="4125" width="4.109375" style="31" customWidth="1"/>
    <col min="4126" max="4126" width="1.77734375" style="31" customWidth="1"/>
    <col min="4127" max="4130" width="2.77734375" style="31" customWidth="1"/>
    <col min="4131" max="4348" width="8.88671875" style="31"/>
    <col min="4349" max="4363" width="2.109375" style="31" customWidth="1"/>
    <col min="4364" max="4380" width="2.77734375" style="31" customWidth="1"/>
    <col min="4381" max="4381" width="4.109375" style="31" customWidth="1"/>
    <col min="4382" max="4382" width="1.77734375" style="31" customWidth="1"/>
    <col min="4383" max="4386" width="2.77734375" style="31" customWidth="1"/>
    <col min="4387" max="4604" width="8.88671875" style="31"/>
    <col min="4605" max="4619" width="2.109375" style="31" customWidth="1"/>
    <col min="4620" max="4636" width="2.77734375" style="31" customWidth="1"/>
    <col min="4637" max="4637" width="4.109375" style="31" customWidth="1"/>
    <col min="4638" max="4638" width="1.77734375" style="31" customWidth="1"/>
    <col min="4639" max="4642" width="2.77734375" style="31" customWidth="1"/>
    <col min="4643" max="4860" width="8.88671875" style="31"/>
    <col min="4861" max="4875" width="2.109375" style="31" customWidth="1"/>
    <col min="4876" max="4892" width="2.77734375" style="31" customWidth="1"/>
    <col min="4893" max="4893" width="4.109375" style="31" customWidth="1"/>
    <col min="4894" max="4894" width="1.77734375" style="31" customWidth="1"/>
    <col min="4895" max="4898" width="2.77734375" style="31" customWidth="1"/>
    <col min="4899" max="5116" width="8.88671875" style="31"/>
    <col min="5117" max="5131" width="2.109375" style="31" customWidth="1"/>
    <col min="5132" max="5148" width="2.77734375" style="31" customWidth="1"/>
    <col min="5149" max="5149" width="4.109375" style="31" customWidth="1"/>
    <col min="5150" max="5150" width="1.77734375" style="31" customWidth="1"/>
    <col min="5151" max="5154" width="2.77734375" style="31" customWidth="1"/>
    <col min="5155" max="5372" width="8.88671875" style="31"/>
    <col min="5373" max="5387" width="2.109375" style="31" customWidth="1"/>
    <col min="5388" max="5404" width="2.77734375" style="31" customWidth="1"/>
    <col min="5405" max="5405" width="4.109375" style="31" customWidth="1"/>
    <col min="5406" max="5406" width="1.77734375" style="31" customWidth="1"/>
    <col min="5407" max="5410" width="2.77734375" style="31" customWidth="1"/>
    <col min="5411" max="5628" width="8.88671875" style="31"/>
    <col min="5629" max="5643" width="2.109375" style="31" customWidth="1"/>
    <col min="5644" max="5660" width="2.77734375" style="31" customWidth="1"/>
    <col min="5661" max="5661" width="4.109375" style="31" customWidth="1"/>
    <col min="5662" max="5662" width="1.77734375" style="31" customWidth="1"/>
    <col min="5663" max="5666" width="2.77734375" style="31" customWidth="1"/>
    <col min="5667" max="5884" width="8.88671875" style="31"/>
    <col min="5885" max="5899" width="2.109375" style="31" customWidth="1"/>
    <col min="5900" max="5916" width="2.77734375" style="31" customWidth="1"/>
    <col min="5917" max="5917" width="4.109375" style="31" customWidth="1"/>
    <col min="5918" max="5918" width="1.77734375" style="31" customWidth="1"/>
    <col min="5919" max="5922" width="2.77734375" style="31" customWidth="1"/>
    <col min="5923" max="6140" width="8.88671875" style="31"/>
    <col min="6141" max="6155" width="2.109375" style="31" customWidth="1"/>
    <col min="6156" max="6172" width="2.77734375" style="31" customWidth="1"/>
    <col min="6173" max="6173" width="4.109375" style="31" customWidth="1"/>
    <col min="6174" max="6174" width="1.77734375" style="31" customWidth="1"/>
    <col min="6175" max="6178" width="2.77734375" style="31" customWidth="1"/>
    <col min="6179" max="6396" width="8.88671875" style="31"/>
    <col min="6397" max="6411" width="2.109375" style="31" customWidth="1"/>
    <col min="6412" max="6428" width="2.77734375" style="31" customWidth="1"/>
    <col min="6429" max="6429" width="4.109375" style="31" customWidth="1"/>
    <col min="6430" max="6430" width="1.77734375" style="31" customWidth="1"/>
    <col min="6431" max="6434" width="2.77734375" style="31" customWidth="1"/>
    <col min="6435" max="6652" width="8.88671875" style="31"/>
    <col min="6653" max="6667" width="2.109375" style="31" customWidth="1"/>
    <col min="6668" max="6684" width="2.77734375" style="31" customWidth="1"/>
    <col min="6685" max="6685" width="4.109375" style="31" customWidth="1"/>
    <col min="6686" max="6686" width="1.77734375" style="31" customWidth="1"/>
    <col min="6687" max="6690" width="2.77734375" style="31" customWidth="1"/>
    <col min="6691" max="6908" width="8.88671875" style="31"/>
    <col min="6909" max="6923" width="2.109375" style="31" customWidth="1"/>
    <col min="6924" max="6940" width="2.77734375" style="31" customWidth="1"/>
    <col min="6941" max="6941" width="4.109375" style="31" customWidth="1"/>
    <col min="6942" max="6942" width="1.77734375" style="31" customWidth="1"/>
    <col min="6943" max="6946" width="2.77734375" style="31" customWidth="1"/>
    <col min="6947" max="7164" width="8.88671875" style="31"/>
    <col min="7165" max="7179" width="2.109375" style="31" customWidth="1"/>
    <col min="7180" max="7196" width="2.77734375" style="31" customWidth="1"/>
    <col min="7197" max="7197" width="4.109375" style="31" customWidth="1"/>
    <col min="7198" max="7198" width="1.77734375" style="31" customWidth="1"/>
    <col min="7199" max="7202" width="2.77734375" style="31" customWidth="1"/>
    <col min="7203" max="7420" width="8.88671875" style="31"/>
    <col min="7421" max="7435" width="2.109375" style="31" customWidth="1"/>
    <col min="7436" max="7452" width="2.77734375" style="31" customWidth="1"/>
    <col min="7453" max="7453" width="4.109375" style="31" customWidth="1"/>
    <col min="7454" max="7454" width="1.77734375" style="31" customWidth="1"/>
    <col min="7455" max="7458" width="2.77734375" style="31" customWidth="1"/>
    <col min="7459" max="7676" width="8.88671875" style="31"/>
    <col min="7677" max="7691" width="2.109375" style="31" customWidth="1"/>
    <col min="7692" max="7708" width="2.77734375" style="31" customWidth="1"/>
    <col min="7709" max="7709" width="4.109375" style="31" customWidth="1"/>
    <col min="7710" max="7710" width="1.77734375" style="31" customWidth="1"/>
    <col min="7711" max="7714" width="2.77734375" style="31" customWidth="1"/>
    <col min="7715" max="7932" width="8.88671875" style="31"/>
    <col min="7933" max="7947" width="2.109375" style="31" customWidth="1"/>
    <col min="7948" max="7964" width="2.77734375" style="31" customWidth="1"/>
    <col min="7965" max="7965" width="4.109375" style="31" customWidth="1"/>
    <col min="7966" max="7966" width="1.77734375" style="31" customWidth="1"/>
    <col min="7967" max="7970" width="2.77734375" style="31" customWidth="1"/>
    <col min="7971" max="8188" width="8.88671875" style="31"/>
    <col min="8189" max="8203" width="2.109375" style="31" customWidth="1"/>
    <col min="8204" max="8220" width="2.77734375" style="31" customWidth="1"/>
    <col min="8221" max="8221" width="4.109375" style="31" customWidth="1"/>
    <col min="8222" max="8222" width="1.77734375" style="31" customWidth="1"/>
    <col min="8223" max="8226" width="2.77734375" style="31" customWidth="1"/>
    <col min="8227" max="8444" width="8.88671875" style="31"/>
    <col min="8445" max="8459" width="2.109375" style="31" customWidth="1"/>
    <col min="8460" max="8476" width="2.77734375" style="31" customWidth="1"/>
    <col min="8477" max="8477" width="4.109375" style="31" customWidth="1"/>
    <col min="8478" max="8478" width="1.77734375" style="31" customWidth="1"/>
    <col min="8479" max="8482" width="2.77734375" style="31" customWidth="1"/>
    <col min="8483" max="8700" width="8.88671875" style="31"/>
    <col min="8701" max="8715" width="2.109375" style="31" customWidth="1"/>
    <col min="8716" max="8732" width="2.77734375" style="31" customWidth="1"/>
    <col min="8733" max="8733" width="4.109375" style="31" customWidth="1"/>
    <col min="8734" max="8734" width="1.77734375" style="31" customWidth="1"/>
    <col min="8735" max="8738" width="2.77734375" style="31" customWidth="1"/>
    <col min="8739" max="8956" width="8.88671875" style="31"/>
    <col min="8957" max="8971" width="2.109375" style="31" customWidth="1"/>
    <col min="8972" max="8988" width="2.77734375" style="31" customWidth="1"/>
    <col min="8989" max="8989" width="4.109375" style="31" customWidth="1"/>
    <col min="8990" max="8990" width="1.77734375" style="31" customWidth="1"/>
    <col min="8991" max="8994" width="2.77734375" style="31" customWidth="1"/>
    <col min="8995" max="9212" width="8.88671875" style="31"/>
    <col min="9213" max="9227" width="2.109375" style="31" customWidth="1"/>
    <col min="9228" max="9244" width="2.77734375" style="31" customWidth="1"/>
    <col min="9245" max="9245" width="4.109375" style="31" customWidth="1"/>
    <col min="9246" max="9246" width="1.77734375" style="31" customWidth="1"/>
    <col min="9247" max="9250" width="2.77734375" style="31" customWidth="1"/>
    <col min="9251" max="9468" width="8.88671875" style="31"/>
    <col min="9469" max="9483" width="2.109375" style="31" customWidth="1"/>
    <col min="9484" max="9500" width="2.77734375" style="31" customWidth="1"/>
    <col min="9501" max="9501" width="4.109375" style="31" customWidth="1"/>
    <col min="9502" max="9502" width="1.77734375" style="31" customWidth="1"/>
    <col min="9503" max="9506" width="2.77734375" style="31" customWidth="1"/>
    <col min="9507" max="9724" width="8.88671875" style="31"/>
    <col min="9725" max="9739" width="2.109375" style="31" customWidth="1"/>
    <col min="9740" max="9756" width="2.77734375" style="31" customWidth="1"/>
    <col min="9757" max="9757" width="4.109375" style="31" customWidth="1"/>
    <col min="9758" max="9758" width="1.77734375" style="31" customWidth="1"/>
    <col min="9759" max="9762" width="2.77734375" style="31" customWidth="1"/>
    <col min="9763" max="9980" width="8.88671875" style="31"/>
    <col min="9981" max="9995" width="2.109375" style="31" customWidth="1"/>
    <col min="9996" max="10012" width="2.77734375" style="31" customWidth="1"/>
    <col min="10013" max="10013" width="4.109375" style="31" customWidth="1"/>
    <col min="10014" max="10014" width="1.77734375" style="31" customWidth="1"/>
    <col min="10015" max="10018" width="2.77734375" style="31" customWidth="1"/>
    <col min="10019" max="10236" width="8.88671875" style="31"/>
    <col min="10237" max="10251" width="2.109375" style="31" customWidth="1"/>
    <col min="10252" max="10268" width="2.77734375" style="31" customWidth="1"/>
    <col min="10269" max="10269" width="4.109375" style="31" customWidth="1"/>
    <col min="10270" max="10270" width="1.77734375" style="31" customWidth="1"/>
    <col min="10271" max="10274" width="2.77734375" style="31" customWidth="1"/>
    <col min="10275" max="10492" width="8.88671875" style="31"/>
    <col min="10493" max="10507" width="2.109375" style="31" customWidth="1"/>
    <col min="10508" max="10524" width="2.77734375" style="31" customWidth="1"/>
    <col min="10525" max="10525" width="4.109375" style="31" customWidth="1"/>
    <col min="10526" max="10526" width="1.77734375" style="31" customWidth="1"/>
    <col min="10527" max="10530" width="2.77734375" style="31" customWidth="1"/>
    <col min="10531" max="10748" width="8.88671875" style="31"/>
    <col min="10749" max="10763" width="2.109375" style="31" customWidth="1"/>
    <col min="10764" max="10780" width="2.77734375" style="31" customWidth="1"/>
    <col min="10781" max="10781" width="4.109375" style="31" customWidth="1"/>
    <col min="10782" max="10782" width="1.77734375" style="31" customWidth="1"/>
    <col min="10783" max="10786" width="2.77734375" style="31" customWidth="1"/>
    <col min="10787" max="11004" width="8.88671875" style="31"/>
    <col min="11005" max="11019" width="2.109375" style="31" customWidth="1"/>
    <col min="11020" max="11036" width="2.77734375" style="31" customWidth="1"/>
    <col min="11037" max="11037" width="4.109375" style="31" customWidth="1"/>
    <col min="11038" max="11038" width="1.77734375" style="31" customWidth="1"/>
    <col min="11039" max="11042" width="2.77734375" style="31" customWidth="1"/>
    <col min="11043" max="11260" width="8.88671875" style="31"/>
    <col min="11261" max="11275" width="2.109375" style="31" customWidth="1"/>
    <col min="11276" max="11292" width="2.77734375" style="31" customWidth="1"/>
    <col min="11293" max="11293" width="4.109375" style="31" customWidth="1"/>
    <col min="11294" max="11294" width="1.77734375" style="31" customWidth="1"/>
    <col min="11295" max="11298" width="2.77734375" style="31" customWidth="1"/>
    <col min="11299" max="11516" width="8.88671875" style="31"/>
    <col min="11517" max="11531" width="2.109375" style="31" customWidth="1"/>
    <col min="11532" max="11548" width="2.77734375" style="31" customWidth="1"/>
    <col min="11549" max="11549" width="4.109375" style="31" customWidth="1"/>
    <col min="11550" max="11550" width="1.77734375" style="31" customWidth="1"/>
    <col min="11551" max="11554" width="2.77734375" style="31" customWidth="1"/>
    <col min="11555" max="11772" width="8.88671875" style="31"/>
    <col min="11773" max="11787" width="2.109375" style="31" customWidth="1"/>
    <col min="11788" max="11804" width="2.77734375" style="31" customWidth="1"/>
    <col min="11805" max="11805" width="4.109375" style="31" customWidth="1"/>
    <col min="11806" max="11806" width="1.77734375" style="31" customWidth="1"/>
    <col min="11807" max="11810" width="2.77734375" style="31" customWidth="1"/>
    <col min="11811" max="12028" width="8.88671875" style="31"/>
    <col min="12029" max="12043" width="2.109375" style="31" customWidth="1"/>
    <col min="12044" max="12060" width="2.77734375" style="31" customWidth="1"/>
    <col min="12061" max="12061" width="4.109375" style="31" customWidth="1"/>
    <col min="12062" max="12062" width="1.77734375" style="31" customWidth="1"/>
    <col min="12063" max="12066" width="2.77734375" style="31" customWidth="1"/>
    <col min="12067" max="12284" width="8.88671875" style="31"/>
    <col min="12285" max="12299" width="2.109375" style="31" customWidth="1"/>
    <col min="12300" max="12316" width="2.77734375" style="31" customWidth="1"/>
    <col min="12317" max="12317" width="4.109375" style="31" customWidth="1"/>
    <col min="12318" max="12318" width="1.77734375" style="31" customWidth="1"/>
    <col min="12319" max="12322" width="2.77734375" style="31" customWidth="1"/>
    <col min="12323" max="12540" width="8.88671875" style="31"/>
    <col min="12541" max="12555" width="2.109375" style="31" customWidth="1"/>
    <col min="12556" max="12572" width="2.77734375" style="31" customWidth="1"/>
    <col min="12573" max="12573" width="4.109375" style="31" customWidth="1"/>
    <col min="12574" max="12574" width="1.77734375" style="31" customWidth="1"/>
    <col min="12575" max="12578" width="2.77734375" style="31" customWidth="1"/>
    <col min="12579" max="12796" width="8.88671875" style="31"/>
    <col min="12797" max="12811" width="2.109375" style="31" customWidth="1"/>
    <col min="12812" max="12828" width="2.77734375" style="31" customWidth="1"/>
    <col min="12829" max="12829" width="4.109375" style="31" customWidth="1"/>
    <col min="12830" max="12830" width="1.77734375" style="31" customWidth="1"/>
    <col min="12831" max="12834" width="2.77734375" style="31" customWidth="1"/>
    <col min="12835" max="13052" width="8.88671875" style="31"/>
    <col min="13053" max="13067" width="2.109375" style="31" customWidth="1"/>
    <col min="13068" max="13084" width="2.77734375" style="31" customWidth="1"/>
    <col min="13085" max="13085" width="4.109375" style="31" customWidth="1"/>
    <col min="13086" max="13086" width="1.77734375" style="31" customWidth="1"/>
    <col min="13087" max="13090" width="2.77734375" style="31" customWidth="1"/>
    <col min="13091" max="13308" width="8.88671875" style="31"/>
    <col min="13309" max="13323" width="2.109375" style="31" customWidth="1"/>
    <col min="13324" max="13340" width="2.77734375" style="31" customWidth="1"/>
    <col min="13341" max="13341" width="4.109375" style="31" customWidth="1"/>
    <col min="13342" max="13342" width="1.77734375" style="31" customWidth="1"/>
    <col min="13343" max="13346" width="2.77734375" style="31" customWidth="1"/>
    <col min="13347" max="13564" width="8.88671875" style="31"/>
    <col min="13565" max="13579" width="2.109375" style="31" customWidth="1"/>
    <col min="13580" max="13596" width="2.77734375" style="31" customWidth="1"/>
    <col min="13597" max="13597" width="4.109375" style="31" customWidth="1"/>
    <col min="13598" max="13598" width="1.77734375" style="31" customWidth="1"/>
    <col min="13599" max="13602" width="2.77734375" style="31" customWidth="1"/>
    <col min="13603" max="13820" width="8.88671875" style="31"/>
    <col min="13821" max="13835" width="2.109375" style="31" customWidth="1"/>
    <col min="13836" max="13852" width="2.77734375" style="31" customWidth="1"/>
    <col min="13853" max="13853" width="4.109375" style="31" customWidth="1"/>
    <col min="13854" max="13854" width="1.77734375" style="31" customWidth="1"/>
    <col min="13855" max="13858" width="2.77734375" style="31" customWidth="1"/>
    <col min="13859" max="14076" width="8.88671875" style="31"/>
    <col min="14077" max="14091" width="2.109375" style="31" customWidth="1"/>
    <col min="14092" max="14108" width="2.77734375" style="31" customWidth="1"/>
    <col min="14109" max="14109" width="4.109375" style="31" customWidth="1"/>
    <col min="14110" max="14110" width="1.77734375" style="31" customWidth="1"/>
    <col min="14111" max="14114" width="2.77734375" style="31" customWidth="1"/>
    <col min="14115" max="14332" width="8.88671875" style="31"/>
    <col min="14333" max="14347" width="2.109375" style="31" customWidth="1"/>
    <col min="14348" max="14364" width="2.77734375" style="31" customWidth="1"/>
    <col min="14365" max="14365" width="4.109375" style="31" customWidth="1"/>
    <col min="14366" max="14366" width="1.77734375" style="31" customWidth="1"/>
    <col min="14367" max="14370" width="2.77734375" style="31" customWidth="1"/>
    <col min="14371" max="14588" width="8.88671875" style="31"/>
    <col min="14589" max="14603" width="2.109375" style="31" customWidth="1"/>
    <col min="14604" max="14620" width="2.77734375" style="31" customWidth="1"/>
    <col min="14621" max="14621" width="4.109375" style="31" customWidth="1"/>
    <col min="14622" max="14622" width="1.77734375" style="31" customWidth="1"/>
    <col min="14623" max="14626" width="2.77734375" style="31" customWidth="1"/>
    <col min="14627" max="14844" width="8.88671875" style="31"/>
    <col min="14845" max="14859" width="2.109375" style="31" customWidth="1"/>
    <col min="14860" max="14876" width="2.77734375" style="31" customWidth="1"/>
    <col min="14877" max="14877" width="4.109375" style="31" customWidth="1"/>
    <col min="14878" max="14878" width="1.77734375" style="31" customWidth="1"/>
    <col min="14879" max="14882" width="2.77734375" style="31" customWidth="1"/>
    <col min="14883" max="15100" width="8.88671875" style="31"/>
    <col min="15101" max="15115" width="2.109375" style="31" customWidth="1"/>
    <col min="15116" max="15132" width="2.77734375" style="31" customWidth="1"/>
    <col min="15133" max="15133" width="4.109375" style="31" customWidth="1"/>
    <col min="15134" max="15134" width="1.77734375" style="31" customWidth="1"/>
    <col min="15135" max="15138" width="2.77734375" style="31" customWidth="1"/>
    <col min="15139" max="15356" width="8.88671875" style="31"/>
    <col min="15357" max="15371" width="2.109375" style="31" customWidth="1"/>
    <col min="15372" max="15388" width="2.77734375" style="31" customWidth="1"/>
    <col min="15389" max="15389" width="4.109375" style="31" customWidth="1"/>
    <col min="15390" max="15390" width="1.77734375" style="31" customWidth="1"/>
    <col min="15391" max="15394" width="2.77734375" style="31" customWidth="1"/>
    <col min="15395" max="15612" width="8.88671875" style="31"/>
    <col min="15613" max="15627" width="2.109375" style="31" customWidth="1"/>
    <col min="15628" max="15644" width="2.77734375" style="31" customWidth="1"/>
    <col min="15645" max="15645" width="4.109375" style="31" customWidth="1"/>
    <col min="15646" max="15646" width="1.77734375" style="31" customWidth="1"/>
    <col min="15647" max="15650" width="2.77734375" style="31" customWidth="1"/>
    <col min="15651" max="15868" width="8.88671875" style="31"/>
    <col min="15869" max="15883" width="2.109375" style="31" customWidth="1"/>
    <col min="15884" max="15900" width="2.77734375" style="31" customWidth="1"/>
    <col min="15901" max="15901" width="4.109375" style="31" customWidth="1"/>
    <col min="15902" max="15902" width="1.77734375" style="31" customWidth="1"/>
    <col min="15903" max="15906" width="2.77734375" style="31" customWidth="1"/>
    <col min="15907" max="16124" width="8.88671875" style="31"/>
    <col min="16125" max="16139" width="2.109375" style="31" customWidth="1"/>
    <col min="16140" max="16156" width="2.77734375" style="31" customWidth="1"/>
    <col min="16157" max="16157" width="4.109375" style="31" customWidth="1"/>
    <col min="16158" max="16158" width="1.77734375" style="31" customWidth="1"/>
    <col min="16159" max="16162" width="2.77734375" style="31" customWidth="1"/>
    <col min="16163" max="16383" width="8.88671875" style="31"/>
    <col min="16384" max="16384" width="9" style="31" customWidth="1"/>
  </cols>
  <sheetData>
    <row r="1" spans="1:60">
      <c r="A1" s="209"/>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c r="AJ1" s="70"/>
      <c r="AK1" s="70" t="s">
        <v>249</v>
      </c>
    </row>
    <row r="2" spans="1:60" ht="19.8" customHeight="1">
      <c r="A2" s="561"/>
      <c r="B2" s="561"/>
      <c r="C2" s="561"/>
      <c r="D2" s="561"/>
      <c r="E2" s="561"/>
      <c r="F2" s="561"/>
      <c r="G2" s="561"/>
      <c r="H2" s="561"/>
      <c r="I2" s="561"/>
      <c r="J2" s="561"/>
      <c r="K2" s="561"/>
      <c r="L2" s="561"/>
      <c r="M2" s="561"/>
      <c r="N2" s="561"/>
      <c r="O2" s="561"/>
      <c r="P2" s="561"/>
      <c r="Q2" s="561"/>
      <c r="R2" s="215"/>
      <c r="S2" s="215"/>
      <c r="T2" s="215"/>
      <c r="U2" s="215"/>
      <c r="AI2" s="73" t="str">
        <f>IF(A2="","←貸付種別は入力必須項目です。","")</f>
        <v>←貸付種別は入力必須項目です。</v>
      </c>
      <c r="AO2" s="50"/>
      <c r="AP2" s="50"/>
      <c r="AQ2" s="50"/>
      <c r="AR2" s="50"/>
      <c r="AS2" s="50"/>
      <c r="AT2" s="50"/>
      <c r="AU2" s="50"/>
      <c r="AV2" s="50"/>
      <c r="AW2" s="50"/>
      <c r="AX2" s="50"/>
      <c r="AY2" s="50"/>
      <c r="AZ2" s="50"/>
      <c r="BA2" s="50"/>
      <c r="BB2" s="50"/>
      <c r="BC2" s="50"/>
    </row>
    <row r="3" spans="1:60" ht="19.8" customHeight="1">
      <c r="A3" s="561"/>
      <c r="B3" s="561"/>
      <c r="C3" s="561"/>
      <c r="D3" s="561"/>
      <c r="E3" s="561"/>
      <c r="F3" s="561"/>
      <c r="G3" s="561"/>
      <c r="H3" s="561"/>
      <c r="I3" s="561"/>
      <c r="J3" s="561"/>
      <c r="K3" s="561"/>
      <c r="L3" s="561"/>
      <c r="M3" s="561"/>
      <c r="N3" s="561"/>
      <c r="O3" s="561"/>
      <c r="P3" s="561"/>
      <c r="Q3" s="561"/>
      <c r="R3" s="215"/>
      <c r="S3" s="215"/>
      <c r="T3" s="215"/>
      <c r="U3" s="215"/>
      <c r="Y3" s="71"/>
      <c r="Z3" s="71"/>
      <c r="AA3" s="71"/>
      <c r="AB3" s="117"/>
      <c r="AC3" s="117"/>
      <c r="AD3" s="117"/>
      <c r="AE3" s="117"/>
      <c r="AF3" s="117"/>
      <c r="AG3" s="117"/>
      <c r="AO3" s="50"/>
      <c r="AP3" s="50"/>
      <c r="AQ3" s="50"/>
      <c r="AR3" s="50"/>
      <c r="AS3" s="50"/>
      <c r="AT3" s="50"/>
      <c r="AU3" s="50"/>
      <c r="AV3" s="50"/>
      <c r="AW3" s="50"/>
      <c r="AX3" s="50"/>
      <c r="AY3" s="50"/>
      <c r="AZ3" s="50"/>
      <c r="BA3" s="50"/>
      <c r="BB3" s="50"/>
      <c r="BC3" s="50"/>
    </row>
    <row r="4" spans="1:60" ht="19.8" customHeight="1">
      <c r="A4" s="561"/>
      <c r="B4" s="561"/>
      <c r="C4" s="561"/>
      <c r="D4" s="561"/>
      <c r="E4" s="561"/>
      <c r="F4" s="561"/>
      <c r="G4" s="561"/>
      <c r="H4" s="561"/>
      <c r="I4" s="561"/>
      <c r="J4" s="561"/>
      <c r="K4" s="561"/>
      <c r="L4" s="561"/>
      <c r="M4" s="561"/>
      <c r="N4" s="561"/>
      <c r="O4" s="561"/>
      <c r="P4" s="561"/>
      <c r="Q4" s="561"/>
      <c r="R4" s="215"/>
      <c r="S4" s="215"/>
      <c r="T4" s="215"/>
      <c r="U4" s="215"/>
      <c r="Y4" s="71"/>
      <c r="Z4" s="71"/>
      <c r="AA4" s="71"/>
      <c r="AB4" s="117"/>
      <c r="AC4" s="117"/>
      <c r="AD4" s="117"/>
      <c r="AE4" s="117"/>
      <c r="AF4" s="117"/>
      <c r="AG4" s="117"/>
      <c r="AO4" s="68"/>
      <c r="AP4" s="68"/>
      <c r="AQ4" s="68"/>
      <c r="AR4" s="68"/>
      <c r="AS4" s="68"/>
      <c r="AT4" s="68"/>
      <c r="AU4" s="50"/>
      <c r="AV4" s="50"/>
      <c r="AW4" s="50"/>
      <c r="AX4" s="50"/>
      <c r="AY4" s="50"/>
      <c r="AZ4" s="50"/>
      <c r="BA4" s="50"/>
      <c r="BB4" s="50"/>
      <c r="BC4" s="50"/>
    </row>
    <row r="5" spans="1:60" ht="7.2" customHeight="1">
      <c r="A5" s="231"/>
      <c r="B5" s="231"/>
      <c r="C5" s="231"/>
      <c r="D5" s="231"/>
      <c r="E5" s="231"/>
      <c r="F5" s="231"/>
      <c r="G5" s="231"/>
      <c r="H5" s="231"/>
      <c r="I5" s="231"/>
      <c r="J5" s="32"/>
      <c r="K5" s="232"/>
      <c r="L5" s="232"/>
      <c r="M5" s="232"/>
      <c r="N5" s="232"/>
      <c r="O5" s="232"/>
      <c r="P5" s="232"/>
      <c r="Q5" s="232"/>
      <c r="R5" s="232"/>
      <c r="S5" s="232"/>
      <c r="T5" s="32" t="s">
        <v>2</v>
      </c>
      <c r="U5" s="33"/>
      <c r="V5" s="33"/>
      <c r="W5" s="33"/>
      <c r="X5" s="32" t="s">
        <v>3</v>
      </c>
      <c r="Y5" s="32" t="s">
        <v>3</v>
      </c>
      <c r="Z5" s="32"/>
      <c r="AA5" s="32"/>
      <c r="AB5" s="32"/>
      <c r="AC5" s="32"/>
      <c r="AG5" s="117"/>
      <c r="AH5" s="117"/>
      <c r="AI5" s="117"/>
      <c r="AJ5" s="117"/>
      <c r="AK5" s="117"/>
      <c r="AL5" s="117"/>
      <c r="AT5" s="68"/>
      <c r="AU5" s="68"/>
      <c r="AV5" s="68"/>
      <c r="AW5" s="68"/>
      <c r="AX5" s="68"/>
      <c r="AY5" s="68"/>
      <c r="AZ5" s="50"/>
      <c r="BA5" s="50"/>
      <c r="BB5" s="50"/>
      <c r="BC5" s="50"/>
      <c r="BD5" s="50"/>
      <c r="BE5" s="50"/>
      <c r="BF5" s="50"/>
      <c r="BG5" s="50"/>
      <c r="BH5" s="50"/>
    </row>
    <row r="6" spans="1:60" ht="12" customHeight="1">
      <c r="A6" s="570" t="s">
        <v>235</v>
      </c>
      <c r="B6" s="571"/>
      <c r="C6" s="571"/>
      <c r="D6" s="571"/>
      <c r="E6" s="571"/>
      <c r="F6" s="571"/>
      <c r="G6" s="571"/>
      <c r="H6" s="570" t="s">
        <v>236</v>
      </c>
      <c r="I6" s="571"/>
      <c r="J6" s="571"/>
      <c r="K6" s="571"/>
      <c r="L6" s="571"/>
      <c r="M6" s="571"/>
      <c r="N6" s="571"/>
      <c r="O6" s="571"/>
      <c r="P6" s="571"/>
      <c r="Q6" s="571"/>
      <c r="R6" s="572" t="s">
        <v>237</v>
      </c>
      <c r="S6" s="573"/>
      <c r="T6" s="578" t="s">
        <v>4</v>
      </c>
      <c r="U6" s="579"/>
      <c r="V6" s="580"/>
      <c r="W6" s="118" t="s">
        <v>5</v>
      </c>
      <c r="X6" s="581" t="s">
        <v>6</v>
      </c>
      <c r="Y6" s="582"/>
      <c r="Z6" s="581" t="s">
        <v>7</v>
      </c>
      <c r="AA6" s="583"/>
      <c r="AB6" s="583"/>
      <c r="AC6" s="583"/>
      <c r="AD6" s="583"/>
      <c r="AE6" s="583"/>
      <c r="AF6" s="119"/>
      <c r="AG6" s="120"/>
      <c r="AI6" s="73"/>
      <c r="AO6" s="50"/>
      <c r="AP6" s="50"/>
      <c r="AQ6" s="50"/>
      <c r="AR6" s="50"/>
      <c r="AS6" s="50"/>
      <c r="AT6" s="50"/>
      <c r="AU6" s="50"/>
      <c r="AV6" s="50"/>
      <c r="AW6" s="50"/>
      <c r="AX6" s="50"/>
      <c r="AY6" s="50"/>
      <c r="AZ6" s="50"/>
      <c r="BA6" s="50"/>
      <c r="BB6" s="50"/>
      <c r="BC6" s="50"/>
    </row>
    <row r="7" spans="1:60" ht="7.5" customHeight="1">
      <c r="A7" s="551" t="s">
        <v>127</v>
      </c>
      <c r="B7" s="552"/>
      <c r="C7" s="555"/>
      <c r="D7" s="555"/>
      <c r="E7" s="552" t="s">
        <v>238</v>
      </c>
      <c r="F7" s="552"/>
      <c r="G7" s="552"/>
      <c r="H7" s="272" t="str">
        <f>IF(C7="","年",VLOOKUP(C7,貸付日程!A:F,6))</f>
        <v>年</v>
      </c>
      <c r="I7" s="273"/>
      <c r="J7" s="273"/>
      <c r="K7" s="273"/>
      <c r="L7" s="276" t="str">
        <f>IF(C7="","月",VLOOKUP(C7,貸付日程!A:F,6))</f>
        <v>月</v>
      </c>
      <c r="M7" s="276"/>
      <c r="N7" s="276"/>
      <c r="O7" s="278" t="str">
        <f>IF(C7="","日",VLOOKUP(C7,貸付日程!A:F,6))</f>
        <v>日</v>
      </c>
      <c r="P7" s="278"/>
      <c r="Q7" s="278"/>
      <c r="R7" s="574"/>
      <c r="S7" s="575"/>
      <c r="T7" s="280"/>
      <c r="U7" s="382"/>
      <c r="V7" s="385"/>
      <c r="W7" s="388" t="s">
        <v>213</v>
      </c>
      <c r="X7" s="512" t="str">
        <f>IF(A2="","",IF(A2="住宅",31,IF(A2="介護構造部分に係る",81,IF(A2="住宅災害",82))))</f>
        <v/>
      </c>
      <c r="Y7" s="513"/>
      <c r="Z7" s="119"/>
      <c r="AA7" s="415"/>
      <c r="AB7" s="415"/>
      <c r="AC7" s="415"/>
      <c r="AD7" s="415"/>
      <c r="AE7" s="545"/>
      <c r="AF7" s="121"/>
      <c r="AG7" s="122"/>
      <c r="AO7" s="50"/>
      <c r="AP7" s="50"/>
      <c r="AQ7" s="50"/>
      <c r="AR7" s="50"/>
      <c r="AS7" s="50"/>
      <c r="AT7" s="50"/>
      <c r="AU7" s="50"/>
      <c r="AV7" s="50"/>
      <c r="AW7" s="50"/>
      <c r="AX7" s="50"/>
      <c r="AY7" s="50"/>
      <c r="AZ7" s="50"/>
      <c r="BA7" s="50"/>
      <c r="BB7" s="50"/>
      <c r="BC7" s="50"/>
    </row>
    <row r="8" spans="1:60" ht="12" customHeight="1">
      <c r="A8" s="551"/>
      <c r="B8" s="552"/>
      <c r="C8" s="555"/>
      <c r="D8" s="555"/>
      <c r="E8" s="552"/>
      <c r="F8" s="552"/>
      <c r="G8" s="552"/>
      <c r="H8" s="272"/>
      <c r="I8" s="273"/>
      <c r="J8" s="273"/>
      <c r="K8" s="273"/>
      <c r="L8" s="276"/>
      <c r="M8" s="276"/>
      <c r="N8" s="276"/>
      <c r="O8" s="278"/>
      <c r="P8" s="278"/>
      <c r="Q8" s="278"/>
      <c r="R8" s="574"/>
      <c r="S8" s="575"/>
      <c r="T8" s="281"/>
      <c r="U8" s="383"/>
      <c r="V8" s="386"/>
      <c r="W8" s="389"/>
      <c r="X8" s="514"/>
      <c r="Y8" s="515"/>
      <c r="Z8" s="121"/>
      <c r="AA8" s="416"/>
      <c r="AB8" s="416"/>
      <c r="AC8" s="416"/>
      <c r="AD8" s="416"/>
      <c r="AE8" s="546"/>
      <c r="AF8" s="121"/>
      <c r="AG8" s="122"/>
      <c r="AO8" s="50"/>
      <c r="AP8" s="50"/>
      <c r="AQ8" s="50"/>
      <c r="AR8" s="50"/>
      <c r="AS8" s="50"/>
      <c r="AT8" s="50"/>
      <c r="AU8" s="50"/>
      <c r="AV8" s="50"/>
      <c r="AW8" s="50"/>
      <c r="AX8" s="50"/>
      <c r="AY8" s="50"/>
      <c r="AZ8" s="50"/>
      <c r="BA8" s="50"/>
      <c r="BB8" s="50"/>
      <c r="BC8" s="50"/>
    </row>
    <row r="9" spans="1:60" ht="12" customHeight="1">
      <c r="A9" s="551"/>
      <c r="B9" s="552"/>
      <c r="C9" s="555"/>
      <c r="D9" s="555"/>
      <c r="E9" s="552"/>
      <c r="F9" s="552"/>
      <c r="G9" s="552"/>
      <c r="H9" s="272"/>
      <c r="I9" s="273"/>
      <c r="J9" s="273"/>
      <c r="K9" s="273"/>
      <c r="L9" s="276"/>
      <c r="M9" s="276"/>
      <c r="N9" s="276"/>
      <c r="O9" s="278"/>
      <c r="P9" s="278"/>
      <c r="Q9" s="278"/>
      <c r="R9" s="574"/>
      <c r="S9" s="575"/>
      <c r="T9" s="281"/>
      <c r="U9" s="383"/>
      <c r="V9" s="386"/>
      <c r="W9" s="389"/>
      <c r="X9" s="514"/>
      <c r="Y9" s="515"/>
      <c r="Z9" s="121"/>
      <c r="AA9" s="416"/>
      <c r="AB9" s="416"/>
      <c r="AC9" s="416"/>
      <c r="AD9" s="416"/>
      <c r="AE9" s="546"/>
      <c r="AF9" s="121"/>
      <c r="AG9" s="122"/>
      <c r="AO9" s="50"/>
      <c r="AP9" s="50"/>
      <c r="AQ9" s="50"/>
      <c r="AR9" s="50"/>
      <c r="AS9" s="50"/>
      <c r="AT9" s="50"/>
      <c r="AU9" s="50"/>
      <c r="AV9" s="50"/>
      <c r="AW9" s="50"/>
      <c r="AX9" s="50"/>
      <c r="AY9" s="50"/>
      <c r="AZ9" s="50"/>
      <c r="BA9" s="50"/>
      <c r="BB9" s="50"/>
      <c r="BC9" s="50"/>
    </row>
    <row r="10" spans="1:60" ht="9.6" customHeight="1">
      <c r="A10" s="553"/>
      <c r="B10" s="554"/>
      <c r="C10" s="556"/>
      <c r="D10" s="556"/>
      <c r="E10" s="554"/>
      <c r="F10" s="554"/>
      <c r="G10" s="554"/>
      <c r="H10" s="274"/>
      <c r="I10" s="275"/>
      <c r="J10" s="275"/>
      <c r="K10" s="275"/>
      <c r="L10" s="277"/>
      <c r="M10" s="277"/>
      <c r="N10" s="277"/>
      <c r="O10" s="279"/>
      <c r="P10" s="279"/>
      <c r="Q10" s="279"/>
      <c r="R10" s="576"/>
      <c r="S10" s="577"/>
      <c r="T10" s="282"/>
      <c r="U10" s="384"/>
      <c r="V10" s="387"/>
      <c r="W10" s="390"/>
      <c r="X10" s="516"/>
      <c r="Y10" s="517"/>
      <c r="Z10" s="123"/>
      <c r="AA10" s="417"/>
      <c r="AB10" s="417"/>
      <c r="AC10" s="417"/>
      <c r="AD10" s="417"/>
      <c r="AE10" s="547"/>
      <c r="AF10" s="123"/>
      <c r="AG10" s="124"/>
      <c r="AO10" s="50"/>
      <c r="AP10" s="50"/>
      <c r="AQ10" s="50"/>
      <c r="AR10" s="50"/>
      <c r="AS10" s="50"/>
      <c r="AT10" s="50"/>
      <c r="AU10" s="50"/>
      <c r="AV10" s="50"/>
      <c r="AW10" s="50"/>
      <c r="AX10" s="50"/>
      <c r="AY10" s="50"/>
      <c r="AZ10" s="50"/>
      <c r="BA10" s="50"/>
      <c r="BB10" s="50"/>
      <c r="BC10" s="50"/>
    </row>
    <row r="11" spans="1:60" s="95" customFormat="1" ht="13.5" customHeight="1">
      <c r="A11" s="548" t="s">
        <v>257</v>
      </c>
      <c r="B11" s="549"/>
      <c r="C11" s="549"/>
      <c r="D11" s="549"/>
      <c r="E11" s="549"/>
      <c r="F11" s="549"/>
      <c r="G11" s="549"/>
      <c r="H11" s="549"/>
      <c r="I11" s="549"/>
      <c r="J11" s="549"/>
      <c r="K11" s="549"/>
      <c r="L11" s="549"/>
      <c r="M11" s="549"/>
      <c r="N11" s="549"/>
      <c r="O11" s="549"/>
      <c r="P11" s="549"/>
      <c r="Q11" s="549"/>
      <c r="R11" s="549"/>
      <c r="S11" s="549"/>
      <c r="T11" s="549"/>
      <c r="U11" s="549"/>
      <c r="V11" s="549"/>
      <c r="W11" s="549"/>
      <c r="X11" s="549"/>
      <c r="Y11" s="549"/>
      <c r="Z11" s="549"/>
      <c r="AA11" s="549"/>
      <c r="AB11" s="549"/>
      <c r="AC11" s="549"/>
      <c r="AD11" s="549"/>
      <c r="AE11" s="549"/>
      <c r="AF11" s="549"/>
      <c r="AG11" s="550"/>
      <c r="AH11" s="115"/>
      <c r="AN11" s="31"/>
      <c r="AO11" s="31"/>
      <c r="AP11" s="31"/>
    </row>
    <row r="12" spans="1:60" s="95" customFormat="1" ht="13.5" customHeight="1">
      <c r="A12" s="249" t="s">
        <v>246</v>
      </c>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1"/>
      <c r="AH12" s="101"/>
      <c r="AN12" s="31"/>
      <c r="AO12" s="31"/>
      <c r="AP12" s="31"/>
    </row>
    <row r="13" spans="1:60" s="95" customFormat="1" ht="4.5" customHeight="1">
      <c r="A13" s="100"/>
      <c r="C13" s="101" t="s">
        <v>3</v>
      </c>
      <c r="D13" s="252"/>
      <c r="E13" s="252"/>
      <c r="F13" s="252"/>
      <c r="G13" s="252"/>
      <c r="H13" s="252"/>
      <c r="I13" s="252"/>
      <c r="J13" s="252"/>
      <c r="K13" s="252"/>
      <c r="L13" s="252"/>
      <c r="M13" s="252"/>
      <c r="N13" s="252"/>
      <c r="O13" s="252"/>
      <c r="P13" s="252"/>
      <c r="Q13" s="252"/>
      <c r="R13" s="252"/>
      <c r="S13" s="252"/>
      <c r="T13" s="252"/>
      <c r="U13" s="252"/>
      <c r="V13" s="252"/>
      <c r="W13" s="252"/>
      <c r="X13" s="252"/>
      <c r="Y13" s="102"/>
      <c r="Z13" s="102"/>
      <c r="AA13" s="102"/>
      <c r="AB13" s="102"/>
      <c r="AG13" s="114"/>
      <c r="AN13" s="31"/>
      <c r="AO13" s="31"/>
      <c r="AP13" s="31"/>
    </row>
    <row r="14" spans="1:60" s="34" customFormat="1" ht="21" customHeight="1">
      <c r="A14" s="103"/>
      <c r="E14" s="34" t="s">
        <v>25</v>
      </c>
      <c r="V14" s="253" t="s">
        <v>124</v>
      </c>
      <c r="W14" s="253"/>
      <c r="X14" s="248"/>
      <c r="Y14" s="248"/>
      <c r="Z14" s="34" t="s">
        <v>134</v>
      </c>
      <c r="AA14" s="248"/>
      <c r="AB14" s="248"/>
      <c r="AC14" s="34" t="s">
        <v>123</v>
      </c>
      <c r="AD14" s="248"/>
      <c r="AE14" s="248"/>
      <c r="AF14" s="34" t="s">
        <v>233</v>
      </c>
      <c r="AG14" s="125"/>
      <c r="AN14" s="104"/>
      <c r="AO14" s="105"/>
      <c r="AP14" s="105"/>
      <c r="AQ14" s="106"/>
    </row>
    <row r="15" spans="1:60" ht="4.5" customHeight="1">
      <c r="A15" s="126"/>
      <c r="B15" s="127"/>
      <c r="C15" s="127"/>
      <c r="D15" s="127"/>
      <c r="E15" s="127"/>
      <c r="F15" s="127"/>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8"/>
    </row>
    <row r="16" spans="1:60" ht="27" customHeight="1">
      <c r="A16" s="254" t="s">
        <v>26</v>
      </c>
      <c r="B16" s="255"/>
      <c r="C16" s="260" t="s">
        <v>214</v>
      </c>
      <c r="D16" s="261"/>
      <c r="E16" s="261"/>
      <c r="F16" s="262"/>
      <c r="G16" s="263"/>
      <c r="H16" s="264"/>
      <c r="I16" s="264"/>
      <c r="J16" s="264"/>
      <c r="K16" s="264"/>
      <c r="L16" s="264"/>
      <c r="M16" s="264"/>
      <c r="N16" s="265"/>
      <c r="O16" s="266" t="s">
        <v>215</v>
      </c>
      <c r="P16" s="267"/>
      <c r="Q16" s="267"/>
      <c r="R16" s="267"/>
      <c r="S16" s="267"/>
      <c r="T16" s="267"/>
      <c r="U16" s="268"/>
      <c r="V16" s="269"/>
      <c r="W16" s="270"/>
      <c r="X16" s="270"/>
      <c r="Y16" s="270"/>
      <c r="Z16" s="270"/>
      <c r="AA16" s="270"/>
      <c r="AB16" s="270"/>
      <c r="AC16" s="270"/>
      <c r="AD16" s="271"/>
      <c r="AE16" s="129"/>
      <c r="AF16" s="130"/>
      <c r="AG16" s="131"/>
      <c r="AH16" s="49"/>
    </row>
    <row r="17" spans="1:58" ht="39" customHeight="1">
      <c r="A17" s="256"/>
      <c r="B17" s="257"/>
      <c r="C17" s="236" t="s">
        <v>1</v>
      </c>
      <c r="D17" s="237"/>
      <c r="E17" s="237"/>
      <c r="F17" s="238"/>
      <c r="G17" s="239"/>
      <c r="H17" s="240"/>
      <c r="I17" s="240"/>
      <c r="J17" s="240"/>
      <c r="K17" s="240"/>
      <c r="L17" s="240"/>
      <c r="M17" s="240"/>
      <c r="N17" s="241"/>
      <c r="O17" s="236" t="s">
        <v>0</v>
      </c>
      <c r="P17" s="238"/>
      <c r="Q17" s="242" t="s">
        <v>269</v>
      </c>
      <c r="R17" s="243"/>
      <c r="S17" s="243"/>
      <c r="T17" s="243"/>
      <c r="U17" s="243"/>
      <c r="V17" s="243"/>
      <c r="W17" s="243"/>
      <c r="X17" s="243"/>
      <c r="Y17" s="243"/>
      <c r="Z17" s="243"/>
      <c r="AA17" s="243"/>
      <c r="AB17" s="243"/>
      <c r="AC17" s="243"/>
      <c r="AD17" s="244"/>
      <c r="AE17" s="245"/>
      <c r="AF17" s="246"/>
      <c r="AG17" s="247"/>
      <c r="AH17" s="246"/>
      <c r="AI17" s="246"/>
      <c r="AJ17" s="247"/>
      <c r="AO17" s="404"/>
      <c r="AP17" s="404"/>
      <c r="AQ17" s="404"/>
      <c r="AR17" s="404"/>
      <c r="AS17" s="404"/>
      <c r="AT17" s="404"/>
      <c r="AU17" s="404"/>
      <c r="AV17" s="404"/>
      <c r="AW17" s="404"/>
      <c r="AX17" s="404"/>
      <c r="AY17" s="404"/>
      <c r="AZ17" s="404"/>
      <c r="BA17" s="404"/>
      <c r="BB17" s="404"/>
      <c r="BC17" s="404"/>
      <c r="BD17" s="404"/>
    </row>
    <row r="18" spans="1:58" ht="27" customHeight="1">
      <c r="A18" s="256"/>
      <c r="B18" s="257"/>
      <c r="C18" s="236" t="s">
        <v>27</v>
      </c>
      <c r="D18" s="237"/>
      <c r="E18" s="237"/>
      <c r="F18" s="238"/>
      <c r="G18" s="239"/>
      <c r="H18" s="240"/>
      <c r="I18" s="240"/>
      <c r="J18" s="240"/>
      <c r="K18" s="240"/>
      <c r="L18" s="240"/>
      <c r="M18" s="240"/>
      <c r="N18" s="240"/>
      <c r="O18" s="240"/>
      <c r="P18" s="240"/>
      <c r="Q18" s="240"/>
      <c r="R18" s="240"/>
      <c r="S18" s="240"/>
      <c r="T18" s="240"/>
      <c r="U18" s="240"/>
      <c r="V18" s="240"/>
      <c r="W18" s="418"/>
      <c r="X18" s="116" t="s">
        <v>28</v>
      </c>
      <c r="Y18" s="419"/>
      <c r="Z18" s="419"/>
      <c r="AA18" s="419"/>
      <c r="AB18" s="419"/>
      <c r="AC18" s="419"/>
      <c r="AD18" s="419"/>
      <c r="AE18" s="419"/>
      <c r="AF18" s="419"/>
      <c r="AG18" s="420"/>
      <c r="AJ18" s="49"/>
      <c r="AK18" s="202"/>
      <c r="AL18" s="202"/>
      <c r="AM18" s="49"/>
      <c r="AO18" s="404"/>
      <c r="AP18" s="404"/>
      <c r="AQ18" s="404"/>
      <c r="AR18" s="404"/>
      <c r="AS18" s="404"/>
      <c r="AT18" s="404"/>
      <c r="AU18" s="404"/>
      <c r="AV18" s="404"/>
      <c r="AW18" s="404"/>
      <c r="AX18" s="404"/>
      <c r="AY18" s="404"/>
      <c r="AZ18" s="404"/>
      <c r="BA18" s="404"/>
      <c r="BB18" s="404"/>
      <c r="BC18" s="404"/>
      <c r="BD18" s="404"/>
    </row>
    <row r="19" spans="1:58" ht="27" customHeight="1">
      <c r="A19" s="256"/>
      <c r="B19" s="257"/>
      <c r="C19" s="326" t="s">
        <v>130</v>
      </c>
      <c r="D19" s="327"/>
      <c r="E19" s="327"/>
      <c r="F19" s="328"/>
      <c r="G19" s="421"/>
      <c r="H19" s="422"/>
      <c r="I19" s="422"/>
      <c r="J19" s="422"/>
      <c r="K19" s="422"/>
      <c r="L19" s="422"/>
      <c r="M19" s="422"/>
      <c r="N19" s="422"/>
      <c r="O19" s="423"/>
      <c r="P19" s="326" t="s">
        <v>131</v>
      </c>
      <c r="Q19" s="327"/>
      <c r="R19" s="78" t="s">
        <v>132</v>
      </c>
      <c r="S19" s="424" t="str">
        <f>IF(G19="","",DATEDIF(G19,DATE(X14+2018,AA14,AD14),"y"))</f>
        <v/>
      </c>
      <c r="T19" s="424"/>
      <c r="U19" s="424"/>
      <c r="V19" s="78" t="s">
        <v>133</v>
      </c>
      <c r="W19" s="132"/>
      <c r="X19" s="79"/>
      <c r="Y19" s="79"/>
      <c r="Z19" s="133"/>
      <c r="AA19" s="133"/>
      <c r="AB19" s="133"/>
      <c r="AC19" s="133"/>
      <c r="AD19" s="133"/>
      <c r="AE19" s="133"/>
      <c r="AF19" s="133"/>
      <c r="AG19" s="134"/>
      <c r="AO19" s="404"/>
      <c r="AP19" s="404"/>
      <c r="AQ19" s="404"/>
      <c r="AR19" s="404"/>
      <c r="AS19" s="404"/>
      <c r="AT19" s="404"/>
      <c r="AU19" s="404"/>
      <c r="AV19" s="404"/>
      <c r="AW19" s="404"/>
      <c r="AX19" s="404"/>
      <c r="AY19" s="404"/>
      <c r="AZ19" s="404"/>
      <c r="BA19" s="404"/>
      <c r="BB19" s="404"/>
      <c r="BC19" s="404"/>
      <c r="BD19" s="404"/>
      <c r="BE19" s="404"/>
      <c r="BF19" s="404"/>
    </row>
    <row r="20" spans="1:58" ht="27" customHeight="1">
      <c r="A20" s="256"/>
      <c r="B20" s="257"/>
      <c r="C20" s="425" t="s">
        <v>216</v>
      </c>
      <c r="D20" s="426"/>
      <c r="E20" s="426"/>
      <c r="F20" s="427"/>
      <c r="G20" s="80" t="s">
        <v>29</v>
      </c>
      <c r="H20" s="431"/>
      <c r="I20" s="431"/>
      <c r="J20" s="431"/>
      <c r="K20" s="431"/>
      <c r="L20" s="431"/>
      <c r="M20" s="431"/>
      <c r="N20" s="431"/>
      <c r="O20" s="432"/>
      <c r="P20" s="81" t="s">
        <v>28</v>
      </c>
      <c r="Q20" s="433"/>
      <c r="R20" s="433"/>
      <c r="S20" s="433"/>
      <c r="T20" s="433"/>
      <c r="U20" s="433"/>
      <c r="V20" s="433"/>
      <c r="W20" s="433"/>
      <c r="X20" s="433"/>
      <c r="Y20" s="434"/>
      <c r="Z20" s="435"/>
      <c r="AA20" s="436"/>
      <c r="AB20" s="436"/>
      <c r="AC20" s="436"/>
      <c r="AD20" s="436"/>
      <c r="AE20" s="436"/>
      <c r="AF20" s="436"/>
      <c r="AG20" s="437"/>
      <c r="AJ20" s="77"/>
      <c r="AK20" s="77"/>
      <c r="AL20" s="77"/>
      <c r="AM20" s="77"/>
      <c r="AO20" s="404"/>
      <c r="AP20" s="404"/>
      <c r="AQ20" s="404"/>
      <c r="AR20" s="404"/>
      <c r="AS20" s="404"/>
      <c r="AT20" s="404"/>
      <c r="AU20" s="404"/>
      <c r="AV20" s="404"/>
      <c r="AW20" s="404"/>
      <c r="AX20" s="404"/>
      <c r="AY20" s="404"/>
      <c r="AZ20" s="404"/>
      <c r="BA20" s="404"/>
      <c r="BB20" s="404"/>
      <c r="BC20" s="404"/>
      <c r="BD20" s="404"/>
      <c r="BE20" s="404"/>
      <c r="BF20" s="404"/>
    </row>
    <row r="21" spans="1:58" ht="27" customHeight="1">
      <c r="A21" s="256"/>
      <c r="B21" s="257"/>
      <c r="C21" s="428"/>
      <c r="D21" s="429"/>
      <c r="E21" s="429"/>
      <c r="F21" s="430"/>
      <c r="G21" s="438"/>
      <c r="H21" s="439"/>
      <c r="I21" s="439"/>
      <c r="J21" s="439"/>
      <c r="K21" s="439"/>
      <c r="L21" s="439"/>
      <c r="M21" s="439"/>
      <c r="N21" s="439"/>
      <c r="O21" s="439"/>
      <c r="P21" s="439"/>
      <c r="Q21" s="439"/>
      <c r="R21" s="439"/>
      <c r="S21" s="439"/>
      <c r="T21" s="439"/>
      <c r="U21" s="439"/>
      <c r="V21" s="439"/>
      <c r="W21" s="439"/>
      <c r="X21" s="439"/>
      <c r="Y21" s="439"/>
      <c r="Z21" s="439"/>
      <c r="AA21" s="439"/>
      <c r="AB21" s="439"/>
      <c r="AC21" s="439"/>
      <c r="AD21" s="439"/>
      <c r="AE21" s="439"/>
      <c r="AF21" s="439"/>
      <c r="AG21" s="440"/>
      <c r="AJ21" s="77"/>
      <c r="AK21" s="77"/>
      <c r="AL21" s="77"/>
      <c r="AM21" s="77"/>
      <c r="AO21" s="74"/>
      <c r="AS21" s="75"/>
      <c r="AT21" s="75"/>
      <c r="AU21" s="75"/>
      <c r="AV21" s="75"/>
      <c r="AW21" s="75"/>
      <c r="AX21" s="75"/>
      <c r="AY21" s="75"/>
      <c r="AZ21" s="75"/>
      <c r="BA21" s="75"/>
      <c r="BB21" s="76"/>
    </row>
    <row r="22" spans="1:58" ht="27" customHeight="1">
      <c r="A22" s="258"/>
      <c r="B22" s="259"/>
      <c r="C22" s="541" t="s">
        <v>30</v>
      </c>
      <c r="D22" s="542"/>
      <c r="E22" s="542"/>
      <c r="F22" s="543"/>
      <c r="G22" s="538" t="s">
        <v>208</v>
      </c>
      <c r="H22" s="539"/>
      <c r="I22" s="537"/>
      <c r="J22" s="537"/>
      <c r="K22" s="537"/>
      <c r="L22" s="537"/>
      <c r="M22" s="537"/>
      <c r="N22" s="544" t="s">
        <v>217</v>
      </c>
      <c r="O22" s="544"/>
      <c r="P22" s="544"/>
      <c r="Q22" s="537"/>
      <c r="R22" s="537"/>
      <c r="S22" s="537"/>
      <c r="T22" s="537"/>
      <c r="U22" s="135" t="s">
        <v>218</v>
      </c>
      <c r="V22" s="135" t="s">
        <v>219</v>
      </c>
      <c r="W22" s="537"/>
      <c r="X22" s="537"/>
      <c r="Y22" s="537"/>
      <c r="Z22" s="537"/>
      <c r="AA22" s="136" t="s">
        <v>220</v>
      </c>
      <c r="AB22" s="538" t="s">
        <v>221</v>
      </c>
      <c r="AC22" s="539"/>
      <c r="AD22" s="540"/>
      <c r="AE22" s="233" t="s">
        <v>222</v>
      </c>
      <c r="AF22" s="234"/>
      <c r="AG22" s="235"/>
      <c r="AH22" s="74"/>
    </row>
    <row r="23" spans="1:58" ht="5.4" hidden="1" customHeight="1" thickBot="1">
      <c r="A23" s="137"/>
      <c r="B23" s="137"/>
      <c r="C23" s="137"/>
      <c r="D23" s="137"/>
      <c r="E23" s="137"/>
      <c r="F23" s="137"/>
      <c r="G23" s="137"/>
      <c r="H23" s="137"/>
      <c r="I23" s="137"/>
      <c r="J23" s="137"/>
      <c r="K23" s="137"/>
      <c r="L23" s="137"/>
      <c r="M23" s="137"/>
      <c r="N23" s="137"/>
      <c r="O23" s="137"/>
      <c r="P23" s="137"/>
      <c r="Q23" s="137"/>
      <c r="R23" s="137"/>
      <c r="S23" s="137"/>
      <c r="T23" s="137"/>
      <c r="U23" s="137"/>
      <c r="V23" s="137"/>
      <c r="W23" s="138"/>
      <c r="X23" s="138"/>
      <c r="Y23" s="138"/>
      <c r="Z23" s="138"/>
      <c r="AA23" s="138"/>
      <c r="AB23" s="138"/>
      <c r="AC23" s="138"/>
      <c r="AD23" s="138"/>
      <c r="AE23" s="138"/>
      <c r="AF23" s="138"/>
      <c r="AG23" s="138"/>
      <c r="AH23" s="138"/>
      <c r="AJ23" s="49"/>
      <c r="AK23" s="49"/>
      <c r="AL23" s="49"/>
      <c r="AM23" s="49"/>
    </row>
    <row r="24" spans="1:58" ht="13.2" hidden="1" customHeight="1">
      <c r="R24" s="49"/>
      <c r="S24" s="202"/>
      <c r="T24" s="202"/>
      <c r="U24" s="49"/>
    </row>
    <row r="25" spans="1:58" ht="3.6" customHeight="1">
      <c r="R25" s="49"/>
      <c r="S25" s="202"/>
      <c r="T25" s="202"/>
      <c r="U25" s="49"/>
    </row>
    <row r="26" spans="1:58" ht="18.600000000000001" customHeight="1">
      <c r="A26" s="562" t="s">
        <v>8</v>
      </c>
      <c r="B26" s="563"/>
      <c r="C26" s="563"/>
      <c r="D26" s="563"/>
      <c r="E26" s="563"/>
      <c r="F26" s="563"/>
      <c r="G26" s="563"/>
      <c r="H26" s="563"/>
      <c r="I26" s="563"/>
      <c r="J26" s="564"/>
      <c r="K26" s="565" t="s">
        <v>207</v>
      </c>
      <c r="L26" s="566"/>
      <c r="M26" s="562" t="s">
        <v>223</v>
      </c>
      <c r="N26" s="563"/>
      <c r="O26" s="563"/>
      <c r="P26" s="563"/>
      <c r="Q26" s="563"/>
      <c r="R26" s="563"/>
      <c r="S26" s="563"/>
      <c r="T26" s="563"/>
      <c r="U26" s="563"/>
      <c r="V26" s="564"/>
      <c r="W26" s="567" t="s">
        <v>9</v>
      </c>
      <c r="X26" s="568"/>
      <c r="Y26" s="568"/>
      <c r="Z26" s="569"/>
      <c r="AA26" s="567" t="s">
        <v>10</v>
      </c>
      <c r="AB26" s="568"/>
      <c r="AC26" s="568"/>
      <c r="AD26" s="568"/>
      <c r="AE26" s="568"/>
      <c r="AF26" s="568"/>
      <c r="AG26" s="569"/>
      <c r="AH26" s="82"/>
      <c r="AJ26" s="49"/>
      <c r="AK26" s="49"/>
      <c r="AL26" s="49"/>
      <c r="AM26" s="49"/>
    </row>
    <row r="27" spans="1:58" ht="9.75" customHeight="1">
      <c r="A27" s="451"/>
      <c r="B27" s="452"/>
      <c r="C27" s="452"/>
      <c r="D27" s="452"/>
      <c r="E27" s="452"/>
      <c r="F27" s="452"/>
      <c r="G27" s="457" t="s">
        <v>160</v>
      </c>
      <c r="H27" s="458"/>
      <c r="I27" s="458"/>
      <c r="J27" s="459"/>
      <c r="K27" s="485"/>
      <c r="L27" s="486"/>
      <c r="M27" s="443" t="s">
        <v>11</v>
      </c>
      <c r="N27" s="444"/>
      <c r="O27" s="451"/>
      <c r="P27" s="452"/>
      <c r="Q27" s="452"/>
      <c r="R27" s="452"/>
      <c r="S27" s="457" t="s">
        <v>160</v>
      </c>
      <c r="T27" s="458"/>
      <c r="U27" s="458"/>
      <c r="V27" s="459"/>
      <c r="W27" s="466"/>
      <c r="X27" s="467"/>
      <c r="Y27" s="467"/>
      <c r="Z27" s="472" t="s">
        <v>128</v>
      </c>
      <c r="AA27" s="475"/>
      <c r="AB27" s="476"/>
      <c r="AC27" s="476"/>
      <c r="AD27" s="476"/>
      <c r="AE27" s="476"/>
      <c r="AF27" s="476"/>
      <c r="AG27" s="481" t="s">
        <v>224</v>
      </c>
      <c r="AH27" s="83"/>
      <c r="AJ27" s="414"/>
      <c r="AK27" s="414"/>
      <c r="AL27" s="414"/>
      <c r="AM27" s="414"/>
      <c r="AP27" s="232" t="str">
        <f>IF(K27="","",IF(K27=0,"",IF(A27=O27+O31,"","※申込金額と内訳金額が一致しません。")))</f>
        <v/>
      </c>
      <c r="AQ27" s="232"/>
      <c r="AR27" s="232"/>
      <c r="AS27" s="232"/>
      <c r="AT27" s="232"/>
    </row>
    <row r="28" spans="1:58" ht="9.75" customHeight="1">
      <c r="A28" s="453"/>
      <c r="B28" s="454"/>
      <c r="C28" s="454"/>
      <c r="D28" s="454"/>
      <c r="E28" s="454"/>
      <c r="F28" s="454"/>
      <c r="G28" s="460"/>
      <c r="H28" s="461"/>
      <c r="I28" s="461"/>
      <c r="J28" s="462"/>
      <c r="K28" s="487"/>
      <c r="L28" s="488"/>
      <c r="M28" s="445"/>
      <c r="N28" s="446"/>
      <c r="O28" s="453"/>
      <c r="P28" s="454"/>
      <c r="Q28" s="454"/>
      <c r="R28" s="454"/>
      <c r="S28" s="460"/>
      <c r="T28" s="461"/>
      <c r="U28" s="461"/>
      <c r="V28" s="462"/>
      <c r="W28" s="468"/>
      <c r="X28" s="469"/>
      <c r="Y28" s="469"/>
      <c r="Z28" s="473"/>
      <c r="AA28" s="477"/>
      <c r="AB28" s="478"/>
      <c r="AC28" s="478"/>
      <c r="AD28" s="478"/>
      <c r="AE28" s="478"/>
      <c r="AF28" s="478"/>
      <c r="AG28" s="482"/>
      <c r="AH28" s="83"/>
      <c r="AJ28" s="441"/>
      <c r="AK28" s="441"/>
      <c r="AL28" s="441"/>
      <c r="AM28" s="441"/>
      <c r="AP28" s="232"/>
      <c r="AQ28" s="232"/>
      <c r="AR28" s="232"/>
      <c r="AS28" s="232"/>
      <c r="AT28" s="232"/>
    </row>
    <row r="29" spans="1:58" ht="9.75" customHeight="1">
      <c r="A29" s="455"/>
      <c r="B29" s="456"/>
      <c r="C29" s="456"/>
      <c r="D29" s="456"/>
      <c r="E29" s="456"/>
      <c r="F29" s="456"/>
      <c r="G29" s="463"/>
      <c r="H29" s="464"/>
      <c r="I29" s="464"/>
      <c r="J29" s="465"/>
      <c r="K29" s="489"/>
      <c r="L29" s="490"/>
      <c r="M29" s="447"/>
      <c r="N29" s="448"/>
      <c r="O29" s="455"/>
      <c r="P29" s="456"/>
      <c r="Q29" s="456"/>
      <c r="R29" s="456"/>
      <c r="S29" s="463"/>
      <c r="T29" s="464"/>
      <c r="U29" s="464"/>
      <c r="V29" s="465"/>
      <c r="W29" s="470"/>
      <c r="X29" s="471"/>
      <c r="Y29" s="471"/>
      <c r="Z29" s="474"/>
      <c r="AA29" s="479"/>
      <c r="AB29" s="480"/>
      <c r="AC29" s="480"/>
      <c r="AD29" s="480"/>
      <c r="AE29" s="480"/>
      <c r="AF29" s="480"/>
      <c r="AG29" s="483"/>
      <c r="AH29" s="83"/>
      <c r="AJ29" s="441"/>
      <c r="AK29" s="441"/>
      <c r="AL29" s="441"/>
      <c r="AM29" s="441"/>
    </row>
    <row r="30" spans="1:58" ht="9.75" hidden="1" customHeight="1">
      <c r="B30" s="442" t="s">
        <v>3</v>
      </c>
      <c r="C30" s="442"/>
      <c r="D30" s="442"/>
      <c r="E30" s="442"/>
      <c r="F30" s="442"/>
      <c r="G30" s="442"/>
      <c r="M30" s="443" t="s">
        <v>12</v>
      </c>
      <c r="N30" s="444"/>
      <c r="O30" s="139"/>
      <c r="P30" s="69"/>
      <c r="Q30" s="69"/>
      <c r="R30" s="69"/>
      <c r="S30" s="69"/>
      <c r="T30" s="84"/>
      <c r="U30" s="69"/>
      <c r="V30" s="140"/>
      <c r="W30" s="139"/>
      <c r="X30" s="69"/>
      <c r="Y30" s="69"/>
      <c r="Z30" s="140"/>
      <c r="AA30" s="139"/>
      <c r="AB30" s="69"/>
      <c r="AC30" s="69"/>
      <c r="AD30" s="69"/>
      <c r="AE30" s="69"/>
      <c r="AF30" s="69"/>
      <c r="AG30" s="140"/>
      <c r="AH30" s="85"/>
      <c r="AJ30" s="449"/>
      <c r="AK30" s="449"/>
      <c r="AL30" s="449"/>
      <c r="AM30" s="449"/>
    </row>
    <row r="31" spans="1:58" ht="9.75" customHeight="1">
      <c r="B31" s="450"/>
      <c r="C31" s="450"/>
      <c r="D31" s="450"/>
      <c r="E31" s="450"/>
      <c r="F31" s="450"/>
      <c r="G31" s="450"/>
      <c r="H31" s="450"/>
      <c r="I31" s="450"/>
      <c r="L31" s="141"/>
      <c r="M31" s="445"/>
      <c r="N31" s="446"/>
      <c r="O31" s="451"/>
      <c r="P31" s="452"/>
      <c r="Q31" s="452"/>
      <c r="R31" s="452"/>
      <c r="S31" s="457" t="s">
        <v>160</v>
      </c>
      <c r="T31" s="458"/>
      <c r="U31" s="458"/>
      <c r="V31" s="459"/>
      <c r="W31" s="466"/>
      <c r="X31" s="467"/>
      <c r="Y31" s="467"/>
      <c r="Z31" s="472" t="s">
        <v>128</v>
      </c>
      <c r="AA31" s="475"/>
      <c r="AB31" s="476"/>
      <c r="AC31" s="476"/>
      <c r="AD31" s="476"/>
      <c r="AE31" s="476"/>
      <c r="AF31" s="476"/>
      <c r="AG31" s="481" t="s">
        <v>224</v>
      </c>
      <c r="AH31" s="85"/>
      <c r="AJ31" s="449"/>
      <c r="AK31" s="449"/>
      <c r="AL31" s="449"/>
      <c r="AM31" s="449"/>
    </row>
    <row r="32" spans="1:58" ht="9.75" customHeight="1">
      <c r="B32" s="450"/>
      <c r="C32" s="450"/>
      <c r="D32" s="450"/>
      <c r="E32" s="450"/>
      <c r="F32" s="450"/>
      <c r="G32" s="450"/>
      <c r="H32" s="450"/>
      <c r="I32" s="450"/>
      <c r="L32" s="141"/>
      <c r="M32" s="445"/>
      <c r="N32" s="446"/>
      <c r="O32" s="453"/>
      <c r="P32" s="454"/>
      <c r="Q32" s="454"/>
      <c r="R32" s="454"/>
      <c r="S32" s="460"/>
      <c r="T32" s="461"/>
      <c r="U32" s="461"/>
      <c r="V32" s="462"/>
      <c r="W32" s="468"/>
      <c r="X32" s="469"/>
      <c r="Y32" s="469"/>
      <c r="Z32" s="473"/>
      <c r="AA32" s="477"/>
      <c r="AB32" s="478"/>
      <c r="AC32" s="478"/>
      <c r="AD32" s="478"/>
      <c r="AE32" s="478"/>
      <c r="AF32" s="478"/>
      <c r="AG32" s="482"/>
      <c r="AH32" s="85"/>
      <c r="AJ32" s="484"/>
      <c r="AK32" s="484"/>
      <c r="AL32" s="484"/>
      <c r="AM32" s="484"/>
    </row>
    <row r="33" spans="1:44" ht="9.75" customHeight="1">
      <c r="B33" s="442" t="s">
        <v>3</v>
      </c>
      <c r="C33" s="442"/>
      <c r="D33" s="442"/>
      <c r="E33" s="442"/>
      <c r="F33" s="442"/>
      <c r="G33" s="442"/>
      <c r="L33" s="141"/>
      <c r="M33" s="447"/>
      <c r="N33" s="448"/>
      <c r="O33" s="455"/>
      <c r="P33" s="456"/>
      <c r="Q33" s="456"/>
      <c r="R33" s="456"/>
      <c r="S33" s="463"/>
      <c r="T33" s="464"/>
      <c r="U33" s="464"/>
      <c r="V33" s="465"/>
      <c r="W33" s="470"/>
      <c r="X33" s="471"/>
      <c r="Y33" s="471"/>
      <c r="Z33" s="474"/>
      <c r="AA33" s="479"/>
      <c r="AB33" s="480"/>
      <c r="AC33" s="480"/>
      <c r="AD33" s="480"/>
      <c r="AE33" s="480"/>
      <c r="AF33" s="480"/>
      <c r="AG33" s="483"/>
      <c r="AJ33" s="484"/>
      <c r="AK33" s="484"/>
      <c r="AL33" s="484"/>
      <c r="AM33" s="484"/>
    </row>
    <row r="34" spans="1:44" ht="3.6" customHeight="1">
      <c r="P34" s="86"/>
      <c r="R34" s="87"/>
      <c r="W34" s="88"/>
      <c r="AI34" s="231"/>
      <c r="AJ34" s="231"/>
      <c r="AN34" s="89"/>
    </row>
    <row r="35" spans="1:44" ht="10.5" customHeight="1">
      <c r="A35" s="375" t="s">
        <v>225</v>
      </c>
      <c r="B35" s="391"/>
      <c r="C35" s="391"/>
      <c r="D35" s="391"/>
      <c r="E35" s="391"/>
      <c r="F35" s="391"/>
      <c r="G35" s="391"/>
      <c r="H35" s="393" t="s">
        <v>212</v>
      </c>
      <c r="I35" s="393"/>
      <c r="J35" s="393"/>
      <c r="K35" s="393"/>
      <c r="L35" s="393"/>
      <c r="M35" s="393"/>
      <c r="N35" s="393"/>
      <c r="O35" s="393"/>
      <c r="P35" s="393"/>
      <c r="Q35" s="393"/>
      <c r="R35" s="394" t="s">
        <v>38</v>
      </c>
      <c r="S35" s="395"/>
      <c r="T35" s="395"/>
      <c r="U35" s="395"/>
      <c r="V35" s="395"/>
      <c r="W35" s="396" t="str">
        <f>IF(H35="借換",IF(L7="","",L7),"")</f>
        <v/>
      </c>
      <c r="X35" s="397"/>
      <c r="Y35" s="402" t="s">
        <v>226</v>
      </c>
      <c r="Z35" s="402"/>
      <c r="AA35" s="403"/>
      <c r="AB35" s="408"/>
      <c r="AC35" s="408"/>
      <c r="AD35" s="408"/>
      <c r="AE35" s="408"/>
      <c r="AF35" s="408"/>
      <c r="AG35" s="411" t="s">
        <v>224</v>
      </c>
      <c r="AH35" s="90"/>
      <c r="AI35" s="364"/>
      <c r="AJ35" s="364"/>
      <c r="AN35" s="91"/>
    </row>
    <row r="36" spans="1:44" ht="10.5" customHeight="1">
      <c r="A36" s="392"/>
      <c r="B36" s="391"/>
      <c r="C36" s="391"/>
      <c r="D36" s="391"/>
      <c r="E36" s="391"/>
      <c r="F36" s="391"/>
      <c r="G36" s="391"/>
      <c r="H36" s="393"/>
      <c r="I36" s="393"/>
      <c r="J36" s="393"/>
      <c r="K36" s="393"/>
      <c r="L36" s="393"/>
      <c r="M36" s="393"/>
      <c r="N36" s="393"/>
      <c r="O36" s="393"/>
      <c r="P36" s="393"/>
      <c r="Q36" s="393"/>
      <c r="R36" s="395"/>
      <c r="S36" s="395"/>
      <c r="T36" s="395"/>
      <c r="U36" s="395"/>
      <c r="V36" s="395"/>
      <c r="W36" s="398"/>
      <c r="X36" s="399"/>
      <c r="Y36" s="404"/>
      <c r="Z36" s="404"/>
      <c r="AA36" s="405"/>
      <c r="AB36" s="409"/>
      <c r="AC36" s="409"/>
      <c r="AD36" s="409"/>
      <c r="AE36" s="409"/>
      <c r="AF36" s="409"/>
      <c r="AG36" s="412"/>
      <c r="AH36" s="90"/>
      <c r="AI36" s="364"/>
      <c r="AJ36" s="364"/>
      <c r="AN36" s="91"/>
    </row>
    <row r="37" spans="1:44" ht="10.5" customHeight="1">
      <c r="A37" s="391"/>
      <c r="B37" s="391"/>
      <c r="C37" s="391"/>
      <c r="D37" s="391"/>
      <c r="E37" s="391"/>
      <c r="F37" s="391"/>
      <c r="G37" s="391"/>
      <c r="H37" s="393"/>
      <c r="I37" s="393"/>
      <c r="J37" s="393"/>
      <c r="K37" s="393"/>
      <c r="L37" s="393"/>
      <c r="M37" s="393"/>
      <c r="N37" s="393"/>
      <c r="O37" s="393"/>
      <c r="P37" s="393"/>
      <c r="Q37" s="393"/>
      <c r="R37" s="395"/>
      <c r="S37" s="395"/>
      <c r="T37" s="395"/>
      <c r="U37" s="395"/>
      <c r="V37" s="395"/>
      <c r="W37" s="400"/>
      <c r="X37" s="401"/>
      <c r="Y37" s="406"/>
      <c r="Z37" s="406"/>
      <c r="AA37" s="407"/>
      <c r="AB37" s="410"/>
      <c r="AC37" s="410"/>
      <c r="AD37" s="410"/>
      <c r="AE37" s="410"/>
      <c r="AF37" s="410"/>
      <c r="AG37" s="413"/>
      <c r="AH37" s="90"/>
      <c r="AI37" s="87"/>
      <c r="AJ37" s="87"/>
      <c r="AN37" s="92"/>
    </row>
    <row r="38" spans="1:44" ht="10.5" customHeight="1">
      <c r="A38" s="492" t="s">
        <v>201</v>
      </c>
      <c r="B38" s="285"/>
      <c r="C38" s="285"/>
      <c r="D38" s="285"/>
      <c r="E38" s="285"/>
      <c r="F38" s="285"/>
      <c r="G38" s="285"/>
      <c r="H38" s="493" t="s">
        <v>227</v>
      </c>
      <c r="I38" s="493"/>
      <c r="J38" s="493"/>
      <c r="K38" s="493"/>
      <c r="L38" s="493"/>
      <c r="M38" s="493"/>
      <c r="N38" s="493"/>
      <c r="O38" s="493"/>
      <c r="P38" s="493"/>
      <c r="Q38" s="493"/>
      <c r="R38" s="494" t="s">
        <v>16</v>
      </c>
      <c r="S38" s="495"/>
      <c r="T38" s="365" t="s">
        <v>13</v>
      </c>
      <c r="U38" s="366"/>
      <c r="V38" s="366"/>
      <c r="W38" s="367"/>
      <c r="X38" s="391" t="s">
        <v>14</v>
      </c>
      <c r="Y38" s="391"/>
      <c r="Z38" s="391"/>
      <c r="AA38" s="391"/>
      <c r="AB38" s="391"/>
      <c r="AC38" s="391" t="s">
        <v>15</v>
      </c>
      <c r="AD38" s="391"/>
      <c r="AE38" s="391"/>
      <c r="AF38" s="391"/>
      <c r="AG38" s="391"/>
      <c r="AH38" s="93"/>
      <c r="AI38" s="87"/>
      <c r="AJ38" s="87"/>
      <c r="AN38" s="89"/>
    </row>
    <row r="39" spans="1:44" ht="10.5" customHeight="1">
      <c r="A39" s="285"/>
      <c r="B39" s="285"/>
      <c r="C39" s="285"/>
      <c r="D39" s="285"/>
      <c r="E39" s="285"/>
      <c r="F39" s="285"/>
      <c r="G39" s="285"/>
      <c r="H39" s="493"/>
      <c r="I39" s="493"/>
      <c r="J39" s="493"/>
      <c r="K39" s="493"/>
      <c r="L39" s="493"/>
      <c r="M39" s="493"/>
      <c r="N39" s="493"/>
      <c r="O39" s="493"/>
      <c r="P39" s="493"/>
      <c r="Q39" s="493"/>
      <c r="R39" s="496"/>
      <c r="S39" s="497"/>
      <c r="T39" s="371"/>
      <c r="U39" s="372"/>
      <c r="V39" s="372"/>
      <c r="W39" s="373"/>
      <c r="X39" s="391"/>
      <c r="Y39" s="391"/>
      <c r="Z39" s="391"/>
      <c r="AA39" s="391"/>
      <c r="AB39" s="391"/>
      <c r="AC39" s="391"/>
      <c r="AD39" s="391"/>
      <c r="AE39" s="391"/>
      <c r="AF39" s="391"/>
      <c r="AG39" s="391"/>
      <c r="AH39" s="93"/>
      <c r="AI39" s="87"/>
      <c r="AJ39" s="87"/>
    </row>
    <row r="40" spans="1:44" ht="10.5" customHeight="1">
      <c r="A40" s="285"/>
      <c r="B40" s="285"/>
      <c r="C40" s="285"/>
      <c r="D40" s="285"/>
      <c r="E40" s="285"/>
      <c r="F40" s="285"/>
      <c r="G40" s="285"/>
      <c r="H40" s="493"/>
      <c r="I40" s="493"/>
      <c r="J40" s="493"/>
      <c r="K40" s="493"/>
      <c r="L40" s="493"/>
      <c r="M40" s="493"/>
      <c r="N40" s="493"/>
      <c r="O40" s="493"/>
      <c r="P40" s="493"/>
      <c r="Q40" s="493"/>
      <c r="R40" s="496"/>
      <c r="S40" s="497"/>
      <c r="T40" s="285" t="s">
        <v>17</v>
      </c>
      <c r="U40" s="285"/>
      <c r="V40" s="285"/>
      <c r="W40" s="285"/>
      <c r="X40" s="286" t="str">
        <f>IF(A27="","",(IF(A2="一般",AA27,"")))</f>
        <v/>
      </c>
      <c r="Y40" s="286"/>
      <c r="Z40" s="286"/>
      <c r="AA40" s="286"/>
      <c r="AB40" s="286"/>
      <c r="AC40" s="286" t="str">
        <f>IF(A27="","",(IF(AND(A2="一般",AA31&lt;&gt;""),AA31,"")))</f>
        <v/>
      </c>
      <c r="AD40" s="286"/>
      <c r="AE40" s="286"/>
      <c r="AF40" s="286"/>
      <c r="AG40" s="286"/>
      <c r="AH40" s="94"/>
      <c r="AI40" s="364"/>
      <c r="AJ40" s="364"/>
      <c r="AN40" s="91"/>
    </row>
    <row r="41" spans="1:44" ht="10.5" customHeight="1">
      <c r="A41" s="365" t="s">
        <v>228</v>
      </c>
      <c r="B41" s="366"/>
      <c r="C41" s="366"/>
      <c r="D41" s="366"/>
      <c r="E41" s="366"/>
      <c r="F41" s="366"/>
      <c r="G41" s="367"/>
      <c r="H41" s="374"/>
      <c r="I41" s="374"/>
      <c r="J41" s="374"/>
      <c r="K41" s="374"/>
      <c r="L41" s="374"/>
      <c r="M41" s="374"/>
      <c r="N41" s="374"/>
      <c r="O41" s="374"/>
      <c r="P41" s="374"/>
      <c r="Q41" s="374"/>
      <c r="R41" s="496"/>
      <c r="S41" s="497"/>
      <c r="T41" s="285"/>
      <c r="U41" s="285"/>
      <c r="V41" s="285"/>
      <c r="W41" s="285"/>
      <c r="X41" s="286"/>
      <c r="Y41" s="286"/>
      <c r="Z41" s="286"/>
      <c r="AA41" s="286"/>
      <c r="AB41" s="286"/>
      <c r="AC41" s="286"/>
      <c r="AD41" s="286"/>
      <c r="AE41" s="286"/>
      <c r="AF41" s="286"/>
      <c r="AG41" s="286"/>
      <c r="AH41" s="94"/>
      <c r="AI41" s="87"/>
      <c r="AJ41" s="87"/>
      <c r="AN41" s="92"/>
    </row>
    <row r="42" spans="1:44" ht="10.5" customHeight="1">
      <c r="A42" s="368"/>
      <c r="B42" s="369"/>
      <c r="C42" s="369"/>
      <c r="D42" s="369"/>
      <c r="E42" s="369"/>
      <c r="F42" s="369"/>
      <c r="G42" s="370"/>
      <c r="H42" s="374"/>
      <c r="I42" s="374"/>
      <c r="J42" s="374"/>
      <c r="K42" s="374"/>
      <c r="L42" s="374"/>
      <c r="M42" s="374"/>
      <c r="N42" s="374"/>
      <c r="O42" s="374"/>
      <c r="P42" s="374"/>
      <c r="Q42" s="374"/>
      <c r="R42" s="496"/>
      <c r="S42" s="497"/>
      <c r="T42" s="285" t="s">
        <v>229</v>
      </c>
      <c r="U42" s="285"/>
      <c r="V42" s="285"/>
      <c r="W42" s="285"/>
      <c r="X42" s="286" t="str">
        <f>IF(A27="","",(IF(A2="住宅",AA27,"")))</f>
        <v/>
      </c>
      <c r="Y42" s="286"/>
      <c r="Z42" s="286"/>
      <c r="AA42" s="286"/>
      <c r="AB42" s="286"/>
      <c r="AC42" s="286" t="str">
        <f>IF(A27="","",(IF(AND(A2="住宅",AA31&lt;&gt;""),AA31,"")))</f>
        <v/>
      </c>
      <c r="AD42" s="286"/>
      <c r="AE42" s="286"/>
      <c r="AF42" s="286"/>
      <c r="AG42" s="286"/>
      <c r="AH42" s="94"/>
      <c r="AI42" s="87"/>
      <c r="AJ42" s="87"/>
      <c r="AN42" s="89"/>
    </row>
    <row r="43" spans="1:44" ht="10.5" customHeight="1">
      <c r="A43" s="371"/>
      <c r="B43" s="372"/>
      <c r="C43" s="372"/>
      <c r="D43" s="372"/>
      <c r="E43" s="372"/>
      <c r="F43" s="372"/>
      <c r="G43" s="373"/>
      <c r="H43" s="374"/>
      <c r="I43" s="374"/>
      <c r="J43" s="374"/>
      <c r="K43" s="374"/>
      <c r="L43" s="374"/>
      <c r="M43" s="374"/>
      <c r="N43" s="374"/>
      <c r="O43" s="374"/>
      <c r="P43" s="374"/>
      <c r="Q43" s="374"/>
      <c r="R43" s="496"/>
      <c r="S43" s="497"/>
      <c r="T43" s="285"/>
      <c r="U43" s="285"/>
      <c r="V43" s="285"/>
      <c r="W43" s="285"/>
      <c r="X43" s="286"/>
      <c r="Y43" s="286"/>
      <c r="Z43" s="286"/>
      <c r="AA43" s="286"/>
      <c r="AB43" s="286"/>
      <c r="AC43" s="286"/>
      <c r="AD43" s="286"/>
      <c r="AE43" s="286"/>
      <c r="AF43" s="286"/>
      <c r="AG43" s="286"/>
      <c r="AH43" s="94"/>
      <c r="AI43" s="87"/>
      <c r="AJ43" s="87"/>
      <c r="AN43" s="91"/>
      <c r="AO43" s="95"/>
    </row>
    <row r="44" spans="1:44" ht="10.5" customHeight="1">
      <c r="A44" s="375" t="s">
        <v>279</v>
      </c>
      <c r="B44" s="375"/>
      <c r="C44" s="375"/>
      <c r="D44" s="375"/>
      <c r="E44" s="375"/>
      <c r="F44" s="375"/>
      <c r="G44" s="375"/>
      <c r="H44" s="376" t="str">
        <f>IF(H41="","",ROUNDDOWN($H$41*3/10,0))</f>
        <v/>
      </c>
      <c r="I44" s="377"/>
      <c r="J44" s="377"/>
      <c r="K44" s="377"/>
      <c r="L44" s="377"/>
      <c r="M44" s="377"/>
      <c r="N44" s="377"/>
      <c r="O44" s="377"/>
      <c r="P44" s="377"/>
      <c r="Q44" s="377"/>
      <c r="R44" s="496"/>
      <c r="S44" s="497"/>
      <c r="T44" s="381" t="s">
        <v>18</v>
      </c>
      <c r="U44" s="381"/>
      <c r="V44" s="381"/>
      <c r="W44" s="381"/>
      <c r="X44" s="286" t="str">
        <f>IF(A27="","",(IF(A2="住宅災害",AA27,"")))</f>
        <v/>
      </c>
      <c r="Y44" s="286"/>
      <c r="Z44" s="286"/>
      <c r="AA44" s="286"/>
      <c r="AB44" s="286"/>
      <c r="AC44" s="286" t="str">
        <f>IF(A27="","",(IF(AND(A2="住宅災害",AA31&lt;&gt;""),AA31,"")))</f>
        <v/>
      </c>
      <c r="AD44" s="286"/>
      <c r="AE44" s="286"/>
      <c r="AF44" s="286"/>
      <c r="AG44" s="286"/>
      <c r="AH44" s="94"/>
      <c r="AI44" s="364"/>
      <c r="AJ44" s="364"/>
      <c r="AN44" s="501" t="str">
        <f>IF(X60="","",IF(H44&lt;X60,"＜注意＞全種別の共済貸付金の償還額の合計が、例月給料の１０分の３以内となるよう、毎月償還の一回の償還額を減らしてください。",""))</f>
        <v/>
      </c>
      <c r="AO44" s="502"/>
      <c r="AP44" s="502"/>
      <c r="AQ44" s="502"/>
      <c r="AR44" s="502"/>
    </row>
    <row r="45" spans="1:44" ht="10.5" customHeight="1">
      <c r="A45" s="375"/>
      <c r="B45" s="375"/>
      <c r="C45" s="375"/>
      <c r="D45" s="375"/>
      <c r="E45" s="375"/>
      <c r="F45" s="375"/>
      <c r="G45" s="375"/>
      <c r="H45" s="377"/>
      <c r="I45" s="377"/>
      <c r="J45" s="377"/>
      <c r="K45" s="377"/>
      <c r="L45" s="377"/>
      <c r="M45" s="377"/>
      <c r="N45" s="377"/>
      <c r="O45" s="377"/>
      <c r="P45" s="377"/>
      <c r="Q45" s="377"/>
      <c r="R45" s="496"/>
      <c r="S45" s="497"/>
      <c r="T45" s="381"/>
      <c r="U45" s="381"/>
      <c r="V45" s="381"/>
      <c r="W45" s="381"/>
      <c r="X45" s="286"/>
      <c r="Y45" s="286"/>
      <c r="Z45" s="286"/>
      <c r="AA45" s="286"/>
      <c r="AB45" s="286"/>
      <c r="AC45" s="286"/>
      <c r="AD45" s="286"/>
      <c r="AE45" s="286"/>
      <c r="AF45" s="286"/>
      <c r="AG45" s="286"/>
      <c r="AH45" s="94"/>
      <c r="AI45" s="87"/>
      <c r="AJ45" s="87"/>
      <c r="AN45" s="502"/>
      <c r="AO45" s="502"/>
      <c r="AP45" s="502"/>
      <c r="AQ45" s="502"/>
      <c r="AR45" s="502"/>
    </row>
    <row r="46" spans="1:44" ht="10.5" customHeight="1">
      <c r="A46" s="375" t="s">
        <v>280</v>
      </c>
      <c r="B46" s="375"/>
      <c r="C46" s="375"/>
      <c r="D46" s="375"/>
      <c r="E46" s="375"/>
      <c r="F46" s="375"/>
      <c r="G46" s="375"/>
      <c r="H46" s="376" t="str">
        <f>IF(H41="","",ROUNDDOWN($H$41*6/10,0))</f>
        <v/>
      </c>
      <c r="I46" s="377"/>
      <c r="J46" s="377"/>
      <c r="K46" s="377"/>
      <c r="L46" s="377"/>
      <c r="M46" s="377"/>
      <c r="N46" s="377"/>
      <c r="O46" s="377"/>
      <c r="P46" s="377"/>
      <c r="Q46" s="377"/>
      <c r="R46" s="496"/>
      <c r="S46" s="497"/>
      <c r="T46" s="285" t="s">
        <v>19</v>
      </c>
      <c r="U46" s="285"/>
      <c r="V46" s="285"/>
      <c r="W46" s="285"/>
      <c r="X46" s="286" t="str">
        <f>IF(A27="","",(IF(A2="教育",AA27,"")))</f>
        <v/>
      </c>
      <c r="Y46" s="286"/>
      <c r="Z46" s="286"/>
      <c r="AA46" s="286"/>
      <c r="AB46" s="286"/>
      <c r="AC46" s="286" t="str">
        <f>IF(A27="","",(IF(AND(A2="教育",AA31&lt;&gt;""),AA31,"")))</f>
        <v/>
      </c>
      <c r="AD46" s="286"/>
      <c r="AE46" s="286"/>
      <c r="AF46" s="286"/>
      <c r="AG46" s="286"/>
      <c r="AH46" s="94"/>
      <c r="AI46" s="87"/>
      <c r="AJ46" s="87"/>
      <c r="AN46" s="501" t="str">
        <f>IF(AC60="","",IF(H46&lt;AC60,"＜注意＞全種別の共済貸付金のボーナス償還額の合計が、例月給料の１０分の６以内となるよう、ボーナス償還の一回の償還額を減らしてください。",""))</f>
        <v/>
      </c>
      <c r="AO46" s="502"/>
      <c r="AP46" s="502"/>
      <c r="AQ46" s="502"/>
      <c r="AR46" s="502"/>
    </row>
    <row r="47" spans="1:44" ht="10.5" customHeight="1">
      <c r="A47" s="375"/>
      <c r="B47" s="375"/>
      <c r="C47" s="375"/>
      <c r="D47" s="375"/>
      <c r="E47" s="375"/>
      <c r="F47" s="375"/>
      <c r="G47" s="375"/>
      <c r="H47" s="377"/>
      <c r="I47" s="377"/>
      <c r="J47" s="377"/>
      <c r="K47" s="377"/>
      <c r="L47" s="377"/>
      <c r="M47" s="377"/>
      <c r="N47" s="377"/>
      <c r="O47" s="377"/>
      <c r="P47" s="377"/>
      <c r="Q47" s="377"/>
      <c r="R47" s="496"/>
      <c r="S47" s="497"/>
      <c r="T47" s="285"/>
      <c r="U47" s="285"/>
      <c r="V47" s="285"/>
      <c r="W47" s="285"/>
      <c r="X47" s="286"/>
      <c r="Y47" s="286"/>
      <c r="Z47" s="286"/>
      <c r="AA47" s="286"/>
      <c r="AB47" s="286"/>
      <c r="AC47" s="286"/>
      <c r="AD47" s="286"/>
      <c r="AE47" s="286"/>
      <c r="AF47" s="286"/>
      <c r="AG47" s="286"/>
      <c r="AH47" s="94"/>
      <c r="AI47" s="87"/>
      <c r="AJ47" s="87"/>
      <c r="AN47" s="502"/>
      <c r="AO47" s="502"/>
      <c r="AP47" s="502"/>
      <c r="AQ47" s="502"/>
      <c r="AR47" s="502"/>
    </row>
    <row r="48" spans="1:44" ht="10.5" customHeight="1">
      <c r="A48" s="392" t="s">
        <v>230</v>
      </c>
      <c r="B48" s="392"/>
      <c r="C48" s="392"/>
      <c r="D48" s="392"/>
      <c r="E48" s="392"/>
      <c r="F48" s="392"/>
      <c r="G48" s="392"/>
      <c r="H48" s="376" t="str">
        <f>IF(H41="","",ROUNDDOWN($H$41*4.8,0))</f>
        <v/>
      </c>
      <c r="I48" s="377"/>
      <c r="J48" s="377"/>
      <c r="K48" s="377"/>
      <c r="L48" s="377"/>
      <c r="M48" s="377"/>
      <c r="N48" s="377"/>
      <c r="O48" s="377"/>
      <c r="P48" s="377"/>
      <c r="Q48" s="377"/>
      <c r="R48" s="496"/>
      <c r="S48" s="497"/>
      <c r="T48" s="285" t="s">
        <v>20</v>
      </c>
      <c r="U48" s="285"/>
      <c r="V48" s="285"/>
      <c r="W48" s="285"/>
      <c r="X48" s="286" t="str">
        <f>IF(A27="","",(IF(A2="災害",AA27,"")))</f>
        <v/>
      </c>
      <c r="Y48" s="286"/>
      <c r="Z48" s="286"/>
      <c r="AA48" s="286"/>
      <c r="AB48" s="286"/>
      <c r="AC48" s="286" t="str">
        <f>IF(A27="","",(IF(AND(A2="災害",AA31&lt;&gt;""),AA31,"")))</f>
        <v/>
      </c>
      <c r="AD48" s="286"/>
      <c r="AE48" s="286"/>
      <c r="AF48" s="286"/>
      <c r="AG48" s="286"/>
      <c r="AH48" s="94"/>
      <c r="AI48" s="511" t="s">
        <v>239</v>
      </c>
      <c r="AJ48" s="511"/>
      <c r="AK48" s="511"/>
      <c r="AL48" s="511"/>
      <c r="AM48" s="511"/>
    </row>
    <row r="49" spans="1:46" ht="10.5" customHeight="1">
      <c r="A49" s="392"/>
      <c r="B49" s="392"/>
      <c r="C49" s="392"/>
      <c r="D49" s="392"/>
      <c r="E49" s="392"/>
      <c r="F49" s="392"/>
      <c r="G49" s="392"/>
      <c r="H49" s="377"/>
      <c r="I49" s="377"/>
      <c r="J49" s="377"/>
      <c r="K49" s="377"/>
      <c r="L49" s="377"/>
      <c r="M49" s="377"/>
      <c r="N49" s="377"/>
      <c r="O49" s="377"/>
      <c r="P49" s="377"/>
      <c r="Q49" s="377"/>
      <c r="R49" s="496"/>
      <c r="S49" s="497"/>
      <c r="T49" s="285"/>
      <c r="U49" s="285"/>
      <c r="V49" s="285"/>
      <c r="W49" s="285"/>
      <c r="X49" s="286"/>
      <c r="Y49" s="286"/>
      <c r="Z49" s="286"/>
      <c r="AA49" s="286"/>
      <c r="AB49" s="286"/>
      <c r="AC49" s="286"/>
      <c r="AD49" s="286"/>
      <c r="AE49" s="286"/>
      <c r="AF49" s="286"/>
      <c r="AG49" s="286"/>
      <c r="AH49" s="94"/>
      <c r="AI49" s="511"/>
      <c r="AJ49" s="511"/>
      <c r="AK49" s="511"/>
      <c r="AL49" s="511"/>
      <c r="AM49" s="511"/>
    </row>
    <row r="50" spans="1:46" ht="10.5" customHeight="1">
      <c r="A50" s="491" t="s">
        <v>34</v>
      </c>
      <c r="B50" s="391"/>
      <c r="C50" s="391"/>
      <c r="D50" s="391"/>
      <c r="E50" s="391"/>
      <c r="F50" s="391"/>
      <c r="G50" s="391"/>
      <c r="H50" s="503" t="s">
        <v>121</v>
      </c>
      <c r="I50" s="504"/>
      <c r="J50" s="505"/>
      <c r="K50" s="506"/>
      <c r="L50" s="506"/>
      <c r="M50" s="506"/>
      <c r="N50" s="506"/>
      <c r="O50" s="506"/>
      <c r="P50" s="506"/>
      <c r="Q50" s="507"/>
      <c r="R50" s="496"/>
      <c r="S50" s="497"/>
      <c r="T50" s="285" t="s">
        <v>21</v>
      </c>
      <c r="U50" s="285"/>
      <c r="V50" s="285"/>
      <c r="W50" s="285"/>
      <c r="X50" s="286" t="str">
        <f>IF(A27="","",(IF(A2="医療",AA27,"")))</f>
        <v/>
      </c>
      <c r="Y50" s="286"/>
      <c r="Z50" s="286"/>
      <c r="AA50" s="286"/>
      <c r="AB50" s="286"/>
      <c r="AC50" s="286" t="str">
        <f>IF(A27="","",(IF(AND(A2="医療",AA31&lt;&gt;""),AA31,"")))</f>
        <v/>
      </c>
      <c r="AD50" s="286"/>
      <c r="AE50" s="286"/>
      <c r="AF50" s="286"/>
      <c r="AG50" s="286"/>
      <c r="AH50" s="94"/>
      <c r="AI50" s="511"/>
      <c r="AJ50" s="511"/>
      <c r="AK50" s="511"/>
      <c r="AL50" s="511"/>
      <c r="AM50" s="511"/>
    </row>
    <row r="51" spans="1:46" ht="10.5" customHeight="1">
      <c r="A51" s="391"/>
      <c r="B51" s="391"/>
      <c r="C51" s="391"/>
      <c r="D51" s="391"/>
      <c r="E51" s="391"/>
      <c r="F51" s="391"/>
      <c r="G51" s="391"/>
      <c r="H51" s="142" t="s">
        <v>124</v>
      </c>
      <c r="I51" s="508"/>
      <c r="J51" s="82" t="s">
        <v>122</v>
      </c>
      <c r="K51" s="508"/>
      <c r="L51" s="510" t="s">
        <v>240</v>
      </c>
      <c r="M51" s="510"/>
      <c r="N51" s="508"/>
      <c r="O51" s="82" t="s">
        <v>122</v>
      </c>
      <c r="P51" s="508"/>
      <c r="Q51" s="96" t="s">
        <v>123</v>
      </c>
      <c r="R51" s="496"/>
      <c r="S51" s="497"/>
      <c r="T51" s="285"/>
      <c r="U51" s="285"/>
      <c r="V51" s="285"/>
      <c r="W51" s="285"/>
      <c r="X51" s="286"/>
      <c r="Y51" s="286"/>
      <c r="Z51" s="286"/>
      <c r="AA51" s="286"/>
      <c r="AB51" s="286"/>
      <c r="AC51" s="286"/>
      <c r="AD51" s="286"/>
      <c r="AE51" s="286"/>
      <c r="AF51" s="286"/>
      <c r="AG51" s="286"/>
      <c r="AH51" s="94"/>
      <c r="AI51" s="287" t="s">
        <v>35</v>
      </c>
      <c r="AJ51" s="288"/>
      <c r="AK51" s="288"/>
      <c r="AL51" s="288"/>
      <c r="AM51" s="289"/>
    </row>
    <row r="52" spans="1:46" ht="10.5" customHeight="1">
      <c r="A52" s="391"/>
      <c r="B52" s="391"/>
      <c r="C52" s="391"/>
      <c r="D52" s="391"/>
      <c r="E52" s="391"/>
      <c r="F52" s="391"/>
      <c r="G52" s="391"/>
      <c r="H52" s="143"/>
      <c r="I52" s="509"/>
      <c r="J52" s="144"/>
      <c r="K52" s="509"/>
      <c r="L52" s="144"/>
      <c r="M52" s="144"/>
      <c r="N52" s="509"/>
      <c r="O52" s="144"/>
      <c r="P52" s="509"/>
      <c r="Q52" s="145" t="s">
        <v>129</v>
      </c>
      <c r="R52" s="496"/>
      <c r="S52" s="497"/>
      <c r="T52" s="285" t="s">
        <v>22</v>
      </c>
      <c r="U52" s="285"/>
      <c r="V52" s="285"/>
      <c r="W52" s="285"/>
      <c r="X52" s="286" t="str">
        <f>IF(A27="","",(IF(A2="結婚",AA27,"")))</f>
        <v/>
      </c>
      <c r="Y52" s="286"/>
      <c r="Z52" s="286"/>
      <c r="AA52" s="286"/>
      <c r="AB52" s="286"/>
      <c r="AC52" s="286" t="str">
        <f>IF(A27="","",(IF(AND(A2="結婚",AA31&lt;&gt;""),AA31,"")))</f>
        <v/>
      </c>
      <c r="AD52" s="286"/>
      <c r="AE52" s="286"/>
      <c r="AF52" s="286"/>
      <c r="AG52" s="286"/>
      <c r="AH52" s="94"/>
      <c r="AI52" s="302" t="str">
        <f>IF(A27="","",(A27*10000))</f>
        <v/>
      </c>
      <c r="AJ52" s="303"/>
      <c r="AK52" s="303"/>
      <c r="AL52" s="303"/>
      <c r="AM52" s="304"/>
    </row>
    <row r="53" spans="1:46" ht="10.5" customHeight="1">
      <c r="A53" s="308" t="s">
        <v>248</v>
      </c>
      <c r="B53" s="308"/>
      <c r="C53" s="308"/>
      <c r="D53" s="308"/>
      <c r="E53" s="308"/>
      <c r="F53" s="308"/>
      <c r="G53" s="308"/>
      <c r="H53" s="359" t="str">
        <f>IF(I22="","",DATEDIF(I22,DATE(X14+2018,AA14+1,AD14),"y"))</f>
        <v/>
      </c>
      <c r="I53" s="354"/>
      <c r="J53" s="354"/>
      <c r="K53" s="354"/>
      <c r="L53" s="351" t="s">
        <v>99</v>
      </c>
      <c r="M53" s="337" t="str">
        <f>IF(I22="","",DATEDIF(I22,DATE(X14+2018,AA14+1,AD14),"YM"))</f>
        <v/>
      </c>
      <c r="N53" s="354"/>
      <c r="O53" s="354"/>
      <c r="P53" s="354"/>
      <c r="Q53" s="357" t="s">
        <v>180</v>
      </c>
      <c r="R53" s="496"/>
      <c r="S53" s="497"/>
      <c r="T53" s="285"/>
      <c r="U53" s="285"/>
      <c r="V53" s="285"/>
      <c r="W53" s="285"/>
      <c r="X53" s="286"/>
      <c r="Y53" s="286"/>
      <c r="Z53" s="286"/>
      <c r="AA53" s="286"/>
      <c r="AB53" s="286"/>
      <c r="AC53" s="286"/>
      <c r="AD53" s="286"/>
      <c r="AE53" s="286"/>
      <c r="AF53" s="286"/>
      <c r="AG53" s="286"/>
      <c r="AH53" s="94"/>
      <c r="AI53" s="305"/>
      <c r="AJ53" s="306"/>
      <c r="AK53" s="306"/>
      <c r="AL53" s="306"/>
      <c r="AM53" s="307"/>
      <c r="AO53" s="175" t="s">
        <v>258</v>
      </c>
      <c r="AP53" s="104"/>
      <c r="AQ53" s="104"/>
      <c r="AR53" s="104"/>
      <c r="AS53" s="104"/>
      <c r="AT53" s="104"/>
    </row>
    <row r="54" spans="1:46" ht="10.5" customHeight="1">
      <c r="A54" s="308"/>
      <c r="B54" s="308"/>
      <c r="C54" s="308"/>
      <c r="D54" s="308"/>
      <c r="E54" s="308"/>
      <c r="F54" s="308"/>
      <c r="G54" s="308"/>
      <c r="H54" s="360"/>
      <c r="I54" s="355"/>
      <c r="J54" s="355"/>
      <c r="K54" s="355"/>
      <c r="L54" s="352"/>
      <c r="M54" s="355"/>
      <c r="N54" s="355"/>
      <c r="O54" s="355"/>
      <c r="P54" s="355"/>
      <c r="Q54" s="358"/>
      <c r="R54" s="496"/>
      <c r="S54" s="497"/>
      <c r="T54" s="285" t="s">
        <v>23</v>
      </c>
      <c r="U54" s="285"/>
      <c r="V54" s="285"/>
      <c r="W54" s="285"/>
      <c r="X54" s="286" t="str">
        <f>IF(A27="","",(IF(A2="葬祭",AA27,"")))</f>
        <v/>
      </c>
      <c r="Y54" s="286"/>
      <c r="Z54" s="286"/>
      <c r="AA54" s="286"/>
      <c r="AB54" s="286"/>
      <c r="AC54" s="286" t="str">
        <f>IF(A27="","",(IF(AND(A2="葬祭",AA31&lt;&gt;""),AA31,"")))</f>
        <v/>
      </c>
      <c r="AD54" s="286"/>
      <c r="AE54" s="286"/>
      <c r="AF54" s="286"/>
      <c r="AG54" s="286"/>
      <c r="AH54" s="94"/>
      <c r="AI54" s="284"/>
      <c r="AJ54" s="284"/>
      <c r="AK54" s="284"/>
      <c r="AL54" s="284"/>
      <c r="AM54" s="284"/>
      <c r="AN54" s="32"/>
      <c r="AO54" s="174" t="s">
        <v>181</v>
      </c>
      <c r="AP54" s="174" t="s">
        <v>182</v>
      </c>
      <c r="AQ54" s="176" t="s">
        <v>183</v>
      </c>
      <c r="AR54" s="176" t="s">
        <v>184</v>
      </c>
      <c r="AS54" s="176" t="s">
        <v>185</v>
      </c>
      <c r="AT54" s="174" t="s">
        <v>186</v>
      </c>
    </row>
    <row r="55" spans="1:46" ht="10.5" customHeight="1">
      <c r="A55" s="308"/>
      <c r="B55" s="308"/>
      <c r="C55" s="308"/>
      <c r="D55" s="308"/>
      <c r="E55" s="308"/>
      <c r="F55" s="308"/>
      <c r="G55" s="308"/>
      <c r="H55" s="361"/>
      <c r="I55" s="356"/>
      <c r="J55" s="356"/>
      <c r="K55" s="356"/>
      <c r="L55" s="353"/>
      <c r="M55" s="356"/>
      <c r="N55" s="356"/>
      <c r="O55" s="355"/>
      <c r="P55" s="355"/>
      <c r="Q55" s="358"/>
      <c r="R55" s="496"/>
      <c r="S55" s="497"/>
      <c r="T55" s="285"/>
      <c r="U55" s="285"/>
      <c r="V55" s="285"/>
      <c r="W55" s="285"/>
      <c r="X55" s="286"/>
      <c r="Y55" s="286"/>
      <c r="Z55" s="286"/>
      <c r="AA55" s="286"/>
      <c r="AB55" s="286"/>
      <c r="AC55" s="286"/>
      <c r="AD55" s="286"/>
      <c r="AE55" s="286"/>
      <c r="AF55" s="286"/>
      <c r="AG55" s="286"/>
      <c r="AH55" s="94"/>
      <c r="AI55" s="498" t="s">
        <v>36</v>
      </c>
      <c r="AJ55" s="499"/>
      <c r="AK55" s="499"/>
      <c r="AL55" s="499"/>
      <c r="AM55" s="500"/>
      <c r="AN55" s="32"/>
      <c r="AO55" s="174" t="s">
        <v>187</v>
      </c>
      <c r="AP55" s="174">
        <v>10</v>
      </c>
      <c r="AQ55" s="174">
        <v>15</v>
      </c>
      <c r="AR55" s="174">
        <v>25</v>
      </c>
      <c r="AS55" s="174">
        <v>35</v>
      </c>
      <c r="AT55" s="174">
        <v>45</v>
      </c>
    </row>
    <row r="56" spans="1:46" ht="10.5" customHeight="1">
      <c r="A56" s="378" t="s">
        <v>265</v>
      </c>
      <c r="B56" s="379"/>
      <c r="C56" s="379"/>
      <c r="D56" s="379"/>
      <c r="E56" s="379"/>
      <c r="F56" s="379"/>
      <c r="G56" s="379"/>
      <c r="H56" s="331" t="s">
        <v>247</v>
      </c>
      <c r="I56" s="332"/>
      <c r="J56" s="332"/>
      <c r="K56" s="332"/>
      <c r="L56" s="332"/>
      <c r="M56" s="337" t="str">
        <f>IF(I22="","",IF($H$53&gt;=20,45,IF($H$53&gt;=10,35,IF($H$53&gt;=5,25,IF($H$53&gt;=3,15,IF($H$53&lt;3,10))))))</f>
        <v/>
      </c>
      <c r="N56" s="337"/>
      <c r="O56" s="337"/>
      <c r="P56" s="337"/>
      <c r="Q56" s="338"/>
      <c r="R56" s="496"/>
      <c r="S56" s="497"/>
      <c r="T56" s="380" t="s">
        <v>33</v>
      </c>
      <c r="U56" s="381"/>
      <c r="V56" s="381"/>
      <c r="W56" s="381"/>
      <c r="X56" s="286" t="str">
        <f>IF(A27="","",(IF(A2="介護構造部分に係る",AA27,"")))</f>
        <v/>
      </c>
      <c r="Y56" s="286"/>
      <c r="Z56" s="286"/>
      <c r="AA56" s="286"/>
      <c r="AB56" s="286"/>
      <c r="AC56" s="286" t="str">
        <f>IF(A27="","",(IF(AND(A2="介護構造部分に係る",AA31&lt;&gt;""),AA31,"")))</f>
        <v/>
      </c>
      <c r="AD56" s="286"/>
      <c r="AE56" s="286"/>
      <c r="AF56" s="286"/>
      <c r="AG56" s="286"/>
      <c r="AH56" s="94"/>
      <c r="AI56" s="302" t="str">
        <f>IF(W35="","",AB35)</f>
        <v/>
      </c>
      <c r="AJ56" s="303"/>
      <c r="AK56" s="303"/>
      <c r="AL56" s="303"/>
      <c r="AM56" s="304"/>
      <c r="AN56" s="32"/>
      <c r="AO56" s="32"/>
    </row>
    <row r="57" spans="1:46" ht="10.5" customHeight="1">
      <c r="A57" s="379"/>
      <c r="B57" s="379"/>
      <c r="C57" s="379"/>
      <c r="D57" s="379"/>
      <c r="E57" s="379"/>
      <c r="F57" s="379"/>
      <c r="G57" s="379"/>
      <c r="H57" s="333"/>
      <c r="I57" s="334"/>
      <c r="J57" s="334"/>
      <c r="K57" s="334"/>
      <c r="L57" s="334"/>
      <c r="M57" s="339"/>
      <c r="N57" s="339"/>
      <c r="O57" s="339"/>
      <c r="P57" s="339"/>
      <c r="Q57" s="340"/>
      <c r="R57" s="496"/>
      <c r="S57" s="497"/>
      <c r="T57" s="381"/>
      <c r="U57" s="381"/>
      <c r="V57" s="381"/>
      <c r="W57" s="381"/>
      <c r="X57" s="286"/>
      <c r="Y57" s="286"/>
      <c r="Z57" s="286"/>
      <c r="AA57" s="286"/>
      <c r="AB57" s="286"/>
      <c r="AC57" s="286"/>
      <c r="AD57" s="286"/>
      <c r="AE57" s="286"/>
      <c r="AF57" s="286"/>
      <c r="AG57" s="286"/>
      <c r="AH57" s="94"/>
      <c r="AI57" s="305"/>
      <c r="AJ57" s="306"/>
      <c r="AK57" s="306"/>
      <c r="AL57" s="306"/>
      <c r="AM57" s="307"/>
      <c r="AN57" s="32"/>
      <c r="AO57" s="32"/>
    </row>
    <row r="58" spans="1:46" ht="10.5" customHeight="1">
      <c r="A58" s="379"/>
      <c r="B58" s="379"/>
      <c r="C58" s="379"/>
      <c r="D58" s="379"/>
      <c r="E58" s="379"/>
      <c r="F58" s="379"/>
      <c r="G58" s="379"/>
      <c r="H58" s="335"/>
      <c r="I58" s="336"/>
      <c r="J58" s="336"/>
      <c r="K58" s="336"/>
      <c r="L58" s="336"/>
      <c r="M58" s="341"/>
      <c r="N58" s="341"/>
      <c r="O58" s="341"/>
      <c r="P58" s="341"/>
      <c r="Q58" s="342"/>
      <c r="R58" s="496"/>
      <c r="S58" s="497"/>
      <c r="T58" s="285" t="s">
        <v>24</v>
      </c>
      <c r="U58" s="285"/>
      <c r="V58" s="285"/>
      <c r="W58" s="285"/>
      <c r="X58" s="286"/>
      <c r="Y58" s="286"/>
      <c r="Z58" s="286"/>
      <c r="AA58" s="286"/>
      <c r="AB58" s="286"/>
      <c r="AC58" s="286"/>
      <c r="AD58" s="286"/>
      <c r="AE58" s="286"/>
      <c r="AF58" s="286"/>
      <c r="AG58" s="286"/>
      <c r="AH58" s="94"/>
      <c r="AI58" s="284"/>
      <c r="AJ58" s="284"/>
      <c r="AK58" s="284"/>
      <c r="AL58" s="284"/>
      <c r="AM58" s="284"/>
      <c r="AN58" s="32"/>
      <c r="AO58" s="32"/>
    </row>
    <row r="59" spans="1:46" ht="10.5" customHeight="1">
      <c r="A59" s="308" t="s">
        <v>281</v>
      </c>
      <c r="B59" s="308"/>
      <c r="C59" s="308"/>
      <c r="D59" s="308"/>
      <c r="E59" s="308"/>
      <c r="F59" s="308"/>
      <c r="G59" s="308"/>
      <c r="H59" s="343" t="str">
        <f>IF(H41="","",IF(A2="住宅",IF(H41*M56&lt;18000000,H41*M56,18000000),H41*M56))</f>
        <v/>
      </c>
      <c r="I59" s="344"/>
      <c r="J59" s="344"/>
      <c r="K59" s="344"/>
      <c r="L59" s="344"/>
      <c r="M59" s="344"/>
      <c r="N59" s="344"/>
      <c r="O59" s="344"/>
      <c r="P59" s="344"/>
      <c r="Q59" s="357" t="s">
        <v>110</v>
      </c>
      <c r="R59" s="496"/>
      <c r="S59" s="497"/>
      <c r="T59" s="285"/>
      <c r="U59" s="285"/>
      <c r="V59" s="285"/>
      <c r="W59" s="285"/>
      <c r="X59" s="286"/>
      <c r="Y59" s="286"/>
      <c r="Z59" s="286"/>
      <c r="AA59" s="286"/>
      <c r="AB59" s="286"/>
      <c r="AC59" s="286"/>
      <c r="AD59" s="286"/>
      <c r="AE59" s="286"/>
      <c r="AF59" s="286"/>
      <c r="AG59" s="286"/>
      <c r="AH59" s="94"/>
      <c r="AI59" s="287" t="s">
        <v>37</v>
      </c>
      <c r="AJ59" s="288"/>
      <c r="AK59" s="288"/>
      <c r="AL59" s="288"/>
      <c r="AM59" s="289"/>
      <c r="AN59" s="32"/>
      <c r="AO59" s="32"/>
    </row>
    <row r="60" spans="1:46" ht="10.5" customHeight="1">
      <c r="A60" s="308"/>
      <c r="B60" s="308"/>
      <c r="C60" s="308"/>
      <c r="D60" s="308"/>
      <c r="E60" s="308"/>
      <c r="F60" s="308"/>
      <c r="G60" s="308"/>
      <c r="H60" s="345"/>
      <c r="I60" s="346"/>
      <c r="J60" s="346"/>
      <c r="K60" s="346"/>
      <c r="L60" s="346"/>
      <c r="M60" s="346"/>
      <c r="N60" s="346"/>
      <c r="O60" s="346"/>
      <c r="P60" s="346"/>
      <c r="Q60" s="358"/>
      <c r="R60" s="496"/>
      <c r="S60" s="497"/>
      <c r="T60" s="290" t="s">
        <v>231</v>
      </c>
      <c r="U60" s="291"/>
      <c r="V60" s="291"/>
      <c r="W60" s="292"/>
      <c r="X60" s="296" t="str">
        <f>IF(COUNT(X40:AB59)=0,"",SUM(X40:AB59))</f>
        <v/>
      </c>
      <c r="Y60" s="297"/>
      <c r="Z60" s="297"/>
      <c r="AA60" s="297"/>
      <c r="AB60" s="298"/>
      <c r="AC60" s="296" t="str">
        <f>IF(COUNT(AC40:AG59)=0,"",SUM(AC40:AG59))</f>
        <v/>
      </c>
      <c r="AD60" s="297"/>
      <c r="AE60" s="297"/>
      <c r="AF60" s="297"/>
      <c r="AG60" s="298"/>
      <c r="AH60" s="94"/>
      <c r="AI60" s="302" t="str">
        <f>IF(AI56="",AI52,IF(AI52="","",AI52-AI56))</f>
        <v/>
      </c>
      <c r="AJ60" s="303"/>
      <c r="AK60" s="303"/>
      <c r="AL60" s="303"/>
      <c r="AM60" s="304"/>
    </row>
    <row r="61" spans="1:46" ht="10.5" customHeight="1">
      <c r="A61" s="308"/>
      <c r="B61" s="308"/>
      <c r="C61" s="308"/>
      <c r="D61" s="308"/>
      <c r="E61" s="308"/>
      <c r="F61" s="308"/>
      <c r="G61" s="308"/>
      <c r="H61" s="347"/>
      <c r="I61" s="348"/>
      <c r="J61" s="348"/>
      <c r="K61" s="348"/>
      <c r="L61" s="348"/>
      <c r="M61" s="348"/>
      <c r="N61" s="348"/>
      <c r="O61" s="348"/>
      <c r="P61" s="348"/>
      <c r="Q61" s="358"/>
      <c r="R61" s="496"/>
      <c r="S61" s="497"/>
      <c r="T61" s="293"/>
      <c r="U61" s="294"/>
      <c r="V61" s="294"/>
      <c r="W61" s="295"/>
      <c r="X61" s="299"/>
      <c r="Y61" s="300"/>
      <c r="Z61" s="300"/>
      <c r="AA61" s="300"/>
      <c r="AB61" s="301"/>
      <c r="AC61" s="299"/>
      <c r="AD61" s="300"/>
      <c r="AE61" s="300"/>
      <c r="AF61" s="300"/>
      <c r="AG61" s="301"/>
      <c r="AH61" s="94"/>
      <c r="AI61" s="305"/>
      <c r="AJ61" s="306"/>
      <c r="AK61" s="306"/>
      <c r="AL61" s="306"/>
      <c r="AM61" s="307"/>
    </row>
    <row r="62" spans="1:46" ht="19.8" customHeight="1">
      <c r="A62" s="518" t="s">
        <v>241</v>
      </c>
      <c r="B62" s="291"/>
      <c r="C62" s="291"/>
      <c r="D62" s="291"/>
      <c r="E62" s="291"/>
      <c r="F62" s="291"/>
      <c r="G62" s="292"/>
      <c r="H62" s="522"/>
      <c r="I62" s="523"/>
      <c r="J62" s="523"/>
      <c r="K62" s="523"/>
      <c r="L62" s="523"/>
      <c r="M62" s="523"/>
      <c r="N62" s="523"/>
      <c r="O62" s="526" t="s">
        <v>242</v>
      </c>
      <c r="P62" s="526"/>
      <c r="Q62" s="526"/>
      <c r="R62" s="526"/>
      <c r="S62" s="527"/>
      <c r="T62" s="530" t="s">
        <v>278</v>
      </c>
      <c r="U62" s="531"/>
      <c r="V62" s="531"/>
      <c r="W62" s="531"/>
      <c r="X62" s="531"/>
      <c r="Y62" s="531"/>
      <c r="Z62" s="531"/>
      <c r="AA62" s="531"/>
      <c r="AB62" s="531"/>
      <c r="AC62" s="531"/>
      <c r="AD62" s="531"/>
      <c r="AE62" s="531"/>
      <c r="AF62" s="146"/>
      <c r="AG62" s="147"/>
      <c r="AH62" s="97"/>
      <c r="AI62" s="32"/>
      <c r="AJ62" s="32"/>
      <c r="AK62" s="32"/>
      <c r="AL62" s="32"/>
      <c r="AM62" s="32"/>
      <c r="AN62" s="98"/>
    </row>
    <row r="63" spans="1:46" ht="19.8" customHeight="1">
      <c r="A63" s="293"/>
      <c r="B63" s="294"/>
      <c r="C63" s="294"/>
      <c r="D63" s="294"/>
      <c r="E63" s="294"/>
      <c r="F63" s="294"/>
      <c r="G63" s="295"/>
      <c r="H63" s="524"/>
      <c r="I63" s="525"/>
      <c r="J63" s="525"/>
      <c r="K63" s="525"/>
      <c r="L63" s="525"/>
      <c r="M63" s="525"/>
      <c r="N63" s="525"/>
      <c r="O63" s="528"/>
      <c r="P63" s="528"/>
      <c r="Q63" s="528"/>
      <c r="R63" s="528"/>
      <c r="S63" s="529"/>
      <c r="T63" s="532" t="s">
        <v>282</v>
      </c>
      <c r="U63" s="532"/>
      <c r="V63" s="532"/>
      <c r="W63" s="533"/>
      <c r="X63" s="534" t="s">
        <v>125</v>
      </c>
      <c r="Y63" s="535"/>
      <c r="Z63" s="536"/>
      <c r="AA63" s="534" t="s">
        <v>126</v>
      </c>
      <c r="AB63" s="535"/>
      <c r="AC63" s="535"/>
      <c r="AD63" s="535"/>
      <c r="AE63" s="535"/>
      <c r="AF63" s="535"/>
      <c r="AG63" s="536"/>
      <c r="AH63" s="97"/>
      <c r="AI63" s="309" t="s">
        <v>243</v>
      </c>
      <c r="AJ63" s="288"/>
      <c r="AK63" s="288"/>
      <c r="AL63" s="288"/>
      <c r="AM63" s="289"/>
    </row>
    <row r="64" spans="1:46" ht="13.2" customHeight="1">
      <c r="A64" s="293"/>
      <c r="B64" s="294"/>
      <c r="C64" s="294"/>
      <c r="D64" s="294"/>
      <c r="E64" s="294"/>
      <c r="F64" s="294"/>
      <c r="G64" s="295"/>
      <c r="H64" s="310"/>
      <c r="I64" s="311"/>
      <c r="J64" s="311"/>
      <c r="K64" s="311"/>
      <c r="L64" s="311"/>
      <c r="M64" s="311"/>
      <c r="N64" s="311"/>
      <c r="O64" s="314" t="s">
        <v>244</v>
      </c>
      <c r="P64" s="314"/>
      <c r="Q64" s="314"/>
      <c r="R64" s="314"/>
      <c r="S64" s="315"/>
      <c r="T64" s="318"/>
      <c r="U64" s="320"/>
      <c r="V64" s="320"/>
      <c r="W64" s="322"/>
      <c r="X64" s="324"/>
      <c r="Y64" s="329"/>
      <c r="Z64" s="362"/>
      <c r="AA64" s="324"/>
      <c r="AB64" s="329"/>
      <c r="AC64" s="329"/>
      <c r="AD64" s="329"/>
      <c r="AE64" s="329"/>
      <c r="AF64" s="329"/>
      <c r="AG64" s="362"/>
      <c r="AH64" s="97"/>
      <c r="AI64" s="302"/>
      <c r="AJ64" s="303"/>
      <c r="AK64" s="303"/>
      <c r="AL64" s="303"/>
      <c r="AM64" s="304"/>
    </row>
    <row r="65" spans="1:252" ht="13.2" customHeight="1">
      <c r="A65" s="293"/>
      <c r="B65" s="294"/>
      <c r="C65" s="294"/>
      <c r="D65" s="294"/>
      <c r="E65" s="294"/>
      <c r="F65" s="294"/>
      <c r="G65" s="295"/>
      <c r="H65" s="312"/>
      <c r="I65" s="313"/>
      <c r="J65" s="313"/>
      <c r="K65" s="313"/>
      <c r="L65" s="313"/>
      <c r="M65" s="313"/>
      <c r="N65" s="313"/>
      <c r="O65" s="316"/>
      <c r="P65" s="316"/>
      <c r="Q65" s="316"/>
      <c r="R65" s="316"/>
      <c r="S65" s="317"/>
      <c r="T65" s="319"/>
      <c r="U65" s="321"/>
      <c r="V65" s="321"/>
      <c r="W65" s="323"/>
      <c r="X65" s="325"/>
      <c r="Y65" s="330"/>
      <c r="Z65" s="363"/>
      <c r="AA65" s="325"/>
      <c r="AB65" s="330"/>
      <c r="AC65" s="330"/>
      <c r="AD65" s="330"/>
      <c r="AE65" s="330"/>
      <c r="AF65" s="330"/>
      <c r="AG65" s="363"/>
      <c r="AH65" s="97"/>
      <c r="AI65" s="305"/>
      <c r="AJ65" s="306"/>
      <c r="AK65" s="306"/>
      <c r="AL65" s="306"/>
      <c r="AM65" s="307"/>
    </row>
    <row r="66" spans="1:252" ht="36" customHeight="1">
      <c r="A66" s="519"/>
      <c r="B66" s="520"/>
      <c r="C66" s="520"/>
      <c r="D66" s="520"/>
      <c r="E66" s="520"/>
      <c r="F66" s="520"/>
      <c r="G66" s="521"/>
      <c r="H66" s="326" t="s">
        <v>232</v>
      </c>
      <c r="I66" s="327"/>
      <c r="J66" s="327"/>
      <c r="K66" s="327"/>
      <c r="L66" s="327"/>
      <c r="M66" s="327"/>
      <c r="N66" s="327"/>
      <c r="O66" s="328"/>
      <c r="P66" s="148"/>
      <c r="Q66" s="149"/>
      <c r="R66" s="150"/>
      <c r="S66" s="149"/>
      <c r="T66" s="149"/>
      <c r="U66" s="149"/>
      <c r="V66" s="149"/>
      <c r="W66" s="149"/>
      <c r="X66" s="149"/>
      <c r="Y66" s="149"/>
      <c r="Z66" s="149"/>
      <c r="AA66" s="149"/>
      <c r="AB66" s="149"/>
      <c r="AC66" s="149"/>
      <c r="AD66" s="149"/>
      <c r="AE66" s="149"/>
      <c r="AF66" s="149"/>
      <c r="AG66" s="151"/>
      <c r="AH66" s="99"/>
      <c r="AI66" s="32"/>
      <c r="AJ66" s="32"/>
      <c r="AK66" s="32"/>
      <c r="AL66" s="32"/>
      <c r="AM66" s="32"/>
      <c r="AN66" s="104" t="str">
        <f>P66&amp;Q66&amp;R66&amp;S66&amp;T66&amp;U66&amp;V66&amp;W66&amp;X66&amp;Y66&amp;Z66&amp;AA66&amp;AB66&amp;AC66&amp;AD66&amp;AE66&amp;AF66&amp;AG66</f>
        <v/>
      </c>
    </row>
    <row r="67" spans="1:252" s="32" customFormat="1" ht="12.6" customHeight="1">
      <c r="A67" s="109"/>
      <c r="B67" s="95" t="s">
        <v>31</v>
      </c>
      <c r="U67" s="32" t="s">
        <v>124</v>
      </c>
      <c r="V67" s="107"/>
      <c r="W67" s="108"/>
      <c r="X67" s="107" t="s">
        <v>234</v>
      </c>
      <c r="Y67" s="108"/>
      <c r="Z67" s="108"/>
      <c r="AA67" s="108"/>
      <c r="AB67" s="108"/>
      <c r="AG67" s="110"/>
      <c r="AH67" s="109"/>
      <c r="AN67" s="31"/>
      <c r="AO67" s="31"/>
      <c r="AP67" s="31"/>
    </row>
    <row r="68" spans="1:252" s="32" customFormat="1" ht="11.25" customHeight="1">
      <c r="A68" s="109"/>
      <c r="AG68" s="110"/>
      <c r="AH68" s="109"/>
      <c r="AI68" s="31"/>
      <c r="AJ68" s="31"/>
      <c r="AK68" s="31"/>
      <c r="AL68" s="31"/>
      <c r="AM68" s="31"/>
      <c r="AN68" s="31"/>
      <c r="AO68" s="31"/>
      <c r="AP68" s="31"/>
    </row>
    <row r="69" spans="1:252" s="32" customFormat="1" ht="11.25" customHeight="1">
      <c r="A69" s="109"/>
      <c r="F69" s="349" t="s">
        <v>27</v>
      </c>
      <c r="G69" s="349"/>
      <c r="H69" s="349"/>
      <c r="I69" s="349"/>
      <c r="J69" s="349"/>
      <c r="K69" s="349"/>
      <c r="AG69" s="110"/>
      <c r="AH69" s="109"/>
      <c r="AI69" s="112"/>
      <c r="AJ69" s="31"/>
      <c r="AK69" s="31"/>
      <c r="AL69" s="31"/>
      <c r="AM69" s="31"/>
      <c r="AN69" s="31"/>
      <c r="AO69" s="31"/>
      <c r="AP69" s="31"/>
    </row>
    <row r="70" spans="1:252" s="32" customFormat="1" ht="11.25" customHeight="1">
      <c r="A70" s="109"/>
      <c r="F70" s="95"/>
      <c r="AG70" s="110"/>
      <c r="AH70" s="109"/>
      <c r="AI70" s="113"/>
      <c r="AJ70" s="113"/>
      <c r="AK70" s="113"/>
      <c r="AL70" s="113"/>
      <c r="AM70" s="98"/>
      <c r="AN70" s="31"/>
      <c r="AO70" s="31"/>
      <c r="AP70" s="31"/>
    </row>
    <row r="71" spans="1:252" s="32" customFormat="1" ht="11.25" customHeight="1">
      <c r="A71" s="109"/>
      <c r="F71" s="95"/>
      <c r="AB71" s="350"/>
      <c r="AC71" s="350"/>
      <c r="AG71" s="110"/>
      <c r="AH71" s="109"/>
      <c r="AI71" s="31"/>
      <c r="AJ71" s="31"/>
      <c r="AK71" s="31"/>
      <c r="AL71" s="31"/>
      <c r="AM71" s="31"/>
      <c r="AN71" s="31"/>
      <c r="AO71" s="31"/>
      <c r="AP71" s="31"/>
    </row>
    <row r="72" spans="1:252" s="32" customFormat="1" ht="11.25" customHeight="1">
      <c r="A72" s="109"/>
      <c r="F72" s="349" t="s">
        <v>32</v>
      </c>
      <c r="G72" s="349"/>
      <c r="H72" s="349"/>
      <c r="I72" s="349"/>
      <c r="J72" s="349"/>
      <c r="K72" s="349"/>
      <c r="W72" s="32" t="s">
        <v>245</v>
      </c>
      <c r="AB72" s="350"/>
      <c r="AC72" s="350"/>
      <c r="AG72" s="110"/>
      <c r="AH72" s="109"/>
      <c r="AI72" s="31"/>
      <c r="AJ72" s="31"/>
      <c r="AL72" s="31"/>
      <c r="AM72" s="31"/>
      <c r="AN72" s="31"/>
      <c r="AO72" s="31"/>
      <c r="AP72" s="31"/>
    </row>
    <row r="73" spans="1:252" ht="6" customHeight="1">
      <c r="A73" s="126"/>
      <c r="B73" s="127"/>
      <c r="C73" s="127"/>
      <c r="D73" s="127"/>
      <c r="E73" s="127"/>
      <c r="F73" s="127"/>
      <c r="G73" s="127"/>
      <c r="H73" s="127"/>
      <c r="I73" s="127"/>
      <c r="J73" s="127"/>
      <c r="K73" s="127"/>
      <c r="L73" s="127"/>
      <c r="M73" s="127"/>
      <c r="N73" s="127"/>
      <c r="O73" s="127"/>
      <c r="P73" s="127"/>
      <c r="Q73" s="127"/>
      <c r="R73" s="127"/>
      <c r="S73" s="127"/>
      <c r="T73" s="127"/>
      <c r="U73" s="127"/>
      <c r="V73" s="127"/>
      <c r="W73" s="127"/>
      <c r="X73" s="127"/>
      <c r="Y73" s="127"/>
      <c r="Z73" s="127"/>
      <c r="AA73" s="127"/>
      <c r="AB73" s="127"/>
      <c r="AC73" s="127"/>
      <c r="AD73" s="127"/>
      <c r="AE73" s="127"/>
      <c r="AF73" s="127"/>
      <c r="AG73" s="128"/>
      <c r="AH73" s="72"/>
    </row>
    <row r="74" spans="1:252" ht="13.5" customHeight="1">
      <c r="A74" s="283"/>
      <c r="B74" s="283"/>
      <c r="C74" s="283"/>
      <c r="D74" s="283"/>
      <c r="E74" s="283"/>
      <c r="F74" s="283"/>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83"/>
      <c r="AF74" s="283"/>
      <c r="AG74" s="283"/>
      <c r="AH74" s="111"/>
    </row>
    <row r="75" spans="1:252" ht="14.25" customHeight="1">
      <c r="A75" s="113"/>
      <c r="B75" s="113"/>
      <c r="C75" s="113"/>
      <c r="D75" s="113"/>
      <c r="E75" s="113"/>
      <c r="F75" s="113"/>
      <c r="G75" s="113"/>
      <c r="H75" s="113"/>
      <c r="I75" s="113"/>
      <c r="J75" s="113"/>
      <c r="K75" s="113"/>
      <c r="L75" s="113"/>
      <c r="M75" s="113"/>
      <c r="N75" s="113"/>
      <c r="O75" s="113"/>
      <c r="P75" s="113"/>
      <c r="Q75" s="113"/>
      <c r="R75" s="113"/>
      <c r="S75" s="113"/>
      <c r="T75" s="113"/>
      <c r="U75" s="113"/>
      <c r="V75" s="113"/>
      <c r="W75" s="113"/>
      <c r="X75" s="113"/>
      <c r="Y75" s="113"/>
      <c r="Z75" s="113"/>
      <c r="AA75" s="113"/>
      <c r="AB75" s="113"/>
      <c r="AC75" s="113"/>
      <c r="AD75" s="113"/>
      <c r="AE75" s="113"/>
      <c r="AF75" s="113"/>
      <c r="AG75" s="113"/>
      <c r="AH75" s="113"/>
      <c r="AQ75" s="98"/>
      <c r="AR75" s="98"/>
      <c r="AS75" s="98"/>
      <c r="AT75" s="98"/>
      <c r="AU75" s="98"/>
      <c r="AV75" s="98"/>
      <c r="AW75" s="98"/>
      <c r="AX75" s="98"/>
      <c r="AY75" s="98"/>
      <c r="AZ75" s="98"/>
      <c r="BA75" s="98"/>
      <c r="BB75" s="98"/>
      <c r="BC75" s="98"/>
      <c r="BD75" s="98"/>
      <c r="BE75" s="98"/>
      <c r="BF75" s="98"/>
      <c r="BG75" s="98"/>
      <c r="BH75" s="98"/>
      <c r="BI75" s="98"/>
      <c r="BJ75" s="98"/>
      <c r="BK75" s="98"/>
      <c r="BL75" s="98"/>
      <c r="BM75" s="98"/>
      <c r="BN75" s="98"/>
      <c r="BO75" s="98"/>
      <c r="BP75" s="98"/>
      <c r="BQ75" s="98"/>
      <c r="BR75" s="98"/>
      <c r="BS75" s="98"/>
      <c r="BT75" s="98"/>
      <c r="BU75" s="98"/>
      <c r="BV75" s="98"/>
      <c r="BW75" s="98"/>
      <c r="BX75" s="98"/>
      <c r="BY75" s="98"/>
      <c r="BZ75" s="98"/>
      <c r="CA75" s="98"/>
      <c r="CB75" s="98"/>
      <c r="CC75" s="98"/>
      <c r="CD75" s="98"/>
      <c r="CE75" s="98"/>
      <c r="CF75" s="98"/>
      <c r="CG75" s="98"/>
      <c r="CH75" s="98"/>
      <c r="CI75" s="98"/>
      <c r="CJ75" s="98"/>
      <c r="CK75" s="98"/>
      <c r="CL75" s="98"/>
      <c r="CM75" s="98"/>
      <c r="CN75" s="98"/>
      <c r="CO75" s="98"/>
      <c r="CP75" s="98"/>
      <c r="CQ75" s="98"/>
      <c r="CR75" s="98"/>
      <c r="CS75" s="98"/>
      <c r="CT75" s="98"/>
      <c r="CU75" s="98"/>
      <c r="CV75" s="98"/>
      <c r="CW75" s="98"/>
      <c r="CX75" s="98"/>
      <c r="CY75" s="98"/>
      <c r="CZ75" s="98"/>
      <c r="DA75" s="98"/>
      <c r="DB75" s="98"/>
      <c r="DC75" s="98"/>
      <c r="DD75" s="98"/>
      <c r="DE75" s="98"/>
      <c r="DF75" s="98"/>
      <c r="DG75" s="98"/>
      <c r="DH75" s="98"/>
      <c r="DI75" s="98"/>
      <c r="DJ75" s="98"/>
      <c r="DK75" s="98"/>
      <c r="DL75" s="98"/>
      <c r="DM75" s="98"/>
      <c r="DN75" s="98"/>
      <c r="DO75" s="98"/>
      <c r="DP75" s="98"/>
      <c r="DQ75" s="98"/>
      <c r="DR75" s="98"/>
      <c r="DS75" s="98"/>
      <c r="DT75" s="98"/>
      <c r="DU75" s="98"/>
      <c r="DV75" s="98"/>
      <c r="DW75" s="98"/>
      <c r="DX75" s="98"/>
      <c r="DY75" s="98"/>
      <c r="DZ75" s="98"/>
      <c r="EA75" s="98"/>
      <c r="EB75" s="98"/>
      <c r="EC75" s="98"/>
      <c r="ED75" s="98"/>
      <c r="EE75" s="98"/>
      <c r="EF75" s="98"/>
      <c r="EG75" s="98"/>
      <c r="EH75" s="98"/>
      <c r="EI75" s="98"/>
      <c r="EJ75" s="98"/>
      <c r="EK75" s="98"/>
      <c r="EL75" s="98"/>
      <c r="EM75" s="98"/>
      <c r="EN75" s="98"/>
      <c r="EO75" s="98"/>
      <c r="EP75" s="98"/>
      <c r="EQ75" s="98"/>
      <c r="ER75" s="98"/>
      <c r="ES75" s="98"/>
      <c r="ET75" s="98"/>
      <c r="EU75" s="98"/>
      <c r="EV75" s="98"/>
      <c r="EW75" s="98"/>
      <c r="EX75" s="98"/>
      <c r="EY75" s="98"/>
      <c r="EZ75" s="98"/>
      <c r="FA75" s="98"/>
      <c r="FB75" s="98"/>
      <c r="FC75" s="98"/>
      <c r="FD75" s="98"/>
      <c r="FE75" s="98"/>
      <c r="FF75" s="98"/>
      <c r="FG75" s="98"/>
      <c r="FH75" s="98"/>
      <c r="FI75" s="98"/>
      <c r="FJ75" s="98"/>
      <c r="FK75" s="98"/>
      <c r="FL75" s="98"/>
      <c r="FM75" s="98"/>
      <c r="FN75" s="98"/>
      <c r="FO75" s="98"/>
      <c r="FP75" s="98"/>
      <c r="FQ75" s="98"/>
      <c r="FR75" s="98"/>
      <c r="FS75" s="98"/>
      <c r="FT75" s="98"/>
      <c r="FU75" s="98"/>
      <c r="FV75" s="98"/>
      <c r="FW75" s="98"/>
      <c r="FX75" s="98"/>
      <c r="FY75" s="98"/>
      <c r="FZ75" s="98"/>
      <c r="GA75" s="98"/>
      <c r="GB75" s="98"/>
      <c r="GC75" s="98"/>
      <c r="GD75" s="98"/>
      <c r="GE75" s="98"/>
      <c r="GF75" s="98"/>
      <c r="GG75" s="98"/>
      <c r="GH75" s="98"/>
      <c r="GI75" s="98"/>
      <c r="GJ75" s="98"/>
      <c r="GK75" s="98"/>
      <c r="GL75" s="98"/>
      <c r="GM75" s="98"/>
      <c r="GN75" s="98"/>
      <c r="GO75" s="98"/>
      <c r="GP75" s="98"/>
      <c r="GQ75" s="98"/>
      <c r="GR75" s="98"/>
      <c r="GS75" s="98"/>
      <c r="GT75" s="98"/>
      <c r="GU75" s="98"/>
      <c r="GV75" s="98"/>
      <c r="GW75" s="98"/>
      <c r="GX75" s="98"/>
      <c r="GY75" s="98"/>
      <c r="GZ75" s="98"/>
      <c r="HA75" s="98"/>
      <c r="HB75" s="98"/>
      <c r="HC75" s="98"/>
      <c r="HD75" s="98"/>
      <c r="HE75" s="98"/>
      <c r="HF75" s="98"/>
      <c r="HG75" s="98"/>
      <c r="HH75" s="98"/>
      <c r="HI75" s="98"/>
      <c r="HJ75" s="98"/>
      <c r="HK75" s="98"/>
      <c r="HL75" s="98"/>
      <c r="HM75" s="98"/>
      <c r="HN75" s="98"/>
      <c r="HO75" s="98"/>
      <c r="HP75" s="98"/>
      <c r="HQ75" s="98"/>
      <c r="HR75" s="98"/>
      <c r="HS75" s="98"/>
      <c r="HT75" s="98"/>
      <c r="HU75" s="98"/>
      <c r="HV75" s="98"/>
      <c r="HW75" s="98"/>
      <c r="HX75" s="98"/>
      <c r="HY75" s="98"/>
      <c r="HZ75" s="98"/>
      <c r="IA75" s="98"/>
      <c r="IB75" s="98"/>
      <c r="IC75" s="98"/>
      <c r="ID75" s="98"/>
      <c r="IE75" s="98"/>
      <c r="IF75" s="98"/>
      <c r="IG75" s="98"/>
      <c r="IH75" s="98"/>
      <c r="II75" s="98"/>
      <c r="IJ75" s="98"/>
      <c r="IK75" s="98"/>
      <c r="IL75" s="98"/>
      <c r="IM75" s="98"/>
      <c r="IN75" s="98"/>
      <c r="IO75" s="98"/>
      <c r="IP75" s="98"/>
      <c r="IQ75" s="98"/>
      <c r="IR75" s="98"/>
    </row>
    <row r="76" spans="1:252" ht="13.8" thickBot="1"/>
    <row r="77" spans="1:252" ht="15">
      <c r="A77" s="557" t="s">
        <v>266</v>
      </c>
      <c r="B77" s="558"/>
      <c r="C77" s="558"/>
      <c r="D77" s="558"/>
      <c r="E77" s="558"/>
      <c r="F77" s="558"/>
      <c r="G77" s="558"/>
      <c r="H77" s="558"/>
      <c r="I77" s="558"/>
      <c r="J77" s="558"/>
      <c r="K77" s="558"/>
      <c r="L77" s="558"/>
      <c r="M77" s="558"/>
      <c r="N77" s="558"/>
      <c r="O77" s="558"/>
      <c r="P77" s="558"/>
      <c r="Q77" s="558"/>
      <c r="R77" s="558"/>
      <c r="S77" s="558"/>
      <c r="T77" s="558"/>
      <c r="U77" s="558"/>
      <c r="V77" s="558"/>
      <c r="W77" s="558"/>
      <c r="X77" s="558"/>
      <c r="Y77" s="558"/>
      <c r="Z77" s="558"/>
      <c r="AA77" s="558"/>
      <c r="AB77" s="558"/>
      <c r="AC77" s="558"/>
      <c r="AD77" s="558"/>
      <c r="AE77" s="558"/>
      <c r="AF77" s="558"/>
      <c r="AG77" s="559"/>
    </row>
    <row r="78" spans="1:252" ht="15">
      <c r="A78" s="203" t="s">
        <v>267</v>
      </c>
      <c r="B78" s="204"/>
      <c r="C78" s="204"/>
      <c r="D78" s="204"/>
      <c r="E78" s="204"/>
      <c r="F78" s="204"/>
      <c r="G78" s="20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5"/>
    </row>
    <row r="79" spans="1:252" ht="13.8" thickBot="1">
      <c r="A79" s="206"/>
      <c r="B79" s="207"/>
      <c r="C79" s="207"/>
      <c r="D79" s="207"/>
      <c r="E79" s="207"/>
      <c r="F79" s="207"/>
      <c r="G79" s="207"/>
      <c r="H79" s="207"/>
      <c r="I79" s="207"/>
      <c r="J79" s="207"/>
      <c r="K79" s="207"/>
      <c r="L79" s="207"/>
      <c r="M79" s="207"/>
      <c r="N79" s="207"/>
      <c r="O79" s="207"/>
      <c r="P79" s="207"/>
      <c r="Q79" s="207"/>
      <c r="R79" s="207"/>
      <c r="S79" s="207"/>
      <c r="T79" s="207"/>
      <c r="U79" s="207"/>
      <c r="V79" s="207"/>
      <c r="W79" s="207"/>
      <c r="X79" s="207"/>
      <c r="Y79" s="207"/>
      <c r="Z79" s="207"/>
      <c r="AA79" s="207"/>
      <c r="AB79" s="207" t="s">
        <v>268</v>
      </c>
      <c r="AC79" s="560"/>
      <c r="AD79" s="560"/>
      <c r="AE79" s="560"/>
      <c r="AF79" s="560"/>
      <c r="AG79" s="208" t="s">
        <v>220</v>
      </c>
    </row>
    <row r="80" spans="1:252">
      <c r="A80" s="209"/>
      <c r="B80" s="209"/>
      <c r="C80" s="209"/>
      <c r="D80" s="209"/>
      <c r="E80" s="209"/>
      <c r="F80" s="209"/>
      <c r="G80" s="209"/>
      <c r="H80" s="209"/>
      <c r="I80" s="209"/>
      <c r="J80" s="209"/>
      <c r="K80" s="209"/>
      <c r="L80" s="209"/>
      <c r="M80" s="209"/>
      <c r="N80" s="209"/>
      <c r="O80" s="209"/>
      <c r="P80" s="209"/>
      <c r="Q80" s="209"/>
      <c r="R80" s="209"/>
      <c r="S80" s="209"/>
      <c r="T80" s="209"/>
      <c r="U80" s="209"/>
      <c r="V80" s="209"/>
      <c r="W80" s="209"/>
      <c r="X80" s="209"/>
      <c r="Y80" s="209"/>
      <c r="Z80" s="209"/>
      <c r="AA80" s="209"/>
      <c r="AB80" s="209"/>
      <c r="AC80" s="209"/>
      <c r="AD80" s="209"/>
      <c r="AE80" s="209"/>
      <c r="AF80" s="209"/>
      <c r="AG80" s="209"/>
    </row>
  </sheetData>
  <sheetProtection algorithmName="SHA-512" hashValue="S0DwxBrx1mlBWN3HUW13sYfToUM6dmtTyHicpW971XqpiM9RDp57am0up3ohxCEgzStMIq9w+ruK/cbqSKYywQ==" saltValue="sSRqQS/p96IUMOiJhwJqTw==" spinCount="100000" sheet="1" objects="1" scenarios="1"/>
  <mergeCells count="218">
    <mergeCell ref="A77:AG77"/>
    <mergeCell ref="AC79:AF79"/>
    <mergeCell ref="AI64:AM65"/>
    <mergeCell ref="A2:Q4"/>
    <mergeCell ref="Q59:Q61"/>
    <mergeCell ref="A26:J26"/>
    <mergeCell ref="K26:L26"/>
    <mergeCell ref="M26:V26"/>
    <mergeCell ref="W26:Z26"/>
    <mergeCell ref="AA26:AG26"/>
    <mergeCell ref="AA27:AF29"/>
    <mergeCell ref="AG27:AG29"/>
    <mergeCell ref="A6:G6"/>
    <mergeCell ref="H6:Q6"/>
    <mergeCell ref="R6:S10"/>
    <mergeCell ref="T6:V6"/>
    <mergeCell ref="X6:Y6"/>
    <mergeCell ref="Z6:AE6"/>
    <mergeCell ref="Z64:Z65"/>
    <mergeCell ref="AA64:AA65"/>
    <mergeCell ref="AB64:AB65"/>
    <mergeCell ref="AC64:AC65"/>
    <mergeCell ref="AD64:AD65"/>
    <mergeCell ref="AE64:AE65"/>
    <mergeCell ref="X7:Y10"/>
    <mergeCell ref="A62:G66"/>
    <mergeCell ref="H62:N63"/>
    <mergeCell ref="O62:S63"/>
    <mergeCell ref="T62:AE62"/>
    <mergeCell ref="T63:W63"/>
    <mergeCell ref="X63:Z63"/>
    <mergeCell ref="AA63:AG63"/>
    <mergeCell ref="Q22:T22"/>
    <mergeCell ref="W22:Z22"/>
    <mergeCell ref="AB22:AD22"/>
    <mergeCell ref="C22:F22"/>
    <mergeCell ref="G22:H22"/>
    <mergeCell ref="I22:M22"/>
    <mergeCell ref="N22:P22"/>
    <mergeCell ref="AC7:AC10"/>
    <mergeCell ref="AD7:AD10"/>
    <mergeCell ref="AE7:AE10"/>
    <mergeCell ref="A11:AG11"/>
    <mergeCell ref="A7:B10"/>
    <mergeCell ref="C7:D10"/>
    <mergeCell ref="E7:G10"/>
    <mergeCell ref="AN44:AR45"/>
    <mergeCell ref="A46:G47"/>
    <mergeCell ref="H46:Q47"/>
    <mergeCell ref="AN46:AR47"/>
    <mergeCell ref="A48:G49"/>
    <mergeCell ref="H48:Q49"/>
    <mergeCell ref="H50:I50"/>
    <mergeCell ref="J50:Q50"/>
    <mergeCell ref="I51:I52"/>
    <mergeCell ref="K51:K52"/>
    <mergeCell ref="L51:M51"/>
    <mergeCell ref="N51:N52"/>
    <mergeCell ref="P51:P52"/>
    <mergeCell ref="AI48:AM50"/>
    <mergeCell ref="T52:W53"/>
    <mergeCell ref="X52:AB53"/>
    <mergeCell ref="AC52:AG53"/>
    <mergeCell ref="AI52:AM53"/>
    <mergeCell ref="T44:W45"/>
    <mergeCell ref="X44:AB45"/>
    <mergeCell ref="AI56:AM57"/>
    <mergeCell ref="A50:G52"/>
    <mergeCell ref="A53:G55"/>
    <mergeCell ref="T40:W41"/>
    <mergeCell ref="X40:AB41"/>
    <mergeCell ref="AC44:AG45"/>
    <mergeCell ref="T46:W47"/>
    <mergeCell ref="X46:AB47"/>
    <mergeCell ref="AC46:AG47"/>
    <mergeCell ref="T48:W49"/>
    <mergeCell ref="X48:AB49"/>
    <mergeCell ref="AC48:AG49"/>
    <mergeCell ref="T50:W51"/>
    <mergeCell ref="X50:AB51"/>
    <mergeCell ref="A38:G40"/>
    <mergeCell ref="H38:Q40"/>
    <mergeCell ref="R38:S61"/>
    <mergeCell ref="X38:AB39"/>
    <mergeCell ref="AC38:AG39"/>
    <mergeCell ref="T38:W39"/>
    <mergeCell ref="AI54:AM54"/>
    <mergeCell ref="AI55:AM55"/>
    <mergeCell ref="AC50:AG51"/>
    <mergeCell ref="AI51:AM51"/>
    <mergeCell ref="AP27:AT28"/>
    <mergeCell ref="AJ28:AM29"/>
    <mergeCell ref="B30:G30"/>
    <mergeCell ref="M30:N33"/>
    <mergeCell ref="AJ30:AM31"/>
    <mergeCell ref="B31:I31"/>
    <mergeCell ref="O31:R33"/>
    <mergeCell ref="S31:V33"/>
    <mergeCell ref="W31:Y33"/>
    <mergeCell ref="Z31:Z33"/>
    <mergeCell ref="AA31:AF33"/>
    <mergeCell ref="AG31:AG33"/>
    <mergeCell ref="B32:I32"/>
    <mergeCell ref="AJ32:AM33"/>
    <mergeCell ref="B33:G33"/>
    <mergeCell ref="A27:F29"/>
    <mergeCell ref="G27:J29"/>
    <mergeCell ref="K27:L29"/>
    <mergeCell ref="M27:N29"/>
    <mergeCell ref="O27:R29"/>
    <mergeCell ref="S27:V29"/>
    <mergeCell ref="W27:Y29"/>
    <mergeCell ref="Z27:Z29"/>
    <mergeCell ref="AO17:BD17"/>
    <mergeCell ref="G18:W18"/>
    <mergeCell ref="Y18:AG18"/>
    <mergeCell ref="AO18:BD18"/>
    <mergeCell ref="C19:F19"/>
    <mergeCell ref="G19:O19"/>
    <mergeCell ref="P19:Q19"/>
    <mergeCell ref="S19:U19"/>
    <mergeCell ref="AO19:BF20"/>
    <mergeCell ref="C20:F21"/>
    <mergeCell ref="H20:O20"/>
    <mergeCell ref="Q20:Y20"/>
    <mergeCell ref="Z20:AG20"/>
    <mergeCell ref="G21:AG21"/>
    <mergeCell ref="AH17:AJ17"/>
    <mergeCell ref="AI40:AJ40"/>
    <mergeCell ref="A41:G43"/>
    <mergeCell ref="H41:Q43"/>
    <mergeCell ref="A44:G45"/>
    <mergeCell ref="H44:Q45"/>
    <mergeCell ref="AI44:AJ44"/>
    <mergeCell ref="A56:G58"/>
    <mergeCell ref="T56:W57"/>
    <mergeCell ref="U7:U10"/>
    <mergeCell ref="V7:V10"/>
    <mergeCell ref="W7:W10"/>
    <mergeCell ref="A35:G37"/>
    <mergeCell ref="H35:Q37"/>
    <mergeCell ref="AI34:AJ34"/>
    <mergeCell ref="R35:V37"/>
    <mergeCell ref="W35:X37"/>
    <mergeCell ref="Y35:AA37"/>
    <mergeCell ref="AB35:AF37"/>
    <mergeCell ref="AG35:AG37"/>
    <mergeCell ref="AI35:AJ35"/>
    <mergeCell ref="AI36:AJ36"/>
    <mergeCell ref="AJ27:AM27"/>
    <mergeCell ref="AA7:AA10"/>
    <mergeCell ref="AB7:AB10"/>
    <mergeCell ref="F69:K69"/>
    <mergeCell ref="AB71:AC72"/>
    <mergeCell ref="F72:K72"/>
    <mergeCell ref="L53:L55"/>
    <mergeCell ref="M53:P55"/>
    <mergeCell ref="Q53:Q55"/>
    <mergeCell ref="AC40:AG41"/>
    <mergeCell ref="T42:W43"/>
    <mergeCell ref="X42:AB43"/>
    <mergeCell ref="AC42:AG43"/>
    <mergeCell ref="T54:W55"/>
    <mergeCell ref="X54:AB55"/>
    <mergeCell ref="AC54:AG55"/>
    <mergeCell ref="H53:K55"/>
    <mergeCell ref="X56:AB57"/>
    <mergeCell ref="AC56:AG57"/>
    <mergeCell ref="AG64:AG65"/>
    <mergeCell ref="AF64:AF65"/>
    <mergeCell ref="A74:AG74"/>
    <mergeCell ref="AI58:AM58"/>
    <mergeCell ref="T58:W59"/>
    <mergeCell ref="X58:AB59"/>
    <mergeCell ref="AC58:AG59"/>
    <mergeCell ref="AI59:AM59"/>
    <mergeCell ref="T60:W61"/>
    <mergeCell ref="X60:AB61"/>
    <mergeCell ref="AC60:AG61"/>
    <mergeCell ref="AI60:AM61"/>
    <mergeCell ref="A59:G61"/>
    <mergeCell ref="AI63:AM63"/>
    <mergeCell ref="H64:N65"/>
    <mergeCell ref="O64:S65"/>
    <mergeCell ref="T64:T65"/>
    <mergeCell ref="U64:U65"/>
    <mergeCell ref="V64:V65"/>
    <mergeCell ref="W64:W65"/>
    <mergeCell ref="X64:X65"/>
    <mergeCell ref="H66:O66"/>
    <mergeCell ref="Y64:Y65"/>
    <mergeCell ref="H56:L58"/>
    <mergeCell ref="M56:Q58"/>
    <mergeCell ref="H59:P61"/>
    <mergeCell ref="A5:I5"/>
    <mergeCell ref="K5:S5"/>
    <mergeCell ref="AE22:AG22"/>
    <mergeCell ref="C17:F17"/>
    <mergeCell ref="G17:N17"/>
    <mergeCell ref="O17:P17"/>
    <mergeCell ref="Q17:AD17"/>
    <mergeCell ref="AE17:AG17"/>
    <mergeCell ref="X14:Y14"/>
    <mergeCell ref="A12:AG12"/>
    <mergeCell ref="D13:X13"/>
    <mergeCell ref="V14:W14"/>
    <mergeCell ref="AA14:AB14"/>
    <mergeCell ref="AD14:AE14"/>
    <mergeCell ref="C18:F18"/>
    <mergeCell ref="A16:B22"/>
    <mergeCell ref="C16:F16"/>
    <mergeCell ref="G16:N16"/>
    <mergeCell ref="O16:U16"/>
    <mergeCell ref="V16:AD16"/>
    <mergeCell ref="H7:K10"/>
    <mergeCell ref="L7:N10"/>
    <mergeCell ref="O7:Q10"/>
    <mergeCell ref="T7:T10"/>
  </mergeCells>
  <phoneticPr fontId="3"/>
  <conditionalFormatting sqref="A7 C7">
    <cfRule type="containsBlanks" dxfId="68" priority="17">
      <formula>LEN(TRIM(A7))=0</formula>
    </cfRule>
  </conditionalFormatting>
  <conditionalFormatting sqref="A27:F29">
    <cfRule type="containsBlanks" dxfId="67" priority="12">
      <formula>LEN(TRIM(A27))=0</formula>
    </cfRule>
  </conditionalFormatting>
  <conditionalFormatting sqref="A2:Q4">
    <cfRule type="containsBlanks" dxfId="66" priority="67">
      <formula>LEN(TRIM(A2))=0</formula>
    </cfRule>
  </conditionalFormatting>
  <conditionalFormatting sqref="G16 V16 Q17 H66 P66:AG66">
    <cfRule type="containsBlanks" dxfId="65" priority="44">
      <formula>LEN(TRIM(G16))=0</formula>
    </cfRule>
  </conditionalFormatting>
  <conditionalFormatting sqref="G19 H20 G22 I22 N22 AE22">
    <cfRule type="containsBlanks" dxfId="64" priority="42">
      <formula>LEN(TRIM(G19))=0</formula>
    </cfRule>
  </conditionalFormatting>
  <conditionalFormatting sqref="G17:N17 G18:W18 Y18:AG18 Q20:Y20">
    <cfRule type="containsBlanks" dxfId="63" priority="15">
      <formula>LEN(TRIM(G17))=0</formula>
    </cfRule>
  </conditionalFormatting>
  <conditionalFormatting sqref="G21:AG21">
    <cfRule type="containsBlanks" dxfId="62" priority="19">
      <formula>LEN(TRIM(G21))=0</formula>
    </cfRule>
  </conditionalFormatting>
  <conditionalFormatting sqref="H56">
    <cfRule type="containsBlanks" dxfId="61" priority="5">
      <formula>LEN(TRIM(H56))=0</formula>
    </cfRule>
  </conditionalFormatting>
  <conditionalFormatting sqref="H64">
    <cfRule type="containsBlanks" dxfId="60" priority="21">
      <formula>LEN(TRIM(H64))=0</formula>
    </cfRule>
  </conditionalFormatting>
  <conditionalFormatting sqref="H62:N63">
    <cfRule type="containsBlanks" dxfId="59" priority="9">
      <formula>LEN(TRIM(H62))=0</formula>
    </cfRule>
  </conditionalFormatting>
  <conditionalFormatting sqref="H7:Q10">
    <cfRule type="expression" dxfId="58" priority="2">
      <formula>$C$7&gt;0</formula>
    </cfRule>
  </conditionalFormatting>
  <conditionalFormatting sqref="H35:Q37">
    <cfRule type="containsText" dxfId="57" priority="22" operator="containsText" text="・">
      <formula>NOT(ISERROR(SEARCH("・",H35)))</formula>
    </cfRule>
    <cfRule type="containsBlanks" dxfId="56" priority="23">
      <formula>LEN(TRIM(H35))=0</formula>
    </cfRule>
  </conditionalFormatting>
  <conditionalFormatting sqref="H38:Q40">
    <cfRule type="containsText" dxfId="55" priority="6" operator="containsText" text="加入　・　非加入">
      <formula>NOT(ISERROR(SEARCH("加入　・　非加入",H38)))</formula>
    </cfRule>
  </conditionalFormatting>
  <conditionalFormatting sqref="H41:Q43">
    <cfRule type="containsBlanks" dxfId="54" priority="18">
      <formula>LEN(TRIM(H41))=0</formula>
    </cfRule>
  </conditionalFormatting>
  <conditionalFormatting sqref="I51:I52 K51:K52 N51:N52 P51:P52">
    <cfRule type="containsBlanks" dxfId="53" priority="31">
      <formula>LEN(TRIM(I51))=0</formula>
    </cfRule>
  </conditionalFormatting>
  <conditionalFormatting sqref="J50:Q50">
    <cfRule type="containsBlanks" dxfId="52" priority="30">
      <formula>LEN(TRIM(J50))=0</formula>
    </cfRule>
  </conditionalFormatting>
  <conditionalFormatting sqref="K27">
    <cfRule type="expression" dxfId="51" priority="66">
      <formula>A2="教育"</formula>
    </cfRule>
  </conditionalFormatting>
  <conditionalFormatting sqref="K27:L29">
    <cfRule type="containsBlanks" dxfId="50" priority="24">
      <formula>LEN(TRIM(K27))=0</formula>
    </cfRule>
    <cfRule type="containsText" dxfId="49" priority="26" operator="containsText" text="0">
      <formula>NOT(ISERROR(SEARCH("0",K27)))</formula>
    </cfRule>
    <cfRule type="containsText" dxfId="48" priority="27" operator="containsText" text="1">
      <formula>NOT(ISERROR(SEARCH("1",K27)))</formula>
    </cfRule>
  </conditionalFormatting>
  <conditionalFormatting sqref="L27:L29 K28:K29">
    <cfRule type="expression" dxfId="47" priority="28">
      <formula>K2="教育"</formula>
    </cfRule>
  </conditionalFormatting>
  <conditionalFormatting sqref="O62">
    <cfRule type="containsText" dxfId="46" priority="20" operator="containsText" text="・">
      <formula>NOT(ISERROR(SEARCH("・",O62)))</formula>
    </cfRule>
  </conditionalFormatting>
  <conditionalFormatting sqref="O27:R29 AA27:AF29">
    <cfRule type="containsBlanks" dxfId="45" priority="13">
      <formula>LEN(TRIM(O27))=0</formula>
    </cfRule>
  </conditionalFormatting>
  <conditionalFormatting sqref="O31:R33 W31:Y33 AA31:AF33">
    <cfRule type="notContainsBlanks" dxfId="44" priority="14">
      <formula>LEN(TRIM(O31))&gt;0</formula>
    </cfRule>
    <cfRule type="expression" dxfId="43" priority="48">
      <formula>$K$27=1</formula>
    </cfRule>
  </conditionalFormatting>
  <conditionalFormatting sqref="O64:S65">
    <cfRule type="containsText" dxfId="42" priority="10" operator="containsText" text="・">
      <formula>NOT(ISERROR(SEARCH("・",O64)))</formula>
    </cfRule>
  </conditionalFormatting>
  <conditionalFormatting sqref="Q22">
    <cfRule type="containsBlanks" dxfId="41" priority="36">
      <formula>LEN(TRIM(Q22))=0</formula>
    </cfRule>
  </conditionalFormatting>
  <conditionalFormatting sqref="Q53">
    <cfRule type="containsBlanks" dxfId="40" priority="3">
      <formula>LEN(TRIM(Q53))=0</formula>
    </cfRule>
  </conditionalFormatting>
  <conditionalFormatting sqref="Q59">
    <cfRule type="containsBlanks" dxfId="39" priority="4">
      <formula>LEN(TRIM(Q59))=0</formula>
    </cfRule>
  </conditionalFormatting>
  <conditionalFormatting sqref="T64:AG65">
    <cfRule type="containsBlanks" dxfId="38" priority="16">
      <formula>LEN(TRIM(T64))=0</formula>
    </cfRule>
  </conditionalFormatting>
  <conditionalFormatting sqref="V22:AA22">
    <cfRule type="containsBlanks" dxfId="37" priority="37">
      <formula>LEN(TRIM(V22))=0</formula>
    </cfRule>
  </conditionalFormatting>
  <conditionalFormatting sqref="W27">
    <cfRule type="containsBlanks" dxfId="36" priority="29">
      <formula>LEN(TRIM(W27))=0</formula>
    </cfRule>
  </conditionalFormatting>
  <conditionalFormatting sqref="W35:X37 AB35:AF37">
    <cfRule type="notContainsBlanks" dxfId="35" priority="40">
      <formula>LEN(TRIM(W35))&gt;0</formula>
    </cfRule>
    <cfRule type="expression" dxfId="34" priority="43">
      <formula>$H$35="借換"</formula>
    </cfRule>
  </conditionalFormatting>
  <conditionalFormatting sqref="X14:Y14">
    <cfRule type="containsBlanks" dxfId="33" priority="33">
      <formula>LEN(TRIM(X14))=0</formula>
    </cfRule>
  </conditionalFormatting>
  <conditionalFormatting sqref="X40:AG59">
    <cfRule type="containsBlanks" dxfId="32" priority="38">
      <formula>LEN(TRIM(X40))=0</formula>
    </cfRule>
  </conditionalFormatting>
  <conditionalFormatting sqref="AA14:AB14 AD14:AE14">
    <cfRule type="containsBlanks" dxfId="31" priority="41">
      <formula>LEN(TRIM(AA14))=0</formula>
    </cfRule>
  </conditionalFormatting>
  <conditionalFormatting sqref="AE22:AG22">
    <cfRule type="notContainsText" dxfId="30" priority="1" operator="notContains" text="・">
      <formula>ISERROR(SEARCH("・",AE22))</formula>
    </cfRule>
    <cfRule type="containsText" dxfId="29" priority="35" operator="containsText" text="・">
      <formula>NOT(ISERROR(SEARCH("・",AE22)))</formula>
    </cfRule>
  </conditionalFormatting>
  <conditionalFormatting sqref="AI60">
    <cfRule type="notContainsBlanks" dxfId="28" priority="46">
      <formula>LEN(TRIM(AI60))&gt;0</formula>
    </cfRule>
    <cfRule type="expression" dxfId="27" priority="47">
      <formula>I44="借換"</formula>
    </cfRule>
  </conditionalFormatting>
  <conditionalFormatting sqref="AI64">
    <cfRule type="notContainsBlanks" dxfId="26" priority="7">
      <formula>LEN(TRIM(AI64))&gt;0</formula>
    </cfRule>
    <cfRule type="expression" dxfId="25" priority="8">
      <formula>I48="借換"</formula>
    </cfRule>
  </conditionalFormatting>
  <conditionalFormatting sqref="AI52:AM53 AI56">
    <cfRule type="notContainsBlanks" dxfId="24" priority="32">
      <formula>LEN(TRIM(AI52))&gt;0</formula>
    </cfRule>
    <cfRule type="expression" dxfId="23" priority="45">
      <formula>H35="借換"</formula>
    </cfRule>
  </conditionalFormatting>
  <conditionalFormatting sqref="AN44:AR47">
    <cfRule type="notContainsBlanks" dxfId="22" priority="11">
      <formula>LEN(TRIM(AN44))&gt;0</formula>
    </cfRule>
  </conditionalFormatting>
  <conditionalFormatting sqref="AP27:AT28">
    <cfRule type="containsText" dxfId="21" priority="34" operator="containsText" text="一致">
      <formula>NOT(ISERROR(SEARCH("一致",AP27)))</formula>
    </cfRule>
  </conditionalFormatting>
  <dataValidations xWindow="607" yWindow="864" count="32">
    <dataValidation type="whole" imeMode="off" allowBlank="1" showInputMessage="1" showErrorMessage="1" sqref="H41:Q43" xr:uid="{06CD03DE-42E6-4EDC-A938-7A6258A89B6E}">
      <formula1>0</formula1>
      <formula2>1000000</formula2>
    </dataValidation>
    <dataValidation type="list" allowBlank="1" showInputMessage="1" showErrorMessage="1" prompt="リストから選択してください。" sqref="O64:S65" xr:uid="{64FF1C97-709E-44B2-8534-B61853A07AB3}">
      <formula1>"本店,支店,出張所"</formula1>
    </dataValidation>
    <dataValidation allowBlank="1" error="1~12までの回数を入力してください。" sqref="AJ18:AL18 S24:U25 AF16:AH16" xr:uid="{F9CDA009-1B87-465F-9FBA-FAA8A0ADF687}"/>
    <dataValidation type="textLength" imeMode="halfKatakana" allowBlank="1" showInputMessage="1" showErrorMessage="1" error="1セルに1文字ずつ入力してください｡" prompt="姓と名の間は1文字分空け､濁点･半濁点は1文字としてください｡_x000a_濁点=ﾀﾞｸﾃﾝ+変換ｷｰ､半濁点=ﾊﾝﾀﾞｸﾃﾝ+変換ｷｰ､で入力できます｡" sqref="P66:AG66" xr:uid="{0D4B8AF9-2B1C-4A0F-B40A-AC0F559DBEBD}">
      <formula1>1</formula1>
      <formula2>1</formula2>
    </dataValidation>
    <dataValidation imeMode="off" allowBlank="1" showInputMessage="1" showErrorMessage="1" error="１つのセルに対し、一桁ずつ入力してください。" sqref="S27:S29 S31:S33" xr:uid="{6EA97876-765F-406F-8F7A-96BB491D80D8}"/>
    <dataValidation type="whole" imeMode="off" allowBlank="1" showInputMessage="1" sqref="AA31:AF33 AA27:AF29" xr:uid="{EA46707D-18D5-4162-B0E9-D5816E5BB29A}">
      <formula1>0</formula1>
      <formula2>999999</formula2>
    </dataValidation>
    <dataValidation type="whole" imeMode="off" allowBlank="1" showInputMessage="1" showErrorMessage="1" error="償還回数は360回以内です。" prompt="償還回数は３６０回以内です。" sqref="W27:Y29" xr:uid="{DE4212D9-05A2-4E6E-B346-1D697EF6810A}">
      <formula1>0</formula1>
      <formula2>360</formula2>
    </dataValidation>
    <dataValidation type="whole" imeMode="off" operator="greaterThan" allowBlank="1" showInputMessage="1" showErrorMessage="1" sqref="I51:I52 K51:K52 N51:N52 P51:P52" xr:uid="{438CFC63-929C-4631-B446-9EA7AB18673D}">
      <formula1>0</formula1>
    </dataValidation>
    <dataValidation imeMode="off" allowBlank="1" showInputMessage="1" showErrorMessage="1" sqref="Y18:AG18 Q20:Y20 V16 G16 A7 Z19:AG20 H20:O20 H7" xr:uid="{7C28BB92-C389-4B5A-984C-6E2EF3B6C32B}"/>
    <dataValidation allowBlank="1" showInputMessage="1" showErrorMessage="1" prompt="本店/支店/出張所名を入力後は、右隣のセルのリストから本店/支店/出張所を選択してください。" sqref="H64:N65" xr:uid="{194DE3AE-270D-403C-967E-90B458CFFDB3}"/>
    <dataValidation allowBlank="1" showInputMessage="1" showErrorMessage="1" prompt="金融機関名を入力後は、右隣のセルのリストから、銀行等の種別も選択してください。" sqref="H62" xr:uid="{6B13359C-37E7-47DF-A5E4-A2A435CBD82C}"/>
    <dataValidation allowBlank="1" showInputMessage="1" showErrorMessage="1" promptTitle="借受中の貸付けがある場合" prompt="１回当たりの償還額を入力してください（数式は無視し、上書きしてください）。" sqref="AC40:AG59 X40:AB61" xr:uid="{ED62C0FB-EF4B-411D-BB13-8DE1F7BA6677}"/>
    <dataValidation allowBlank="1" showInputMessage="1" showErrorMessage="1" prompt="申込事由が入学又は修学に関連する場合、記入してください。" sqref="Q53" xr:uid="{E9B2CE41-643A-4769-AEB3-E1133BE686C7}"/>
    <dataValidation type="whole" imeMode="off" allowBlank="1" showInputMessage="1" showErrorMessage="1" error="１つのセルに対し、一桁ずつ入力してください。" sqref="M27:N29" xr:uid="{70A3ECA5-2D31-4436-8DD4-88E8CC797D8C}">
      <formula1>0</formula1>
      <formula2>9</formula2>
    </dataValidation>
    <dataValidation type="list" allowBlank="1" showInputMessage="1" showErrorMessage="1" prompt="リストから選択してください。" sqref="O62:S63" xr:uid="{2A7236D2-02E2-43BF-A825-8E8F176DFE0C}">
      <formula1>"銀行,信金,信組,労金,農協,漁協,その他"</formula1>
    </dataValidation>
    <dataValidation imeMode="halfAlpha" allowBlank="1" showInputMessage="1" showErrorMessage="1" sqref="A30:N33 O30:AG30" xr:uid="{EF75416D-5015-4F56-8644-3BEF0A6BB9B5}"/>
    <dataValidation type="list" allowBlank="1" showInputMessage="1" showErrorMessage="1" prompt="リストから選択してください。" sqref="AE22:AG22" xr:uid="{2197F0EE-07A8-4B78-93D5-7BD8EC68C339}">
      <formula1>"有,無"</formula1>
    </dataValidation>
    <dataValidation type="list" allowBlank="1" showInputMessage="1" showErrorMessage="1" promptTitle="休職中の場合のみ記入してください。" prompt="事由はリストから選択してください。" sqref="J50:Q50" xr:uid="{3C55D299-1F5B-408E-99F1-9760B9DC073C}">
      <formula1>"育休,病休,その他"</formula1>
    </dataValidation>
    <dataValidation type="list" allowBlank="1" showInputMessage="1" showErrorMessage="1" errorTitle="教育貸付けの場合、選択してください。" sqref="H38:Q40" xr:uid="{AE46930A-17F3-4614-87F0-08E46B4CEA0F}">
      <formula1>"加入,非加入"</formula1>
    </dataValidation>
    <dataValidation type="list" allowBlank="1" showInputMessage="1" showErrorMessage="1" errorTitle="選択してください" error="新規・借換の区分をリストから選択してください" prompt="リストから選択してください。" sqref="H35:Q37" xr:uid="{1D9CCDF9-DDA0-4053-833D-B08E39019FE2}">
      <formula1>"新規,借換"</formula1>
    </dataValidation>
    <dataValidation type="whole" imeMode="off" allowBlank="1" showInputMessage="1" showErrorMessage="1" error="ボーナス償還の償還回数は、毎月償還の６分の１の範囲内としてください。" prompt="ボーナス償還の償還回数は、毎月償還の６分の１の範囲内としてください。" sqref="W31:Y33" xr:uid="{CE4A49AD-33DC-40FB-9AC1-3113ED8AC2FF}">
      <formula1>0</formula1>
      <formula2>60</formula2>
    </dataValidation>
    <dataValidation imeMode="off" allowBlank="1" showInputMessage="1" showErrorMessage="1" prompt="前歴がある場合は、開始と終了の年月日を0000/00/00の形式で入力してください。" sqref="Q22:T22 W22:Z22" xr:uid="{29FF51C7-B1F1-424D-A2A7-1BA331EE32A2}"/>
    <dataValidation type="date" imeMode="off" allowBlank="1" showInputMessage="1" showErrorMessage="1" prompt="0000/00/00の形式で年月日を入れると年齢が自動計算されます。自動計算には、上段にある申込年月日も正しく入力する必要があります。" sqref="G19:O19" xr:uid="{53D41834-32C9-4251-8658-4A542729C792}">
      <formula1>1</formula1>
      <formula2>109575</formula2>
    </dataValidation>
    <dataValidation allowBlank="1" showInputMessage="1" showErrorMessage="1" prompt="上段の申込年月日を記入しないと、年齢が正しく表示されません。" sqref="S19:U19" xr:uid="{F9BCD2E7-9791-4D8D-BF9F-FD358A49878F}"/>
    <dataValidation type="whole" imeMode="off" allowBlank="1" showInputMessage="1" showErrorMessage="1" prompt="１桁ずつ入力してください" sqref="T64:AG65" xr:uid="{E9A10C9D-0839-4367-A11B-6FA8898C180E}">
      <formula1>0</formula1>
      <formula2>9</formula2>
    </dataValidation>
    <dataValidation type="whole" imeMode="off" operator="lessThanOrEqual" allowBlank="1" showInputMessage="1" showErrorMessage="1" error="ボーナス償還に充てられる額は、貸付金額の２分の１以内で、５０万円単位です。" prompt="ボーナス償還に充てられる額は、貸付金額の２分の１以内で、５０万円単位です。" sqref="O31:R33" xr:uid="{B3F17EB4-B4EC-4C48-A471-0691D436E199}">
      <formula1>A27/2</formula1>
    </dataValidation>
    <dataValidation type="whole" imeMode="off" allowBlank="1" showInputMessage="1" showErrorMessage="1" error="申込金額は１０万円以上１０万円単位です。" sqref="A27:F29" xr:uid="{F3B02836-020C-4385-85C1-59527C73B033}">
      <formula1>10</formula1>
      <formula2>5000</formula2>
    </dataValidation>
    <dataValidation type="list" imeMode="off" allowBlank="1" showInputMessage="1" showErrorMessage="1" error="１つのセルに対し、１桁ずつ入力してください。" prompt="ボーナス併用は貸付金額１００万円以上から可能です。" sqref="K27:L29" xr:uid="{C2E87545-B25F-4644-8CD2-0E623D22874A}">
      <formula1>"0,1"</formula1>
    </dataValidation>
    <dataValidation imeMode="off" allowBlank="1" showInputMessage="1" showErrorMessage="1" prompt="年月日を0000/00/00の形式で入力してください。" sqref="I22:M22" xr:uid="{1D5E2EFF-E07C-4CD2-AC6A-7FE362308599}"/>
    <dataValidation type="list" showInputMessage="1" showErrorMessage="1" error="リストから選択してください。" sqref="A2" xr:uid="{AB7FDA43-2CB9-45CA-A074-31D12FFA5FFD}">
      <formula1>"住宅,介護構造部分に係る,住宅災害"</formula1>
    </dataValidation>
    <dataValidation showInputMessage="1" showErrorMessage="1" error="リストから選択してください。" sqref="R2:U4" xr:uid="{B052995F-876F-4FF8-9F50-669E7AC07B70}"/>
    <dataValidation type="whole" allowBlank="1" showInputMessage="1" showErrorMessage="1" sqref="O27:R29" xr:uid="{05228283-D1FA-45D0-A41D-7D57B0C1BD4C}">
      <formula1>0</formula1>
      <formula2>5000</formula2>
    </dataValidation>
  </dataValidations>
  <pageMargins left="0.70866141732283472" right="0.38" top="0.43" bottom="0.33" header="0.31496062992125984" footer="0.2"/>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21" r:id="rId4" name="Check Box 5">
              <controlPr defaultSize="0" autoFill="0" autoLine="0" autoPict="0">
                <anchor moveWithCells="1">
                  <from>
                    <xdr:col>0</xdr:col>
                    <xdr:colOff>7620</xdr:colOff>
                    <xdr:row>77</xdr:row>
                    <xdr:rowOff>121920</xdr:rowOff>
                  </from>
                  <to>
                    <xdr:col>6</xdr:col>
                    <xdr:colOff>15240</xdr:colOff>
                    <xdr:row>79</xdr:row>
                    <xdr:rowOff>45720</xdr:rowOff>
                  </to>
                </anchor>
              </controlPr>
            </control>
          </mc:Choice>
        </mc:AlternateContent>
        <mc:AlternateContent xmlns:mc="http://schemas.openxmlformats.org/markup-compatibility/2006">
          <mc:Choice Requires="x14">
            <control shapeId="9222" r:id="rId5" name="Check Box 6">
              <controlPr defaultSize="0" autoFill="0" autoLine="0" autoPict="0">
                <anchor moveWithCells="1">
                  <from>
                    <xdr:col>6</xdr:col>
                    <xdr:colOff>60960</xdr:colOff>
                    <xdr:row>77</xdr:row>
                    <xdr:rowOff>129540</xdr:rowOff>
                  </from>
                  <to>
                    <xdr:col>12</xdr:col>
                    <xdr:colOff>99060</xdr:colOff>
                    <xdr:row>79</xdr:row>
                    <xdr:rowOff>53340</xdr:rowOff>
                  </to>
                </anchor>
              </controlPr>
            </control>
          </mc:Choice>
        </mc:AlternateContent>
        <mc:AlternateContent xmlns:mc="http://schemas.openxmlformats.org/markup-compatibility/2006">
          <mc:Choice Requires="x14">
            <control shapeId="9223" r:id="rId6" name="Check Box 7">
              <controlPr defaultSize="0" autoFill="0" autoLine="0" autoPict="0">
                <anchor moveWithCells="1">
                  <from>
                    <xdr:col>11</xdr:col>
                    <xdr:colOff>45720</xdr:colOff>
                    <xdr:row>77</xdr:row>
                    <xdr:rowOff>137160</xdr:rowOff>
                  </from>
                  <to>
                    <xdr:col>16</xdr:col>
                    <xdr:colOff>182880</xdr:colOff>
                    <xdr:row>79</xdr:row>
                    <xdr:rowOff>60960</xdr:rowOff>
                  </to>
                </anchor>
              </controlPr>
            </control>
          </mc:Choice>
        </mc:AlternateContent>
        <mc:AlternateContent xmlns:mc="http://schemas.openxmlformats.org/markup-compatibility/2006">
          <mc:Choice Requires="x14">
            <control shapeId="9224" r:id="rId7" name="Check Box 8">
              <controlPr defaultSize="0" autoFill="0" autoLine="0" autoPict="0">
                <anchor moveWithCells="1">
                  <from>
                    <xdr:col>17</xdr:col>
                    <xdr:colOff>45720</xdr:colOff>
                    <xdr:row>77</xdr:row>
                    <xdr:rowOff>121920</xdr:rowOff>
                  </from>
                  <to>
                    <xdr:col>23</xdr:col>
                    <xdr:colOff>106680</xdr:colOff>
                    <xdr:row>79</xdr:row>
                    <xdr:rowOff>53340</xdr:rowOff>
                  </to>
                </anchor>
              </controlPr>
            </control>
          </mc:Choice>
        </mc:AlternateContent>
        <mc:AlternateContent xmlns:mc="http://schemas.openxmlformats.org/markup-compatibility/2006">
          <mc:Choice Requires="x14">
            <control shapeId="9225" r:id="rId8" name="Check Box 9">
              <controlPr defaultSize="0" autoFill="0" autoLine="0" autoPict="0">
                <anchor moveWithCells="1">
                  <from>
                    <xdr:col>24</xdr:col>
                    <xdr:colOff>30480</xdr:colOff>
                    <xdr:row>77</xdr:row>
                    <xdr:rowOff>114300</xdr:rowOff>
                  </from>
                  <to>
                    <xdr:col>27</xdr:col>
                    <xdr:colOff>38100</xdr:colOff>
                    <xdr:row>79</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IV61"/>
  <sheetViews>
    <sheetView showGridLines="0" workbookViewId="0">
      <selection activeCell="A2" sqref="A2:K5"/>
    </sheetView>
  </sheetViews>
  <sheetFormatPr defaultRowHeight="12"/>
  <cols>
    <col min="1" max="4" width="2.77734375" style="32" customWidth="1"/>
    <col min="5" max="5" width="2.33203125" style="32" customWidth="1"/>
    <col min="6" max="24" width="4.109375" style="32" customWidth="1"/>
    <col min="25" max="25" width="12.44140625" style="32" customWidth="1"/>
    <col min="26" max="256" width="8.88671875" style="32"/>
    <col min="257" max="257" width="8.21875" style="32" customWidth="1"/>
    <col min="258" max="261" width="2.77734375" style="32" customWidth="1"/>
    <col min="262" max="262" width="2.33203125" style="32" customWidth="1"/>
    <col min="263" max="280" width="4.109375" style="32" customWidth="1"/>
    <col min="281" max="281" width="10" style="32" customWidth="1"/>
    <col min="282" max="512" width="8.88671875" style="32"/>
    <col min="513" max="513" width="8.21875" style="32" customWidth="1"/>
    <col min="514" max="517" width="2.77734375" style="32" customWidth="1"/>
    <col min="518" max="518" width="2.33203125" style="32" customWidth="1"/>
    <col min="519" max="536" width="4.109375" style="32" customWidth="1"/>
    <col min="537" max="537" width="10" style="32" customWidth="1"/>
    <col min="538" max="768" width="8.88671875" style="32"/>
    <col min="769" max="769" width="8.21875" style="32" customWidth="1"/>
    <col min="770" max="773" width="2.77734375" style="32" customWidth="1"/>
    <col min="774" max="774" width="2.33203125" style="32" customWidth="1"/>
    <col min="775" max="792" width="4.109375" style="32" customWidth="1"/>
    <col min="793" max="793" width="10" style="32" customWidth="1"/>
    <col min="794" max="1024" width="8.88671875" style="32"/>
    <col min="1025" max="1025" width="8.21875" style="32" customWidth="1"/>
    <col min="1026" max="1029" width="2.77734375" style="32" customWidth="1"/>
    <col min="1030" max="1030" width="2.33203125" style="32" customWidth="1"/>
    <col min="1031" max="1048" width="4.109375" style="32" customWidth="1"/>
    <col min="1049" max="1049" width="10" style="32" customWidth="1"/>
    <col min="1050" max="1280" width="8.88671875" style="32"/>
    <col min="1281" max="1281" width="8.21875" style="32" customWidth="1"/>
    <col min="1282" max="1285" width="2.77734375" style="32" customWidth="1"/>
    <col min="1286" max="1286" width="2.33203125" style="32" customWidth="1"/>
    <col min="1287" max="1304" width="4.109375" style="32" customWidth="1"/>
    <col min="1305" max="1305" width="10" style="32" customWidth="1"/>
    <col min="1306" max="1536" width="8.88671875" style="32"/>
    <col min="1537" max="1537" width="8.21875" style="32" customWidth="1"/>
    <col min="1538" max="1541" width="2.77734375" style="32" customWidth="1"/>
    <col min="1542" max="1542" width="2.33203125" style="32" customWidth="1"/>
    <col min="1543" max="1560" width="4.109375" style="32" customWidth="1"/>
    <col min="1561" max="1561" width="10" style="32" customWidth="1"/>
    <col min="1562" max="1792" width="8.88671875" style="32"/>
    <col min="1793" max="1793" width="8.21875" style="32" customWidth="1"/>
    <col min="1794" max="1797" width="2.77734375" style="32" customWidth="1"/>
    <col min="1798" max="1798" width="2.33203125" style="32" customWidth="1"/>
    <col min="1799" max="1816" width="4.109375" style="32" customWidth="1"/>
    <col min="1817" max="1817" width="10" style="32" customWidth="1"/>
    <col min="1818" max="2048" width="8.88671875" style="32"/>
    <col min="2049" max="2049" width="8.21875" style="32" customWidth="1"/>
    <col min="2050" max="2053" width="2.77734375" style="32" customWidth="1"/>
    <col min="2054" max="2054" width="2.33203125" style="32" customWidth="1"/>
    <col min="2055" max="2072" width="4.109375" style="32" customWidth="1"/>
    <col min="2073" max="2073" width="10" style="32" customWidth="1"/>
    <col min="2074" max="2304" width="8.88671875" style="32"/>
    <col min="2305" max="2305" width="8.21875" style="32" customWidth="1"/>
    <col min="2306" max="2309" width="2.77734375" style="32" customWidth="1"/>
    <col min="2310" max="2310" width="2.33203125" style="32" customWidth="1"/>
    <col min="2311" max="2328" width="4.109375" style="32" customWidth="1"/>
    <col min="2329" max="2329" width="10" style="32" customWidth="1"/>
    <col min="2330" max="2560" width="8.88671875" style="32"/>
    <col min="2561" max="2561" width="8.21875" style="32" customWidth="1"/>
    <col min="2562" max="2565" width="2.77734375" style="32" customWidth="1"/>
    <col min="2566" max="2566" width="2.33203125" style="32" customWidth="1"/>
    <col min="2567" max="2584" width="4.109375" style="32" customWidth="1"/>
    <col min="2585" max="2585" width="10" style="32" customWidth="1"/>
    <col min="2586" max="2816" width="8.88671875" style="32"/>
    <col min="2817" max="2817" width="8.21875" style="32" customWidth="1"/>
    <col min="2818" max="2821" width="2.77734375" style="32" customWidth="1"/>
    <col min="2822" max="2822" width="2.33203125" style="32" customWidth="1"/>
    <col min="2823" max="2840" width="4.109375" style="32" customWidth="1"/>
    <col min="2841" max="2841" width="10" style="32" customWidth="1"/>
    <col min="2842" max="3072" width="8.88671875" style="32"/>
    <col min="3073" max="3073" width="8.21875" style="32" customWidth="1"/>
    <col min="3074" max="3077" width="2.77734375" style="32" customWidth="1"/>
    <col min="3078" max="3078" width="2.33203125" style="32" customWidth="1"/>
    <col min="3079" max="3096" width="4.109375" style="32" customWidth="1"/>
    <col min="3097" max="3097" width="10" style="32" customWidth="1"/>
    <col min="3098" max="3328" width="8.88671875" style="32"/>
    <col min="3329" max="3329" width="8.21875" style="32" customWidth="1"/>
    <col min="3330" max="3333" width="2.77734375" style="32" customWidth="1"/>
    <col min="3334" max="3334" width="2.33203125" style="32" customWidth="1"/>
    <col min="3335" max="3352" width="4.109375" style="32" customWidth="1"/>
    <col min="3353" max="3353" width="10" style="32" customWidth="1"/>
    <col min="3354" max="3584" width="8.88671875" style="32"/>
    <col min="3585" max="3585" width="8.21875" style="32" customWidth="1"/>
    <col min="3586" max="3589" width="2.77734375" style="32" customWidth="1"/>
    <col min="3590" max="3590" width="2.33203125" style="32" customWidth="1"/>
    <col min="3591" max="3608" width="4.109375" style="32" customWidth="1"/>
    <col min="3609" max="3609" width="10" style="32" customWidth="1"/>
    <col min="3610" max="3840" width="8.88671875" style="32"/>
    <col min="3841" max="3841" width="8.21875" style="32" customWidth="1"/>
    <col min="3842" max="3845" width="2.77734375" style="32" customWidth="1"/>
    <col min="3846" max="3846" width="2.33203125" style="32" customWidth="1"/>
    <col min="3847" max="3864" width="4.109375" style="32" customWidth="1"/>
    <col min="3865" max="3865" width="10" style="32" customWidth="1"/>
    <col min="3866" max="4096" width="8.88671875" style="32"/>
    <col min="4097" max="4097" width="8.21875" style="32" customWidth="1"/>
    <col min="4098" max="4101" width="2.77734375" style="32" customWidth="1"/>
    <col min="4102" max="4102" width="2.33203125" style="32" customWidth="1"/>
    <col min="4103" max="4120" width="4.109375" style="32" customWidth="1"/>
    <col min="4121" max="4121" width="10" style="32" customWidth="1"/>
    <col min="4122" max="4352" width="8.88671875" style="32"/>
    <col min="4353" max="4353" width="8.21875" style="32" customWidth="1"/>
    <col min="4354" max="4357" width="2.77734375" style="32" customWidth="1"/>
    <col min="4358" max="4358" width="2.33203125" style="32" customWidth="1"/>
    <col min="4359" max="4376" width="4.109375" style="32" customWidth="1"/>
    <col min="4377" max="4377" width="10" style="32" customWidth="1"/>
    <col min="4378" max="4608" width="8.88671875" style="32"/>
    <col min="4609" max="4609" width="8.21875" style="32" customWidth="1"/>
    <col min="4610" max="4613" width="2.77734375" style="32" customWidth="1"/>
    <col min="4614" max="4614" width="2.33203125" style="32" customWidth="1"/>
    <col min="4615" max="4632" width="4.109375" style="32" customWidth="1"/>
    <col min="4633" max="4633" width="10" style="32" customWidth="1"/>
    <col min="4634" max="4864" width="8.88671875" style="32"/>
    <col min="4865" max="4865" width="8.21875" style="32" customWidth="1"/>
    <col min="4866" max="4869" width="2.77734375" style="32" customWidth="1"/>
    <col min="4870" max="4870" width="2.33203125" style="32" customWidth="1"/>
    <col min="4871" max="4888" width="4.109375" style="32" customWidth="1"/>
    <col min="4889" max="4889" width="10" style="32" customWidth="1"/>
    <col min="4890" max="5120" width="8.88671875" style="32"/>
    <col min="5121" max="5121" width="8.21875" style="32" customWidth="1"/>
    <col min="5122" max="5125" width="2.77734375" style="32" customWidth="1"/>
    <col min="5126" max="5126" width="2.33203125" style="32" customWidth="1"/>
    <col min="5127" max="5144" width="4.109375" style="32" customWidth="1"/>
    <col min="5145" max="5145" width="10" style="32" customWidth="1"/>
    <col min="5146" max="5376" width="8.88671875" style="32"/>
    <col min="5377" max="5377" width="8.21875" style="32" customWidth="1"/>
    <col min="5378" max="5381" width="2.77734375" style="32" customWidth="1"/>
    <col min="5382" max="5382" width="2.33203125" style="32" customWidth="1"/>
    <col min="5383" max="5400" width="4.109375" style="32" customWidth="1"/>
    <col min="5401" max="5401" width="10" style="32" customWidth="1"/>
    <col min="5402" max="5632" width="8.88671875" style="32"/>
    <col min="5633" max="5633" width="8.21875" style="32" customWidth="1"/>
    <col min="5634" max="5637" width="2.77734375" style="32" customWidth="1"/>
    <col min="5638" max="5638" width="2.33203125" style="32" customWidth="1"/>
    <col min="5639" max="5656" width="4.109375" style="32" customWidth="1"/>
    <col min="5657" max="5657" width="10" style="32" customWidth="1"/>
    <col min="5658" max="5888" width="8.88671875" style="32"/>
    <col min="5889" max="5889" width="8.21875" style="32" customWidth="1"/>
    <col min="5890" max="5893" width="2.77734375" style="32" customWidth="1"/>
    <col min="5894" max="5894" width="2.33203125" style="32" customWidth="1"/>
    <col min="5895" max="5912" width="4.109375" style="32" customWidth="1"/>
    <col min="5913" max="5913" width="10" style="32" customWidth="1"/>
    <col min="5914" max="6144" width="8.88671875" style="32"/>
    <col min="6145" max="6145" width="8.21875" style="32" customWidth="1"/>
    <col min="6146" max="6149" width="2.77734375" style="32" customWidth="1"/>
    <col min="6150" max="6150" width="2.33203125" style="32" customWidth="1"/>
    <col min="6151" max="6168" width="4.109375" style="32" customWidth="1"/>
    <col min="6169" max="6169" width="10" style="32" customWidth="1"/>
    <col min="6170" max="6400" width="8.88671875" style="32"/>
    <col min="6401" max="6401" width="8.21875" style="32" customWidth="1"/>
    <col min="6402" max="6405" width="2.77734375" style="32" customWidth="1"/>
    <col min="6406" max="6406" width="2.33203125" style="32" customWidth="1"/>
    <col min="6407" max="6424" width="4.109375" style="32" customWidth="1"/>
    <col min="6425" max="6425" width="10" style="32" customWidth="1"/>
    <col min="6426" max="6656" width="8.88671875" style="32"/>
    <col min="6657" max="6657" width="8.21875" style="32" customWidth="1"/>
    <col min="6658" max="6661" width="2.77734375" style="32" customWidth="1"/>
    <col min="6662" max="6662" width="2.33203125" style="32" customWidth="1"/>
    <col min="6663" max="6680" width="4.109375" style="32" customWidth="1"/>
    <col min="6681" max="6681" width="10" style="32" customWidth="1"/>
    <col min="6682" max="6912" width="8.88671875" style="32"/>
    <col min="6913" max="6913" width="8.21875" style="32" customWidth="1"/>
    <col min="6914" max="6917" width="2.77734375" style="32" customWidth="1"/>
    <col min="6918" max="6918" width="2.33203125" style="32" customWidth="1"/>
    <col min="6919" max="6936" width="4.109375" style="32" customWidth="1"/>
    <col min="6937" max="6937" width="10" style="32" customWidth="1"/>
    <col min="6938" max="7168" width="8.88671875" style="32"/>
    <col min="7169" max="7169" width="8.21875" style="32" customWidth="1"/>
    <col min="7170" max="7173" width="2.77734375" style="32" customWidth="1"/>
    <col min="7174" max="7174" width="2.33203125" style="32" customWidth="1"/>
    <col min="7175" max="7192" width="4.109375" style="32" customWidth="1"/>
    <col min="7193" max="7193" width="10" style="32" customWidth="1"/>
    <col min="7194" max="7424" width="8.88671875" style="32"/>
    <col min="7425" max="7425" width="8.21875" style="32" customWidth="1"/>
    <col min="7426" max="7429" width="2.77734375" style="32" customWidth="1"/>
    <col min="7430" max="7430" width="2.33203125" style="32" customWidth="1"/>
    <col min="7431" max="7448" width="4.109375" style="32" customWidth="1"/>
    <col min="7449" max="7449" width="10" style="32" customWidth="1"/>
    <col min="7450" max="7680" width="8.88671875" style="32"/>
    <col min="7681" max="7681" width="8.21875" style="32" customWidth="1"/>
    <col min="7682" max="7685" width="2.77734375" style="32" customWidth="1"/>
    <col min="7686" max="7686" width="2.33203125" style="32" customWidth="1"/>
    <col min="7687" max="7704" width="4.109375" style="32" customWidth="1"/>
    <col min="7705" max="7705" width="10" style="32" customWidth="1"/>
    <col min="7706" max="7936" width="8.88671875" style="32"/>
    <col min="7937" max="7937" width="8.21875" style="32" customWidth="1"/>
    <col min="7938" max="7941" width="2.77734375" style="32" customWidth="1"/>
    <col min="7942" max="7942" width="2.33203125" style="32" customWidth="1"/>
    <col min="7943" max="7960" width="4.109375" style="32" customWidth="1"/>
    <col min="7961" max="7961" width="10" style="32" customWidth="1"/>
    <col min="7962" max="8192" width="8.88671875" style="32"/>
    <col min="8193" max="8193" width="8.21875" style="32" customWidth="1"/>
    <col min="8194" max="8197" width="2.77734375" style="32" customWidth="1"/>
    <col min="8198" max="8198" width="2.33203125" style="32" customWidth="1"/>
    <col min="8199" max="8216" width="4.109375" style="32" customWidth="1"/>
    <col min="8217" max="8217" width="10" style="32" customWidth="1"/>
    <col min="8218" max="8448" width="8.88671875" style="32"/>
    <col min="8449" max="8449" width="8.21875" style="32" customWidth="1"/>
    <col min="8450" max="8453" width="2.77734375" style="32" customWidth="1"/>
    <col min="8454" max="8454" width="2.33203125" style="32" customWidth="1"/>
    <col min="8455" max="8472" width="4.109375" style="32" customWidth="1"/>
    <col min="8473" max="8473" width="10" style="32" customWidth="1"/>
    <col min="8474" max="8704" width="8.88671875" style="32"/>
    <col min="8705" max="8705" width="8.21875" style="32" customWidth="1"/>
    <col min="8706" max="8709" width="2.77734375" style="32" customWidth="1"/>
    <col min="8710" max="8710" width="2.33203125" style="32" customWidth="1"/>
    <col min="8711" max="8728" width="4.109375" style="32" customWidth="1"/>
    <col min="8729" max="8729" width="10" style="32" customWidth="1"/>
    <col min="8730" max="8960" width="8.88671875" style="32"/>
    <col min="8961" max="8961" width="8.21875" style="32" customWidth="1"/>
    <col min="8962" max="8965" width="2.77734375" style="32" customWidth="1"/>
    <col min="8966" max="8966" width="2.33203125" style="32" customWidth="1"/>
    <col min="8967" max="8984" width="4.109375" style="32" customWidth="1"/>
    <col min="8985" max="8985" width="10" style="32" customWidth="1"/>
    <col min="8986" max="9216" width="8.88671875" style="32"/>
    <col min="9217" max="9217" width="8.21875" style="32" customWidth="1"/>
    <col min="9218" max="9221" width="2.77734375" style="32" customWidth="1"/>
    <col min="9222" max="9222" width="2.33203125" style="32" customWidth="1"/>
    <col min="9223" max="9240" width="4.109375" style="32" customWidth="1"/>
    <col min="9241" max="9241" width="10" style="32" customWidth="1"/>
    <col min="9242" max="9472" width="8.88671875" style="32"/>
    <col min="9473" max="9473" width="8.21875" style="32" customWidth="1"/>
    <col min="9474" max="9477" width="2.77734375" style="32" customWidth="1"/>
    <col min="9478" max="9478" width="2.33203125" style="32" customWidth="1"/>
    <col min="9479" max="9496" width="4.109375" style="32" customWidth="1"/>
    <col min="9497" max="9497" width="10" style="32" customWidth="1"/>
    <col min="9498" max="9728" width="8.88671875" style="32"/>
    <col min="9729" max="9729" width="8.21875" style="32" customWidth="1"/>
    <col min="9730" max="9733" width="2.77734375" style="32" customWidth="1"/>
    <col min="9734" max="9734" width="2.33203125" style="32" customWidth="1"/>
    <col min="9735" max="9752" width="4.109375" style="32" customWidth="1"/>
    <col min="9753" max="9753" width="10" style="32" customWidth="1"/>
    <col min="9754" max="9984" width="8.88671875" style="32"/>
    <col min="9985" max="9985" width="8.21875" style="32" customWidth="1"/>
    <col min="9986" max="9989" width="2.77734375" style="32" customWidth="1"/>
    <col min="9990" max="9990" width="2.33203125" style="32" customWidth="1"/>
    <col min="9991" max="10008" width="4.109375" style="32" customWidth="1"/>
    <col min="10009" max="10009" width="10" style="32" customWidth="1"/>
    <col min="10010" max="10240" width="8.88671875" style="32"/>
    <col min="10241" max="10241" width="8.21875" style="32" customWidth="1"/>
    <col min="10242" max="10245" width="2.77734375" style="32" customWidth="1"/>
    <col min="10246" max="10246" width="2.33203125" style="32" customWidth="1"/>
    <col min="10247" max="10264" width="4.109375" style="32" customWidth="1"/>
    <col min="10265" max="10265" width="10" style="32" customWidth="1"/>
    <col min="10266" max="10496" width="8.88671875" style="32"/>
    <col min="10497" max="10497" width="8.21875" style="32" customWidth="1"/>
    <col min="10498" max="10501" width="2.77734375" style="32" customWidth="1"/>
    <col min="10502" max="10502" width="2.33203125" style="32" customWidth="1"/>
    <col min="10503" max="10520" width="4.109375" style="32" customWidth="1"/>
    <col min="10521" max="10521" width="10" style="32" customWidth="1"/>
    <col min="10522" max="10752" width="8.88671875" style="32"/>
    <col min="10753" max="10753" width="8.21875" style="32" customWidth="1"/>
    <col min="10754" max="10757" width="2.77734375" style="32" customWidth="1"/>
    <col min="10758" max="10758" width="2.33203125" style="32" customWidth="1"/>
    <col min="10759" max="10776" width="4.109375" style="32" customWidth="1"/>
    <col min="10777" max="10777" width="10" style="32" customWidth="1"/>
    <col min="10778" max="11008" width="8.88671875" style="32"/>
    <col min="11009" max="11009" width="8.21875" style="32" customWidth="1"/>
    <col min="11010" max="11013" width="2.77734375" style="32" customWidth="1"/>
    <col min="11014" max="11014" width="2.33203125" style="32" customWidth="1"/>
    <col min="11015" max="11032" width="4.109375" style="32" customWidth="1"/>
    <col min="11033" max="11033" width="10" style="32" customWidth="1"/>
    <col min="11034" max="11264" width="8.88671875" style="32"/>
    <col min="11265" max="11265" width="8.21875" style="32" customWidth="1"/>
    <col min="11266" max="11269" width="2.77734375" style="32" customWidth="1"/>
    <col min="11270" max="11270" width="2.33203125" style="32" customWidth="1"/>
    <col min="11271" max="11288" width="4.109375" style="32" customWidth="1"/>
    <col min="11289" max="11289" width="10" style="32" customWidth="1"/>
    <col min="11290" max="11520" width="8.88671875" style="32"/>
    <col min="11521" max="11521" width="8.21875" style="32" customWidth="1"/>
    <col min="11522" max="11525" width="2.77734375" style="32" customWidth="1"/>
    <col min="11526" max="11526" width="2.33203125" style="32" customWidth="1"/>
    <col min="11527" max="11544" width="4.109375" style="32" customWidth="1"/>
    <col min="11545" max="11545" width="10" style="32" customWidth="1"/>
    <col min="11546" max="11776" width="8.88671875" style="32"/>
    <col min="11777" max="11777" width="8.21875" style="32" customWidth="1"/>
    <col min="11778" max="11781" width="2.77734375" style="32" customWidth="1"/>
    <col min="11782" max="11782" width="2.33203125" style="32" customWidth="1"/>
    <col min="11783" max="11800" width="4.109375" style="32" customWidth="1"/>
    <col min="11801" max="11801" width="10" style="32" customWidth="1"/>
    <col min="11802" max="12032" width="8.88671875" style="32"/>
    <col min="12033" max="12033" width="8.21875" style="32" customWidth="1"/>
    <col min="12034" max="12037" width="2.77734375" style="32" customWidth="1"/>
    <col min="12038" max="12038" width="2.33203125" style="32" customWidth="1"/>
    <col min="12039" max="12056" width="4.109375" style="32" customWidth="1"/>
    <col min="12057" max="12057" width="10" style="32" customWidth="1"/>
    <col min="12058" max="12288" width="8.88671875" style="32"/>
    <col min="12289" max="12289" width="8.21875" style="32" customWidth="1"/>
    <col min="12290" max="12293" width="2.77734375" style="32" customWidth="1"/>
    <col min="12294" max="12294" width="2.33203125" style="32" customWidth="1"/>
    <col min="12295" max="12312" width="4.109375" style="32" customWidth="1"/>
    <col min="12313" max="12313" width="10" style="32" customWidth="1"/>
    <col min="12314" max="12544" width="8.88671875" style="32"/>
    <col min="12545" max="12545" width="8.21875" style="32" customWidth="1"/>
    <col min="12546" max="12549" width="2.77734375" style="32" customWidth="1"/>
    <col min="12550" max="12550" width="2.33203125" style="32" customWidth="1"/>
    <col min="12551" max="12568" width="4.109375" style="32" customWidth="1"/>
    <col min="12569" max="12569" width="10" style="32" customWidth="1"/>
    <col min="12570" max="12800" width="8.88671875" style="32"/>
    <col min="12801" max="12801" width="8.21875" style="32" customWidth="1"/>
    <col min="12802" max="12805" width="2.77734375" style="32" customWidth="1"/>
    <col min="12806" max="12806" width="2.33203125" style="32" customWidth="1"/>
    <col min="12807" max="12824" width="4.109375" style="32" customWidth="1"/>
    <col min="12825" max="12825" width="10" style="32" customWidth="1"/>
    <col min="12826" max="13056" width="8.88671875" style="32"/>
    <col min="13057" max="13057" width="8.21875" style="32" customWidth="1"/>
    <col min="13058" max="13061" width="2.77734375" style="32" customWidth="1"/>
    <col min="13062" max="13062" width="2.33203125" style="32" customWidth="1"/>
    <col min="13063" max="13080" width="4.109375" style="32" customWidth="1"/>
    <col min="13081" max="13081" width="10" style="32" customWidth="1"/>
    <col min="13082" max="13312" width="8.88671875" style="32"/>
    <col min="13313" max="13313" width="8.21875" style="32" customWidth="1"/>
    <col min="13314" max="13317" width="2.77734375" style="32" customWidth="1"/>
    <col min="13318" max="13318" width="2.33203125" style="32" customWidth="1"/>
    <col min="13319" max="13336" width="4.109375" style="32" customWidth="1"/>
    <col min="13337" max="13337" width="10" style="32" customWidth="1"/>
    <col min="13338" max="13568" width="8.88671875" style="32"/>
    <col min="13569" max="13569" width="8.21875" style="32" customWidth="1"/>
    <col min="13570" max="13573" width="2.77734375" style="32" customWidth="1"/>
    <col min="13574" max="13574" width="2.33203125" style="32" customWidth="1"/>
    <col min="13575" max="13592" width="4.109375" style="32" customWidth="1"/>
    <col min="13593" max="13593" width="10" style="32" customWidth="1"/>
    <col min="13594" max="13824" width="8.88671875" style="32"/>
    <col min="13825" max="13825" width="8.21875" style="32" customWidth="1"/>
    <col min="13826" max="13829" width="2.77734375" style="32" customWidth="1"/>
    <col min="13830" max="13830" width="2.33203125" style="32" customWidth="1"/>
    <col min="13831" max="13848" width="4.109375" style="32" customWidth="1"/>
    <col min="13849" max="13849" width="10" style="32" customWidth="1"/>
    <col min="13850" max="14080" width="8.88671875" style="32"/>
    <col min="14081" max="14081" width="8.21875" style="32" customWidth="1"/>
    <col min="14082" max="14085" width="2.77734375" style="32" customWidth="1"/>
    <col min="14086" max="14086" width="2.33203125" style="32" customWidth="1"/>
    <col min="14087" max="14104" width="4.109375" style="32" customWidth="1"/>
    <col min="14105" max="14105" width="10" style="32" customWidth="1"/>
    <col min="14106" max="14336" width="8.88671875" style="32"/>
    <col min="14337" max="14337" width="8.21875" style="32" customWidth="1"/>
    <col min="14338" max="14341" width="2.77734375" style="32" customWidth="1"/>
    <col min="14342" max="14342" width="2.33203125" style="32" customWidth="1"/>
    <col min="14343" max="14360" width="4.109375" style="32" customWidth="1"/>
    <col min="14361" max="14361" width="10" style="32" customWidth="1"/>
    <col min="14362" max="14592" width="8.88671875" style="32"/>
    <col min="14593" max="14593" width="8.21875" style="32" customWidth="1"/>
    <col min="14594" max="14597" width="2.77734375" style="32" customWidth="1"/>
    <col min="14598" max="14598" width="2.33203125" style="32" customWidth="1"/>
    <col min="14599" max="14616" width="4.109375" style="32" customWidth="1"/>
    <col min="14617" max="14617" width="10" style="32" customWidth="1"/>
    <col min="14618" max="14848" width="8.88671875" style="32"/>
    <col min="14849" max="14849" width="8.21875" style="32" customWidth="1"/>
    <col min="14850" max="14853" width="2.77734375" style="32" customWidth="1"/>
    <col min="14854" max="14854" width="2.33203125" style="32" customWidth="1"/>
    <col min="14855" max="14872" width="4.109375" style="32" customWidth="1"/>
    <col min="14873" max="14873" width="10" style="32" customWidth="1"/>
    <col min="14874" max="15104" width="8.88671875" style="32"/>
    <col min="15105" max="15105" width="8.21875" style="32" customWidth="1"/>
    <col min="15106" max="15109" width="2.77734375" style="32" customWidth="1"/>
    <col min="15110" max="15110" width="2.33203125" style="32" customWidth="1"/>
    <col min="15111" max="15128" width="4.109375" style="32" customWidth="1"/>
    <col min="15129" max="15129" width="10" style="32" customWidth="1"/>
    <col min="15130" max="15360" width="8.88671875" style="32"/>
    <col min="15361" max="15361" width="8.21875" style="32" customWidth="1"/>
    <col min="15362" max="15365" width="2.77734375" style="32" customWidth="1"/>
    <col min="15366" max="15366" width="2.33203125" style="32" customWidth="1"/>
    <col min="15367" max="15384" width="4.109375" style="32" customWidth="1"/>
    <col min="15385" max="15385" width="10" style="32" customWidth="1"/>
    <col min="15386" max="15616" width="8.88671875" style="32"/>
    <col min="15617" max="15617" width="8.21875" style="32" customWidth="1"/>
    <col min="15618" max="15621" width="2.77734375" style="32" customWidth="1"/>
    <col min="15622" max="15622" width="2.33203125" style="32" customWidth="1"/>
    <col min="15623" max="15640" width="4.109375" style="32" customWidth="1"/>
    <col min="15641" max="15641" width="10" style="32" customWidth="1"/>
    <col min="15642" max="15872" width="8.88671875" style="32"/>
    <col min="15873" max="15873" width="8.21875" style="32" customWidth="1"/>
    <col min="15874" max="15877" width="2.77734375" style="32" customWidth="1"/>
    <col min="15878" max="15878" width="2.33203125" style="32" customWidth="1"/>
    <col min="15879" max="15896" width="4.109375" style="32" customWidth="1"/>
    <col min="15897" max="15897" width="10" style="32" customWidth="1"/>
    <col min="15898" max="16128" width="8.88671875" style="32"/>
    <col min="16129" max="16129" width="8.21875" style="32" customWidth="1"/>
    <col min="16130" max="16133" width="2.77734375" style="32" customWidth="1"/>
    <col min="16134" max="16134" width="2.33203125" style="32" customWidth="1"/>
    <col min="16135" max="16152" width="4.109375" style="32" customWidth="1"/>
    <col min="16153" max="16153" width="10" style="32" customWidth="1"/>
    <col min="16154" max="16384" width="8.88671875" style="32"/>
  </cols>
  <sheetData>
    <row r="1" spans="1:25" ht="22.5" customHeight="1">
      <c r="L1" s="39"/>
      <c r="T1" s="56"/>
      <c r="U1" s="56"/>
      <c r="V1" s="56"/>
      <c r="W1" s="56"/>
      <c r="X1" s="56" t="s">
        <v>139</v>
      </c>
    </row>
    <row r="2" spans="1:25" s="31" customFormat="1" ht="17.25" customHeight="1">
      <c r="A2" s="647" t="str">
        <f>IF('１住宅貸付申込書その１'!A2="","",'１住宅貸付申込書その１'!A2)</f>
        <v/>
      </c>
      <c r="B2" s="647"/>
      <c r="C2" s="647"/>
      <c r="D2" s="647"/>
      <c r="E2" s="647"/>
      <c r="F2" s="647"/>
      <c r="G2" s="647"/>
      <c r="H2" s="647"/>
      <c r="I2" s="647"/>
      <c r="J2" s="647"/>
      <c r="K2" s="647"/>
      <c r="L2" s="41"/>
      <c r="M2" s="41"/>
      <c r="N2" s="41"/>
      <c r="O2" s="41"/>
      <c r="P2" s="41"/>
      <c r="Q2" s="41"/>
      <c r="R2" s="41"/>
      <c r="S2" s="41"/>
    </row>
    <row r="3" spans="1:25" s="31" customFormat="1" ht="5.25" customHeight="1">
      <c r="A3" s="647"/>
      <c r="B3" s="647"/>
      <c r="C3" s="647"/>
      <c r="D3" s="647"/>
      <c r="E3" s="647"/>
      <c r="F3" s="647"/>
      <c r="G3" s="647"/>
      <c r="H3" s="647"/>
      <c r="I3" s="647"/>
      <c r="J3" s="647"/>
      <c r="K3" s="647"/>
      <c r="L3" s="41"/>
      <c r="M3" s="41"/>
      <c r="N3" s="41"/>
      <c r="O3" s="41"/>
      <c r="P3" s="41"/>
      <c r="Q3" s="41"/>
      <c r="R3" s="41"/>
      <c r="S3" s="41"/>
    </row>
    <row r="4" spans="1:25" s="31" customFormat="1" ht="18.75" customHeight="1">
      <c r="A4" s="647"/>
      <c r="B4" s="647"/>
      <c r="C4" s="647"/>
      <c r="D4" s="647"/>
      <c r="E4" s="647"/>
      <c r="F4" s="647"/>
      <c r="G4" s="647"/>
      <c r="H4" s="647"/>
      <c r="I4" s="647"/>
      <c r="J4" s="647"/>
      <c r="K4" s="647"/>
      <c r="L4" s="41"/>
      <c r="M4" s="41"/>
      <c r="N4" s="41"/>
      <c r="O4" s="41"/>
      <c r="P4" s="41"/>
      <c r="Q4" s="41"/>
      <c r="R4" s="41"/>
      <c r="S4" s="41"/>
    </row>
    <row r="5" spans="1:25" s="31" customFormat="1" ht="7.5" customHeight="1">
      <c r="A5" s="647"/>
      <c r="B5" s="647"/>
      <c r="C5" s="647"/>
      <c r="D5" s="647"/>
      <c r="E5" s="647"/>
      <c r="F5" s="647"/>
      <c r="G5" s="647"/>
      <c r="H5" s="647"/>
      <c r="I5" s="647"/>
      <c r="J5" s="647"/>
      <c r="K5" s="647"/>
    </row>
    <row r="6" spans="1:25" s="31" customFormat="1" ht="2.25" customHeight="1">
      <c r="A6" s="38"/>
      <c r="B6" s="38"/>
      <c r="C6" s="38"/>
      <c r="D6" s="38"/>
      <c r="E6" s="38"/>
      <c r="F6" s="38"/>
      <c r="G6" s="38"/>
      <c r="H6" s="38"/>
      <c r="I6" s="38"/>
      <c r="J6" s="38"/>
      <c r="K6" s="38"/>
    </row>
    <row r="7" spans="1:25" s="31" customFormat="1" ht="31.8" customHeight="1">
      <c r="A7" s="757" t="s">
        <v>254</v>
      </c>
      <c r="B7" s="758"/>
      <c r="C7" s="759" t="s">
        <v>255</v>
      </c>
      <c r="D7" s="760"/>
      <c r="E7" s="761"/>
      <c r="F7" s="158"/>
      <c r="G7" s="160"/>
      <c r="H7" s="160"/>
      <c r="I7" s="160"/>
      <c r="J7" s="160"/>
      <c r="K7" s="159"/>
      <c r="L7" s="154" t="s">
        <v>121</v>
      </c>
      <c r="M7" s="895"/>
      <c r="N7" s="896"/>
      <c r="O7" s="897"/>
      <c r="P7" s="755" t="s">
        <v>252</v>
      </c>
      <c r="Q7" s="756"/>
      <c r="R7" s="756"/>
      <c r="S7" s="756"/>
      <c r="T7" s="156" t="s">
        <v>253</v>
      </c>
      <c r="U7" s="157"/>
      <c r="V7" s="157"/>
      <c r="W7" s="157"/>
      <c r="X7" s="155"/>
    </row>
    <row r="8" spans="1:25" ht="22.5" customHeight="1">
      <c r="A8" s="654" t="s">
        <v>251</v>
      </c>
      <c r="B8" s="655"/>
      <c r="C8" s="656"/>
      <c r="D8" s="660" t="s">
        <v>210</v>
      </c>
      <c r="E8" s="661"/>
      <c r="F8" s="652"/>
      <c r="G8" s="632" t="s">
        <v>99</v>
      </c>
      <c r="H8" s="636"/>
      <c r="I8" s="632" t="s">
        <v>180</v>
      </c>
      <c r="J8" s="636"/>
      <c r="K8" s="634" t="s">
        <v>101</v>
      </c>
      <c r="L8" s="648" t="s">
        <v>140</v>
      </c>
      <c r="M8" s="648"/>
      <c r="N8" s="648"/>
      <c r="O8" s="648"/>
      <c r="P8" s="648"/>
      <c r="Q8" s="230" t="s">
        <v>159</v>
      </c>
      <c r="R8" s="638"/>
      <c r="S8" s="638"/>
      <c r="T8" s="638"/>
      <c r="U8" s="639"/>
      <c r="V8" s="650" t="s">
        <v>141</v>
      </c>
      <c r="W8" s="666"/>
      <c r="X8" s="666"/>
      <c r="Y8" s="190" t="str">
        <f>IF(J8="","",IF(DATE(F8+2018,H8,J8)&lt;'１住宅貸付申込書その１'!H7,"【注意】貸付日以前に支払済の代金は、住宅等貸付けの対象外です。",""))</f>
        <v/>
      </c>
    </row>
    <row r="9" spans="1:25" ht="22.5" customHeight="1">
      <c r="A9" s="657"/>
      <c r="B9" s="658"/>
      <c r="C9" s="659"/>
      <c r="D9" s="662"/>
      <c r="E9" s="663"/>
      <c r="F9" s="653"/>
      <c r="G9" s="633"/>
      <c r="H9" s="637"/>
      <c r="I9" s="633"/>
      <c r="J9" s="637"/>
      <c r="K9" s="635"/>
      <c r="L9" s="649"/>
      <c r="M9" s="649"/>
      <c r="N9" s="649"/>
      <c r="O9" s="649"/>
      <c r="P9" s="649"/>
      <c r="Q9" s="201" t="s">
        <v>161</v>
      </c>
      <c r="R9" s="640"/>
      <c r="S9" s="641"/>
      <c r="T9" s="641"/>
      <c r="U9" s="642"/>
      <c r="V9" s="651"/>
      <c r="W9" s="667"/>
      <c r="X9" s="667"/>
    </row>
    <row r="10" spans="1:25" ht="16.2" customHeight="1">
      <c r="A10" s="608" t="s">
        <v>177</v>
      </c>
      <c r="B10" s="609"/>
      <c r="C10" s="216" t="s">
        <v>261</v>
      </c>
      <c r="D10" s="217"/>
      <c r="E10" s="218"/>
      <c r="F10" s="218" t="s">
        <v>272</v>
      </c>
      <c r="G10" s="218"/>
      <c r="H10" s="218"/>
      <c r="I10" s="218"/>
      <c r="J10" s="218"/>
      <c r="K10" s="218"/>
      <c r="L10" s="218"/>
      <c r="M10" s="218"/>
      <c r="N10" s="218"/>
      <c r="O10" s="218"/>
      <c r="P10" s="218"/>
      <c r="Q10" s="218"/>
      <c r="R10" s="218"/>
      <c r="S10" s="218"/>
      <c r="T10" s="218"/>
      <c r="U10" s="218"/>
      <c r="V10" s="218"/>
      <c r="W10" s="218"/>
      <c r="X10" s="219"/>
    </row>
    <row r="11" spans="1:25" ht="22.5" customHeight="1">
      <c r="A11" s="610"/>
      <c r="B11" s="611"/>
      <c r="C11" s="624" t="s">
        <v>262</v>
      </c>
      <c r="D11" s="625"/>
      <c r="E11" s="626"/>
      <c r="F11" s="222"/>
      <c r="G11" s="223"/>
      <c r="H11" s="223"/>
      <c r="I11" s="223"/>
      <c r="J11" s="223"/>
      <c r="K11" s="223"/>
      <c r="L11" s="223"/>
      <c r="M11" s="223"/>
      <c r="N11" s="223"/>
      <c r="O11" s="223"/>
      <c r="P11" s="223"/>
      <c r="Q11" s="223"/>
      <c r="R11" s="223"/>
      <c r="S11" s="223"/>
      <c r="T11" s="223"/>
      <c r="U11" s="223"/>
      <c r="V11" s="223"/>
      <c r="W11" s="223"/>
      <c r="X11" s="224"/>
      <c r="Y11" s="221"/>
    </row>
    <row r="12" spans="1:25" ht="22.5" customHeight="1">
      <c r="A12" s="610"/>
      <c r="B12" s="611"/>
      <c r="C12" s="627"/>
      <c r="D12" s="414"/>
      <c r="E12" s="628"/>
      <c r="F12" s="225"/>
      <c r="G12" s="226"/>
      <c r="H12" s="226"/>
      <c r="I12" s="226"/>
      <c r="J12" s="226"/>
      <c r="K12" s="226"/>
      <c r="L12" s="226"/>
      <c r="M12" s="226"/>
      <c r="N12" s="226"/>
      <c r="O12" s="226"/>
      <c r="P12" s="226"/>
      <c r="Q12" s="226"/>
      <c r="R12" s="226"/>
      <c r="S12" s="226"/>
      <c r="T12" s="226"/>
      <c r="U12" s="226"/>
      <c r="V12" s="226"/>
      <c r="W12" s="226"/>
      <c r="X12" s="227"/>
    </row>
    <row r="13" spans="1:25" ht="22.5" customHeight="1">
      <c r="A13" s="610"/>
      <c r="B13" s="611"/>
      <c r="C13" s="627"/>
      <c r="D13" s="414"/>
      <c r="E13" s="628"/>
      <c r="F13" s="225"/>
      <c r="G13" s="226"/>
      <c r="H13" s="226"/>
      <c r="I13" s="226"/>
      <c r="J13" s="226"/>
      <c r="K13" s="226"/>
      <c r="L13" s="226"/>
      <c r="M13" s="226"/>
      <c r="N13" s="226"/>
      <c r="O13" s="226"/>
      <c r="P13" s="226"/>
      <c r="Q13" s="226"/>
      <c r="R13" s="226"/>
      <c r="S13" s="226"/>
      <c r="T13" s="226"/>
      <c r="U13" s="226"/>
      <c r="V13" s="226"/>
      <c r="W13" s="226"/>
      <c r="X13" s="227"/>
    </row>
    <row r="14" spans="1:25" ht="22.5" customHeight="1">
      <c r="A14" s="610"/>
      <c r="B14" s="611"/>
      <c r="C14" s="627"/>
      <c r="D14" s="414"/>
      <c r="E14" s="628"/>
      <c r="F14" s="225"/>
      <c r="G14" s="226"/>
      <c r="H14" s="226"/>
      <c r="I14" s="226"/>
      <c r="J14" s="226"/>
      <c r="K14" s="226"/>
      <c r="L14" s="226"/>
      <c r="M14" s="226"/>
      <c r="N14" s="226"/>
      <c r="O14" s="226"/>
      <c r="P14" s="226"/>
      <c r="Q14" s="226"/>
      <c r="R14" s="226"/>
      <c r="S14" s="226"/>
      <c r="T14" s="226"/>
      <c r="U14" s="226"/>
      <c r="V14" s="226"/>
      <c r="W14" s="226"/>
      <c r="X14" s="227"/>
    </row>
    <row r="15" spans="1:25" ht="22.5" customHeight="1">
      <c r="A15" s="610"/>
      <c r="B15" s="611"/>
      <c r="C15" s="629"/>
      <c r="D15" s="630"/>
      <c r="E15" s="631"/>
      <c r="F15" s="612"/>
      <c r="G15" s="613"/>
      <c r="H15" s="613"/>
      <c r="I15" s="613"/>
      <c r="J15" s="613"/>
      <c r="K15" s="613"/>
      <c r="L15" s="613"/>
      <c r="M15" s="613"/>
      <c r="N15" s="613"/>
      <c r="O15" s="613"/>
      <c r="P15" s="613"/>
      <c r="Q15" s="613"/>
      <c r="R15" s="613"/>
      <c r="S15" s="613"/>
      <c r="T15" s="613"/>
      <c r="U15" s="613"/>
      <c r="V15" s="613"/>
      <c r="W15" s="613"/>
      <c r="X15" s="614"/>
    </row>
    <row r="16" spans="1:25" ht="22.5" customHeight="1">
      <c r="A16" s="610"/>
      <c r="B16" s="611"/>
      <c r="C16" s="615" t="s">
        <v>178</v>
      </c>
      <c r="D16" s="616"/>
      <c r="E16" s="616"/>
      <c r="F16" s="617"/>
      <c r="G16" s="617"/>
      <c r="H16" s="617"/>
      <c r="I16" s="617"/>
      <c r="J16" s="617"/>
      <c r="K16" s="617"/>
      <c r="L16" s="617"/>
      <c r="M16" s="617"/>
      <c r="N16" s="617"/>
      <c r="O16" s="617"/>
      <c r="P16" s="617"/>
      <c r="Q16" s="617"/>
      <c r="R16" s="617"/>
      <c r="S16" s="617"/>
      <c r="T16" s="617"/>
      <c r="U16" s="617"/>
      <c r="V16" s="617"/>
      <c r="W16" s="617"/>
      <c r="X16" s="618"/>
    </row>
    <row r="17" spans="1:27" ht="22.5" customHeight="1">
      <c r="A17" s="610"/>
      <c r="B17" s="611"/>
      <c r="C17" s="619" t="s">
        <v>179</v>
      </c>
      <c r="D17" s="620"/>
      <c r="E17" s="620"/>
      <c r="F17" s="692"/>
      <c r="G17" s="692"/>
      <c r="H17" s="692"/>
      <c r="I17" s="692"/>
      <c r="J17" s="692"/>
      <c r="K17" s="692"/>
      <c r="L17" s="692"/>
      <c r="M17" s="692"/>
      <c r="N17" s="692"/>
      <c r="O17" s="692"/>
      <c r="P17" s="692"/>
      <c r="Q17" s="692"/>
      <c r="R17" s="692"/>
      <c r="S17" s="692"/>
      <c r="T17" s="692"/>
      <c r="U17" s="692"/>
      <c r="V17" s="692"/>
      <c r="W17" s="692"/>
      <c r="X17" s="693"/>
    </row>
    <row r="18" spans="1:27" ht="22.5" customHeight="1">
      <c r="A18" s="621" t="s">
        <v>263</v>
      </c>
      <c r="B18" s="622"/>
      <c r="C18" s="622"/>
      <c r="D18" s="622"/>
      <c r="E18" s="623"/>
      <c r="F18" s="228"/>
      <c r="G18" s="228"/>
      <c r="H18" s="228"/>
      <c r="I18" s="228"/>
      <c r="J18" s="228"/>
      <c r="K18" s="228"/>
      <c r="L18" s="228"/>
      <c r="M18" s="228"/>
      <c r="N18" s="228"/>
      <c r="O18" s="228"/>
      <c r="P18" s="228"/>
      <c r="Q18" s="228"/>
      <c r="R18" s="228"/>
      <c r="S18" s="228"/>
      <c r="T18" s="228"/>
      <c r="U18" s="228"/>
      <c r="V18" s="228"/>
      <c r="W18" s="228"/>
      <c r="X18" s="229"/>
    </row>
    <row r="19" spans="1:27" ht="22.5" customHeight="1">
      <c r="A19" s="668" t="s">
        <v>142</v>
      </c>
      <c r="B19" s="668"/>
      <c r="C19" s="670" t="s">
        <v>275</v>
      </c>
      <c r="D19" s="670"/>
      <c r="E19" s="670"/>
      <c r="F19" s="670"/>
      <c r="G19" s="671"/>
      <c r="H19" s="670"/>
      <c r="I19" s="670"/>
      <c r="J19" s="672"/>
      <c r="K19" s="673"/>
      <c r="L19" s="673"/>
      <c r="M19" s="673"/>
      <c r="N19" s="673"/>
      <c r="O19" s="673"/>
      <c r="P19" s="673"/>
      <c r="Q19" s="673"/>
      <c r="R19" s="673"/>
      <c r="S19" s="673"/>
      <c r="T19" s="673"/>
      <c r="U19" s="673"/>
      <c r="V19" s="673"/>
      <c r="W19" s="673"/>
      <c r="X19" s="674"/>
    </row>
    <row r="20" spans="1:27" ht="22.5" customHeight="1">
      <c r="A20" s="668"/>
      <c r="B20" s="668"/>
      <c r="C20" s="675" t="s">
        <v>276</v>
      </c>
      <c r="D20" s="676"/>
      <c r="E20" s="676"/>
      <c r="F20" s="676"/>
      <c r="G20" s="676"/>
      <c r="H20" s="676"/>
      <c r="I20" s="676"/>
      <c r="J20" s="672"/>
      <c r="K20" s="673"/>
      <c r="L20" s="673"/>
      <c r="M20" s="673"/>
      <c r="N20" s="673"/>
      <c r="O20" s="673"/>
      <c r="P20" s="673"/>
      <c r="Q20" s="673"/>
      <c r="R20" s="673"/>
      <c r="S20" s="673"/>
      <c r="T20" s="673"/>
      <c r="U20" s="673"/>
      <c r="V20" s="673"/>
      <c r="W20" s="673"/>
      <c r="X20" s="674"/>
    </row>
    <row r="21" spans="1:27" ht="18.75" customHeight="1">
      <c r="A21" s="668"/>
      <c r="B21" s="668"/>
      <c r="C21" s="740" t="s">
        <v>143</v>
      </c>
      <c r="D21" s="740"/>
      <c r="E21" s="687" t="s">
        <v>144</v>
      </c>
      <c r="F21" s="687"/>
      <c r="G21" s="687"/>
      <c r="H21" s="687"/>
      <c r="I21" s="688"/>
      <c r="J21" s="46" t="s">
        <v>194</v>
      </c>
      <c r="L21" s="691"/>
      <c r="M21" s="691"/>
      <c r="N21" s="691"/>
      <c r="O21" s="32" t="s">
        <v>195</v>
      </c>
      <c r="P21" s="694" t="s">
        <v>145</v>
      </c>
      <c r="Q21" s="694"/>
      <c r="R21" s="694"/>
      <c r="S21" s="695"/>
      <c r="T21" s="698" t="s">
        <v>196</v>
      </c>
      <c r="U21" s="699"/>
      <c r="V21" s="681"/>
      <c r="W21" s="681"/>
      <c r="X21" s="210" t="s">
        <v>197</v>
      </c>
    </row>
    <row r="22" spans="1:27" ht="18.75" customHeight="1">
      <c r="A22" s="668"/>
      <c r="B22" s="668"/>
      <c r="C22" s="668"/>
      <c r="D22" s="668"/>
      <c r="E22" s="590"/>
      <c r="F22" s="590"/>
      <c r="G22" s="689"/>
      <c r="H22" s="590"/>
      <c r="I22" s="690"/>
      <c r="J22" s="51" t="s">
        <v>146</v>
      </c>
      <c r="L22" s="643"/>
      <c r="M22" s="643"/>
      <c r="N22" s="643"/>
      <c r="O22" s="32" t="s">
        <v>195</v>
      </c>
      <c r="P22" s="679"/>
      <c r="Q22" s="679"/>
      <c r="R22" s="679"/>
      <c r="T22" s="213"/>
      <c r="U22" s="31"/>
      <c r="V22" s="214"/>
      <c r="W22" s="214"/>
      <c r="X22" s="53"/>
    </row>
    <row r="23" spans="1:27" ht="18.75" customHeight="1">
      <c r="A23" s="668"/>
      <c r="B23" s="668"/>
      <c r="C23" s="668"/>
      <c r="D23" s="668"/>
      <c r="E23" s="590"/>
      <c r="F23" s="590"/>
      <c r="G23" s="689"/>
      <c r="H23" s="590"/>
      <c r="I23" s="690"/>
      <c r="J23" s="52" t="s">
        <v>147</v>
      </c>
      <c r="K23" s="42"/>
      <c r="L23" s="643"/>
      <c r="M23" s="643"/>
      <c r="N23" s="643"/>
      <c r="O23" s="42" t="s">
        <v>195</v>
      </c>
      <c r="P23" s="680"/>
      <c r="Q23" s="680"/>
      <c r="R23" s="680"/>
      <c r="S23" s="212" t="s">
        <v>148</v>
      </c>
      <c r="T23" s="696" t="s">
        <v>198</v>
      </c>
      <c r="U23" s="697"/>
      <c r="V23" s="682"/>
      <c r="W23" s="682"/>
      <c r="X23" s="211" t="s">
        <v>197</v>
      </c>
    </row>
    <row r="24" spans="1:27" ht="21" customHeight="1">
      <c r="A24" s="668"/>
      <c r="B24" s="668"/>
      <c r="C24" s="668"/>
      <c r="D24" s="668"/>
      <c r="E24" s="725" t="s">
        <v>149</v>
      </c>
      <c r="F24" s="725"/>
      <c r="G24" s="726"/>
      <c r="H24" s="725"/>
      <c r="I24" s="727"/>
      <c r="J24" s="735"/>
      <c r="K24" s="736"/>
      <c r="L24" s="736"/>
      <c r="M24" s="736"/>
      <c r="N24" s="737"/>
      <c r="O24" s="737"/>
      <c r="P24" s="737"/>
      <c r="Q24" s="44" t="s">
        <v>199</v>
      </c>
      <c r="R24" s="644" t="s">
        <v>150</v>
      </c>
      <c r="S24" s="644"/>
      <c r="T24" s="644"/>
      <c r="U24" s="664"/>
      <c r="V24" s="664"/>
      <c r="W24" s="664"/>
      <c r="X24" s="55" t="s">
        <v>148</v>
      </c>
    </row>
    <row r="25" spans="1:27" ht="21" customHeight="1">
      <c r="A25" s="668"/>
      <c r="B25" s="668"/>
      <c r="C25" s="668"/>
      <c r="D25" s="668"/>
      <c r="E25" s="725"/>
      <c r="F25" s="725"/>
      <c r="G25" s="726"/>
      <c r="H25" s="725"/>
      <c r="I25" s="727"/>
      <c r="J25" s="685"/>
      <c r="K25" s="686"/>
      <c r="L25" s="686"/>
      <c r="M25" s="686"/>
      <c r="N25" s="686"/>
      <c r="O25" s="686"/>
      <c r="P25" s="686"/>
      <c r="Q25" s="686"/>
      <c r="R25" s="645" t="s">
        <v>151</v>
      </c>
      <c r="S25" s="645"/>
      <c r="T25" s="645"/>
      <c r="U25" s="664"/>
      <c r="V25" s="664"/>
      <c r="W25" s="664"/>
      <c r="X25" s="43" t="s">
        <v>148</v>
      </c>
    </row>
    <row r="26" spans="1:27" ht="21" customHeight="1" thickBot="1">
      <c r="A26" s="668"/>
      <c r="B26" s="668"/>
      <c r="C26" s="668"/>
      <c r="D26" s="668"/>
      <c r="E26" s="725"/>
      <c r="F26" s="725"/>
      <c r="G26" s="726"/>
      <c r="H26" s="725"/>
      <c r="I26" s="727"/>
      <c r="J26" s="734"/>
      <c r="K26" s="686"/>
      <c r="L26" s="686"/>
      <c r="M26" s="686"/>
      <c r="N26" s="643"/>
      <c r="O26" s="643"/>
      <c r="P26" s="643"/>
      <c r="Q26" s="32" t="s">
        <v>199</v>
      </c>
      <c r="R26" s="646" t="s">
        <v>138</v>
      </c>
      <c r="S26" s="646"/>
      <c r="T26" s="646"/>
      <c r="U26" s="665" t="str">
        <f>IF(U24="","",U24+U25)</f>
        <v/>
      </c>
      <c r="V26" s="665"/>
      <c r="W26" s="665"/>
      <c r="X26" s="54" t="s">
        <v>148</v>
      </c>
    </row>
    <row r="27" spans="1:27" ht="21" customHeight="1" thickTop="1">
      <c r="A27" s="668"/>
      <c r="B27" s="668"/>
      <c r="C27" s="668"/>
      <c r="D27" s="668"/>
      <c r="E27" s="725"/>
      <c r="F27" s="725"/>
      <c r="G27" s="726"/>
      <c r="H27" s="725"/>
      <c r="I27" s="727"/>
      <c r="J27" s="677" t="s">
        <v>264</v>
      </c>
      <c r="K27" s="678"/>
      <c r="L27" s="678"/>
      <c r="M27" s="678"/>
      <c r="N27" s="678"/>
      <c r="O27" s="678"/>
      <c r="P27" s="678"/>
      <c r="Q27" s="42"/>
      <c r="R27" s="721" t="s">
        <v>152</v>
      </c>
      <c r="S27" s="721"/>
      <c r="T27" s="721"/>
      <c r="U27" s="728"/>
      <c r="V27" s="728"/>
      <c r="W27" s="728"/>
      <c r="X27" s="43" t="s">
        <v>148</v>
      </c>
    </row>
    <row r="28" spans="1:27" ht="18.75" customHeight="1">
      <c r="A28" s="668"/>
      <c r="B28" s="669"/>
      <c r="C28" s="709" t="s">
        <v>153</v>
      </c>
      <c r="D28" s="590"/>
      <c r="E28" s="590"/>
      <c r="F28" s="590"/>
      <c r="G28" s="689"/>
      <c r="H28" s="590"/>
      <c r="I28" s="590"/>
      <c r="J28" s="715"/>
      <c r="K28" s="700"/>
      <c r="L28" s="713" t="s">
        <v>190</v>
      </c>
      <c r="M28" s="713"/>
      <c r="N28" s="738"/>
      <c r="O28" s="738"/>
      <c r="P28" s="717" t="s">
        <v>273</v>
      </c>
      <c r="Q28" s="717"/>
      <c r="R28" s="717"/>
      <c r="S28" s="717"/>
      <c r="T28" s="700"/>
      <c r="U28" s="700"/>
      <c r="V28" s="700"/>
      <c r="W28" s="713" t="s">
        <v>189</v>
      </c>
      <c r="X28" s="732"/>
    </row>
    <row r="29" spans="1:27" ht="18.75" customHeight="1">
      <c r="A29" s="668"/>
      <c r="B29" s="669"/>
      <c r="C29" s="590"/>
      <c r="D29" s="590"/>
      <c r="E29" s="590"/>
      <c r="F29" s="590"/>
      <c r="G29" s="689"/>
      <c r="H29" s="590"/>
      <c r="I29" s="590"/>
      <c r="J29" s="716"/>
      <c r="K29" s="701"/>
      <c r="L29" s="714"/>
      <c r="M29" s="714"/>
      <c r="N29" s="739"/>
      <c r="O29" s="739"/>
      <c r="P29" s="718"/>
      <c r="Q29" s="718"/>
      <c r="R29" s="718"/>
      <c r="S29" s="718"/>
      <c r="T29" s="701"/>
      <c r="U29" s="701"/>
      <c r="V29" s="701"/>
      <c r="W29" s="714"/>
      <c r="X29" s="733"/>
      <c r="AA29" s="32" t="s">
        <v>191</v>
      </c>
    </row>
    <row r="30" spans="1:27" ht="14.25" customHeight="1">
      <c r="A30" s="584" t="s">
        <v>154</v>
      </c>
      <c r="B30" s="585"/>
      <c r="C30" s="590"/>
      <c r="D30" s="590"/>
      <c r="E30" s="590"/>
      <c r="F30" s="591" t="s">
        <v>155</v>
      </c>
      <c r="G30" s="591"/>
      <c r="H30" s="592"/>
      <c r="I30" s="592"/>
      <c r="J30" s="710" t="s">
        <v>156</v>
      </c>
      <c r="K30" s="710"/>
      <c r="L30" s="710"/>
      <c r="M30" s="711" t="s">
        <v>157</v>
      </c>
      <c r="N30" s="712"/>
      <c r="O30" s="712"/>
      <c r="P30" s="591" t="s">
        <v>158</v>
      </c>
      <c r="Q30" s="592"/>
      <c r="R30" s="592"/>
      <c r="S30" s="722" t="s">
        <v>260</v>
      </c>
      <c r="T30" s="723"/>
      <c r="U30" s="724"/>
      <c r="V30" s="592" t="s">
        <v>138</v>
      </c>
      <c r="W30" s="592"/>
      <c r="X30" s="592"/>
    </row>
    <row r="31" spans="1:27" ht="14.25" customHeight="1">
      <c r="A31" s="586"/>
      <c r="B31" s="587"/>
      <c r="C31" s="590"/>
      <c r="D31" s="590"/>
      <c r="E31" s="590"/>
      <c r="F31" s="592"/>
      <c r="G31" s="592"/>
      <c r="H31" s="592"/>
      <c r="I31" s="592"/>
      <c r="J31" s="710"/>
      <c r="K31" s="710"/>
      <c r="L31" s="710"/>
      <c r="M31" s="712"/>
      <c r="N31" s="712"/>
      <c r="O31" s="712"/>
      <c r="P31" s="592"/>
      <c r="Q31" s="592"/>
      <c r="R31" s="592"/>
      <c r="S31" s="706"/>
      <c r="T31" s="707"/>
      <c r="U31" s="708"/>
      <c r="V31" s="592"/>
      <c r="W31" s="592"/>
      <c r="X31" s="592"/>
    </row>
    <row r="32" spans="1:27" ht="16.5" customHeight="1">
      <c r="A32" s="586"/>
      <c r="B32" s="587"/>
      <c r="C32" s="590" t="s">
        <v>159</v>
      </c>
      <c r="D32" s="590"/>
      <c r="E32" s="590"/>
      <c r="F32" s="597" t="str">
        <f>IF('１住宅貸付申込書その１'!A27="","",IF('１住宅貸付申込書その１'!H35="新規",'１住宅貸付申込書その１'!A27,IF('１住宅貸付申込書その１'!H35="借換",ROUNDDOWN(('１住宅貸付申込書その１'!AI60)/10000,0),"")))</f>
        <v/>
      </c>
      <c r="G32" s="598"/>
      <c r="H32" s="598"/>
      <c r="I32" s="593" t="s">
        <v>192</v>
      </c>
      <c r="J32" s="597"/>
      <c r="K32" s="598"/>
      <c r="L32" s="595" t="s">
        <v>160</v>
      </c>
      <c r="M32" s="597"/>
      <c r="N32" s="598"/>
      <c r="O32" s="595" t="s">
        <v>160</v>
      </c>
      <c r="P32" s="597"/>
      <c r="Q32" s="598"/>
      <c r="R32" s="595" t="s">
        <v>160</v>
      </c>
      <c r="S32" s="597"/>
      <c r="T32" s="598"/>
      <c r="U32" s="595" t="s">
        <v>160</v>
      </c>
      <c r="V32" s="702" t="str">
        <f>IF(F32="","",F32+J32+M32+P32+S32)</f>
        <v/>
      </c>
      <c r="W32" s="703"/>
      <c r="X32" s="683" t="s">
        <v>160</v>
      </c>
    </row>
    <row r="33" spans="1:24" ht="16.5" customHeight="1">
      <c r="A33" s="586"/>
      <c r="B33" s="587"/>
      <c r="C33" s="590"/>
      <c r="D33" s="590"/>
      <c r="E33" s="590"/>
      <c r="F33" s="599"/>
      <c r="G33" s="600"/>
      <c r="H33" s="600"/>
      <c r="I33" s="594"/>
      <c r="J33" s="599"/>
      <c r="K33" s="600"/>
      <c r="L33" s="596"/>
      <c r="M33" s="599"/>
      <c r="N33" s="600"/>
      <c r="O33" s="596"/>
      <c r="P33" s="599"/>
      <c r="Q33" s="600"/>
      <c r="R33" s="596"/>
      <c r="S33" s="599"/>
      <c r="T33" s="600"/>
      <c r="U33" s="596"/>
      <c r="V33" s="704"/>
      <c r="W33" s="705"/>
      <c r="X33" s="684"/>
    </row>
    <row r="34" spans="1:24" ht="16.5" customHeight="1">
      <c r="A34" s="586"/>
      <c r="B34" s="587"/>
      <c r="C34" s="590" t="s">
        <v>161</v>
      </c>
      <c r="D34" s="590"/>
      <c r="E34" s="590"/>
      <c r="F34" s="597"/>
      <c r="G34" s="598"/>
      <c r="H34" s="598"/>
      <c r="I34" s="593" t="s">
        <v>192</v>
      </c>
      <c r="J34" s="597"/>
      <c r="K34" s="598"/>
      <c r="L34" s="595" t="s">
        <v>160</v>
      </c>
      <c r="M34" s="597"/>
      <c r="N34" s="598"/>
      <c r="O34" s="595" t="s">
        <v>160</v>
      </c>
      <c r="P34" s="597"/>
      <c r="Q34" s="598"/>
      <c r="R34" s="595" t="s">
        <v>160</v>
      </c>
      <c r="S34" s="597"/>
      <c r="T34" s="598"/>
      <c r="U34" s="595" t="s">
        <v>160</v>
      </c>
      <c r="V34" s="702" t="str">
        <f>IF(SUM(F34+J34+M34+P34+S34)=0,"",SUM(F34+J34+M34+P34+S34))</f>
        <v/>
      </c>
      <c r="W34" s="703"/>
      <c r="X34" s="683" t="s">
        <v>160</v>
      </c>
    </row>
    <row r="35" spans="1:24" ht="16.5" customHeight="1">
      <c r="A35" s="586"/>
      <c r="B35" s="587"/>
      <c r="C35" s="590"/>
      <c r="D35" s="590"/>
      <c r="E35" s="590"/>
      <c r="F35" s="599"/>
      <c r="G35" s="600"/>
      <c r="H35" s="600"/>
      <c r="I35" s="594"/>
      <c r="J35" s="599"/>
      <c r="K35" s="600"/>
      <c r="L35" s="596"/>
      <c r="M35" s="599"/>
      <c r="N35" s="600"/>
      <c r="O35" s="596"/>
      <c r="P35" s="599"/>
      <c r="Q35" s="600"/>
      <c r="R35" s="596"/>
      <c r="S35" s="599"/>
      <c r="T35" s="600"/>
      <c r="U35" s="596"/>
      <c r="V35" s="704"/>
      <c r="W35" s="705"/>
      <c r="X35" s="684"/>
    </row>
    <row r="36" spans="1:24" ht="16.5" customHeight="1">
      <c r="A36" s="586"/>
      <c r="B36" s="587"/>
      <c r="C36" s="590" t="s">
        <v>138</v>
      </c>
      <c r="D36" s="590"/>
      <c r="E36" s="590"/>
      <c r="F36" s="702" t="str">
        <f>IF(F32="","",F32+F34)</f>
        <v/>
      </c>
      <c r="G36" s="703"/>
      <c r="H36" s="703"/>
      <c r="I36" s="593" t="s">
        <v>192</v>
      </c>
      <c r="J36" s="603" t="str">
        <f>IF(J32="",IF(J34="","",(J32+J34)),(J32+J34))</f>
        <v/>
      </c>
      <c r="K36" s="604"/>
      <c r="L36" s="601" t="s">
        <v>160</v>
      </c>
      <c r="M36" s="603" t="str">
        <f>IF(M32="",IF(M34="","",(M32+M34)),(M32+M34))</f>
        <v/>
      </c>
      <c r="N36" s="604"/>
      <c r="O36" s="601" t="s">
        <v>160</v>
      </c>
      <c r="P36" s="603" t="str">
        <f>IF(P32="",IF(P34="","",(P32+P34)),(P32+P34))</f>
        <v/>
      </c>
      <c r="Q36" s="604"/>
      <c r="R36" s="601" t="s">
        <v>160</v>
      </c>
      <c r="S36" s="603" t="str">
        <f>IF(S32="",IF(S34="","",(S32+S34)),(S32+S34))</f>
        <v/>
      </c>
      <c r="T36" s="604"/>
      <c r="U36" s="601" t="s">
        <v>160</v>
      </c>
      <c r="V36" s="753" t="s">
        <v>193</v>
      </c>
      <c r="W36" s="754"/>
      <c r="X36" s="751" t="s">
        <v>160</v>
      </c>
    </row>
    <row r="37" spans="1:24" ht="16.5" customHeight="1">
      <c r="A37" s="588"/>
      <c r="B37" s="589"/>
      <c r="C37" s="607"/>
      <c r="D37" s="607"/>
      <c r="E37" s="607"/>
      <c r="F37" s="704"/>
      <c r="G37" s="705"/>
      <c r="H37" s="705"/>
      <c r="I37" s="594"/>
      <c r="J37" s="605"/>
      <c r="K37" s="606"/>
      <c r="L37" s="602"/>
      <c r="M37" s="605"/>
      <c r="N37" s="606"/>
      <c r="O37" s="602"/>
      <c r="P37" s="605"/>
      <c r="Q37" s="606"/>
      <c r="R37" s="602"/>
      <c r="S37" s="605"/>
      <c r="T37" s="606"/>
      <c r="U37" s="602"/>
      <c r="V37" s="704" t="str">
        <f>IF(V32="","",IF(V34="",V32,V32+V34))</f>
        <v/>
      </c>
      <c r="W37" s="705"/>
      <c r="X37" s="752"/>
    </row>
    <row r="38" spans="1:24" ht="20.100000000000001" customHeight="1">
      <c r="A38" s="765" t="s">
        <v>162</v>
      </c>
      <c r="B38" s="765"/>
      <c r="C38" s="765"/>
      <c r="D38" s="590" t="s">
        <v>163</v>
      </c>
      <c r="E38" s="590"/>
      <c r="F38" s="590"/>
      <c r="G38" s="689"/>
      <c r="H38" s="590"/>
      <c r="I38" s="590"/>
      <c r="J38" s="590" t="s">
        <v>164</v>
      </c>
      <c r="K38" s="590"/>
      <c r="L38" s="590"/>
      <c r="M38" s="590"/>
      <c r="N38" s="590"/>
      <c r="O38" s="590"/>
      <c r="P38" s="590"/>
      <c r="Q38" s="590" t="s">
        <v>165</v>
      </c>
      <c r="R38" s="590"/>
      <c r="S38" s="590"/>
      <c r="T38" s="590"/>
      <c r="U38" s="590"/>
      <c r="V38" s="590"/>
      <c r="W38" s="590"/>
      <c r="X38" s="590"/>
    </row>
    <row r="39" spans="1:24" ht="17.25" customHeight="1">
      <c r="A39" s="765"/>
      <c r="B39" s="765"/>
      <c r="C39" s="765"/>
      <c r="D39" s="767" t="s">
        <v>166</v>
      </c>
      <c r="E39" s="767"/>
      <c r="F39" s="767"/>
      <c r="G39" s="768"/>
      <c r="H39" s="767"/>
      <c r="I39" s="767"/>
      <c r="J39" s="749" t="str">
        <f>IF(R8="","",R8)</f>
        <v/>
      </c>
      <c r="K39" s="749"/>
      <c r="L39" s="749"/>
      <c r="M39" s="749"/>
      <c r="N39" s="749"/>
      <c r="O39" s="749"/>
      <c r="P39" s="749"/>
      <c r="Q39" s="750"/>
      <c r="R39" s="750"/>
      <c r="S39" s="750"/>
      <c r="T39" s="750"/>
      <c r="U39" s="750"/>
      <c r="V39" s="750"/>
      <c r="W39" s="750"/>
      <c r="X39" s="750"/>
    </row>
    <row r="40" spans="1:24" ht="17.25" customHeight="1">
      <c r="A40" s="765"/>
      <c r="B40" s="765"/>
      <c r="C40" s="765"/>
      <c r="D40" s="747"/>
      <c r="E40" s="747"/>
      <c r="F40" s="747"/>
      <c r="G40" s="748"/>
      <c r="H40" s="747"/>
      <c r="I40" s="747"/>
      <c r="J40" s="749"/>
      <c r="K40" s="749"/>
      <c r="L40" s="749"/>
      <c r="M40" s="749"/>
      <c r="N40" s="749"/>
      <c r="O40" s="749"/>
      <c r="P40" s="749"/>
      <c r="Q40" s="750"/>
      <c r="R40" s="750"/>
      <c r="S40" s="750"/>
      <c r="T40" s="750"/>
      <c r="U40" s="750"/>
      <c r="V40" s="750"/>
      <c r="W40" s="750"/>
      <c r="X40" s="750"/>
    </row>
    <row r="41" spans="1:24" ht="17.25" customHeight="1">
      <c r="A41" s="765"/>
      <c r="B41" s="765"/>
      <c r="C41" s="765"/>
      <c r="D41" s="747"/>
      <c r="E41" s="747"/>
      <c r="F41" s="747"/>
      <c r="G41" s="748"/>
      <c r="H41" s="747"/>
      <c r="I41" s="747"/>
      <c r="J41" s="749"/>
      <c r="K41" s="749"/>
      <c r="L41" s="749"/>
      <c r="M41" s="749"/>
      <c r="N41" s="749"/>
      <c r="O41" s="749"/>
      <c r="P41" s="749"/>
      <c r="Q41" s="750"/>
      <c r="R41" s="750"/>
      <c r="S41" s="750"/>
      <c r="T41" s="750"/>
      <c r="U41" s="750"/>
      <c r="V41" s="750"/>
      <c r="W41" s="750"/>
      <c r="X41" s="750"/>
    </row>
    <row r="42" spans="1:24" ht="17.25" customHeight="1">
      <c r="A42" s="765"/>
      <c r="B42" s="765"/>
      <c r="C42" s="765"/>
      <c r="D42" s="747"/>
      <c r="E42" s="747"/>
      <c r="F42" s="747"/>
      <c r="G42" s="748"/>
      <c r="H42" s="747"/>
      <c r="I42" s="747"/>
      <c r="J42" s="749"/>
      <c r="K42" s="749"/>
      <c r="L42" s="749"/>
      <c r="M42" s="749"/>
      <c r="N42" s="749"/>
      <c r="O42" s="749"/>
      <c r="P42" s="749"/>
      <c r="Q42" s="750"/>
      <c r="R42" s="750"/>
      <c r="S42" s="750"/>
      <c r="T42" s="750"/>
      <c r="U42" s="750"/>
      <c r="V42" s="750"/>
      <c r="W42" s="750"/>
      <c r="X42" s="750"/>
    </row>
    <row r="43" spans="1:24" ht="17.25" customHeight="1">
      <c r="A43" s="765"/>
      <c r="B43" s="765"/>
      <c r="C43" s="765"/>
      <c r="D43" s="747"/>
      <c r="E43" s="747"/>
      <c r="F43" s="747"/>
      <c r="G43" s="748"/>
      <c r="H43" s="747"/>
      <c r="I43" s="747"/>
      <c r="J43" s="749"/>
      <c r="K43" s="749"/>
      <c r="L43" s="749"/>
      <c r="M43" s="749"/>
      <c r="N43" s="749"/>
      <c r="O43" s="749"/>
      <c r="P43" s="749"/>
      <c r="Q43" s="750"/>
      <c r="R43" s="750"/>
      <c r="S43" s="750"/>
      <c r="T43" s="750"/>
      <c r="U43" s="750"/>
      <c r="V43" s="750"/>
      <c r="W43" s="750"/>
      <c r="X43" s="750"/>
    </row>
    <row r="44" spans="1:24" ht="17.25" customHeight="1">
      <c r="A44" s="765"/>
      <c r="B44" s="765"/>
      <c r="C44" s="765"/>
      <c r="D44" s="747"/>
      <c r="E44" s="747"/>
      <c r="F44" s="747"/>
      <c r="G44" s="748"/>
      <c r="H44" s="747"/>
      <c r="I44" s="747"/>
      <c r="J44" s="749"/>
      <c r="K44" s="749"/>
      <c r="L44" s="749"/>
      <c r="M44" s="749"/>
      <c r="N44" s="749"/>
      <c r="O44" s="749"/>
      <c r="P44" s="749"/>
      <c r="Q44" s="750"/>
      <c r="R44" s="750"/>
      <c r="S44" s="750"/>
      <c r="T44" s="750"/>
      <c r="U44" s="750"/>
      <c r="V44" s="750"/>
      <c r="W44" s="750"/>
      <c r="X44" s="750"/>
    </row>
    <row r="45" spans="1:24" ht="17.25" customHeight="1">
      <c r="A45" s="766"/>
      <c r="B45" s="766"/>
      <c r="C45" s="766"/>
      <c r="D45" s="729"/>
      <c r="E45" s="729"/>
      <c r="F45" s="729"/>
      <c r="G45" s="730"/>
      <c r="H45" s="729"/>
      <c r="I45" s="729"/>
      <c r="J45" s="731"/>
      <c r="K45" s="731"/>
      <c r="L45" s="731"/>
      <c r="M45" s="731"/>
      <c r="N45" s="731"/>
      <c r="O45" s="731"/>
      <c r="P45" s="731"/>
      <c r="Q45" s="720"/>
      <c r="R45" s="720"/>
      <c r="S45" s="720"/>
      <c r="T45" s="720"/>
      <c r="U45" s="720"/>
      <c r="V45" s="720"/>
      <c r="W45" s="720"/>
      <c r="X45" s="720"/>
    </row>
    <row r="46" spans="1:24" ht="16.5" customHeight="1">
      <c r="A46" s="762" t="s">
        <v>167</v>
      </c>
      <c r="B46" s="763"/>
      <c r="C46" s="763"/>
      <c r="D46" s="763"/>
      <c r="E46" s="763"/>
      <c r="F46" s="763"/>
      <c r="G46" s="764"/>
      <c r="H46" s="763"/>
      <c r="I46" s="763"/>
      <c r="J46" s="763"/>
      <c r="K46" s="45"/>
      <c r="L46" s="152" t="s">
        <v>168</v>
      </c>
      <c r="M46" s="44"/>
      <c r="N46" s="44"/>
      <c r="O46" s="44"/>
      <c r="P46" s="44"/>
      <c r="Q46" s="44"/>
      <c r="R46" s="44"/>
      <c r="S46" s="44"/>
      <c r="T46" s="44"/>
      <c r="U46" s="44"/>
      <c r="V46" s="44"/>
      <c r="W46" s="44"/>
      <c r="X46" s="45"/>
    </row>
    <row r="47" spans="1:24">
      <c r="A47" s="46"/>
      <c r="B47" s="414" t="s">
        <v>169</v>
      </c>
      <c r="C47" s="414"/>
      <c r="D47" s="414"/>
      <c r="E47" s="414"/>
      <c r="F47" s="414"/>
      <c r="G47" s="49"/>
      <c r="K47" s="47"/>
      <c r="L47" s="153" t="s">
        <v>250</v>
      </c>
      <c r="X47" s="47"/>
    </row>
    <row r="48" spans="1:24" ht="18" customHeight="1">
      <c r="A48" s="769"/>
      <c r="B48" s="719"/>
      <c r="C48" s="719"/>
      <c r="D48" s="719"/>
      <c r="E48" s="32" t="s">
        <v>170</v>
      </c>
      <c r="G48" s="719"/>
      <c r="H48" s="719"/>
      <c r="I48" s="719"/>
      <c r="J48" s="414" t="s">
        <v>171</v>
      </c>
      <c r="K48" s="770"/>
      <c r="L48" s="742"/>
      <c r="M48" s="643"/>
      <c r="N48" s="643"/>
      <c r="O48" s="643"/>
      <c r="P48" s="643"/>
      <c r="Q48" s="643"/>
      <c r="R48" s="643"/>
      <c r="S48" s="643"/>
      <c r="T48" s="643"/>
      <c r="U48" s="643"/>
      <c r="V48" s="643"/>
      <c r="W48" s="643"/>
      <c r="X48" s="743"/>
    </row>
    <row r="49" spans="1:256" ht="15" customHeight="1">
      <c r="A49" s="46"/>
      <c r="F49" s="32" t="s">
        <v>172</v>
      </c>
      <c r="H49" s="719" t="s">
        <v>3</v>
      </c>
      <c r="I49" s="719"/>
      <c r="J49" s="719"/>
      <c r="K49" s="47" t="s">
        <v>173</v>
      </c>
      <c r="L49" s="742"/>
      <c r="M49" s="643"/>
      <c r="N49" s="643"/>
      <c r="O49" s="643"/>
      <c r="P49" s="643"/>
      <c r="Q49" s="643"/>
      <c r="R49" s="643"/>
      <c r="S49" s="643"/>
      <c r="T49" s="643"/>
      <c r="U49" s="643"/>
      <c r="V49" s="643"/>
      <c r="W49" s="643"/>
      <c r="X49" s="743"/>
    </row>
    <row r="50" spans="1:256" ht="14.25" customHeight="1">
      <c r="A50" s="46"/>
      <c r="F50" s="32" t="s">
        <v>174</v>
      </c>
      <c r="H50" s="719" t="s">
        <v>3</v>
      </c>
      <c r="I50" s="719"/>
      <c r="J50" s="719"/>
      <c r="K50" s="47" t="s">
        <v>173</v>
      </c>
      <c r="L50" s="742"/>
      <c r="M50" s="643"/>
      <c r="N50" s="643"/>
      <c r="O50" s="643"/>
      <c r="P50" s="643"/>
      <c r="Q50" s="643"/>
      <c r="R50" s="643"/>
      <c r="S50" s="643"/>
      <c r="T50" s="643"/>
      <c r="U50" s="643"/>
      <c r="V50" s="643"/>
      <c r="W50" s="643"/>
      <c r="X50" s="743"/>
    </row>
    <row r="51" spans="1:256" ht="7.5" customHeight="1">
      <c r="A51" s="46"/>
      <c r="K51" s="47"/>
      <c r="L51" s="742"/>
      <c r="M51" s="643"/>
      <c r="N51" s="643"/>
      <c r="O51" s="643"/>
      <c r="P51" s="643"/>
      <c r="Q51" s="643"/>
      <c r="R51" s="643"/>
      <c r="S51" s="643"/>
      <c r="T51" s="643"/>
      <c r="U51" s="643"/>
      <c r="V51" s="643"/>
      <c r="W51" s="643"/>
      <c r="X51" s="743"/>
    </row>
    <row r="52" spans="1:256" ht="12" customHeight="1">
      <c r="A52" s="685" t="s">
        <v>175</v>
      </c>
      <c r="B52" s="686"/>
      <c r="C52" s="686"/>
      <c r="D52" s="686"/>
      <c r="E52" s="686"/>
      <c r="F52" s="686"/>
      <c r="G52" s="686"/>
      <c r="H52" s="686"/>
      <c r="I52" s="686"/>
      <c r="J52" s="686"/>
      <c r="K52" s="47"/>
      <c r="L52" s="742"/>
      <c r="M52" s="643"/>
      <c r="N52" s="643"/>
      <c r="O52" s="643"/>
      <c r="P52" s="643"/>
      <c r="Q52" s="643"/>
      <c r="R52" s="643"/>
      <c r="S52" s="643"/>
      <c r="T52" s="643"/>
      <c r="U52" s="643"/>
      <c r="V52" s="643"/>
      <c r="W52" s="643"/>
      <c r="X52" s="743"/>
    </row>
    <row r="53" spans="1:256" ht="15.75" customHeight="1">
      <c r="A53" s="46"/>
      <c r="F53" s="32" t="s">
        <v>3</v>
      </c>
      <c r="G53" s="191"/>
      <c r="H53" s="32" t="s">
        <v>176</v>
      </c>
      <c r="I53" s="719"/>
      <c r="J53" s="719"/>
      <c r="K53" s="47" t="s">
        <v>173</v>
      </c>
      <c r="L53" s="742"/>
      <c r="M53" s="643"/>
      <c r="N53" s="643"/>
      <c r="O53" s="643"/>
      <c r="P53" s="643"/>
      <c r="Q53" s="643"/>
      <c r="R53" s="643"/>
      <c r="S53" s="643"/>
      <c r="T53" s="643"/>
      <c r="U53" s="643"/>
      <c r="V53" s="643"/>
      <c r="W53" s="643"/>
      <c r="X53" s="743"/>
    </row>
    <row r="54" spans="1:256">
      <c r="A54" s="192"/>
      <c r="B54" s="193"/>
      <c r="C54" s="193"/>
      <c r="D54" s="193"/>
      <c r="E54" s="193"/>
      <c r="F54" s="193"/>
      <c r="G54" s="193"/>
      <c r="H54" s="193"/>
      <c r="I54" s="193"/>
      <c r="J54" s="193"/>
      <c r="K54" s="194"/>
      <c r="L54" s="744"/>
      <c r="M54" s="745"/>
      <c r="N54" s="745"/>
      <c r="O54" s="745"/>
      <c r="P54" s="745"/>
      <c r="Q54" s="745"/>
      <c r="R54" s="745"/>
      <c r="S54" s="745"/>
      <c r="T54" s="745"/>
      <c r="U54" s="745"/>
      <c r="V54" s="745"/>
      <c r="W54" s="745"/>
      <c r="X54" s="746"/>
    </row>
    <row r="55" spans="1:256" ht="9.75" customHeight="1">
      <c r="A55" s="49"/>
      <c r="B55" s="49"/>
      <c r="C55" s="48"/>
      <c r="D55" s="48"/>
      <c r="E55" s="48"/>
      <c r="F55" s="48"/>
      <c r="G55" s="48"/>
      <c r="H55" s="48"/>
      <c r="I55" s="48"/>
      <c r="J55" s="48"/>
      <c r="K55" s="48"/>
      <c r="L55" s="48"/>
      <c r="M55" s="48"/>
      <c r="N55" s="48"/>
      <c r="O55" s="48"/>
      <c r="P55" s="48"/>
      <c r="Q55" s="48"/>
      <c r="R55" s="48"/>
      <c r="S55" s="48"/>
      <c r="T55" s="48"/>
      <c r="U55" s="48"/>
      <c r="V55" s="48"/>
      <c r="W55" s="48"/>
      <c r="X55" s="48"/>
    </row>
    <row r="56" spans="1:256" ht="15" customHeight="1">
      <c r="V56" s="40"/>
    </row>
    <row r="57" spans="1:256" ht="15" customHeight="1">
      <c r="V57" s="57"/>
    </row>
    <row r="58" spans="1:256" ht="15" customHeight="1">
      <c r="V58" s="57"/>
    </row>
    <row r="59" spans="1:256" ht="15" customHeight="1">
      <c r="V59" s="57"/>
    </row>
    <row r="60" spans="1:256" ht="15" customHeight="1">
      <c r="V60" s="57"/>
    </row>
    <row r="61" spans="1:256" s="31" customFormat="1" ht="14.25" customHeight="1">
      <c r="A61" s="741"/>
      <c r="B61" s="741"/>
      <c r="C61" s="741"/>
      <c r="D61" s="741"/>
      <c r="E61" s="741"/>
      <c r="F61" s="741"/>
      <c r="G61" s="741"/>
      <c r="H61" s="741"/>
      <c r="I61" s="741"/>
      <c r="J61" s="741"/>
      <c r="K61" s="741"/>
      <c r="L61" s="741"/>
      <c r="M61" s="741"/>
      <c r="N61" s="741"/>
      <c r="O61" s="741"/>
      <c r="P61" s="741"/>
      <c r="Q61" s="741"/>
      <c r="R61" s="741"/>
      <c r="S61" s="741"/>
      <c r="T61" s="741"/>
      <c r="U61" s="741"/>
      <c r="V61" s="741"/>
      <c r="W61" s="741"/>
      <c r="X61" s="741"/>
      <c r="Y61" s="741"/>
      <c r="Z61" s="58"/>
      <c r="AA61" s="58"/>
      <c r="AB61" s="58"/>
      <c r="AC61" s="58"/>
      <c r="AD61" s="58"/>
      <c r="AE61" s="58"/>
      <c r="AF61" s="58"/>
      <c r="AG61" s="58"/>
      <c r="AH61" s="58"/>
      <c r="AI61" s="58"/>
      <c r="AJ61" s="58"/>
      <c r="AK61" s="58"/>
      <c r="AL61" s="58"/>
      <c r="AM61" s="58"/>
      <c r="AN61" s="58"/>
      <c r="AO61" s="58"/>
      <c r="AP61" s="58"/>
      <c r="AQ61" s="58"/>
      <c r="AR61" s="58"/>
      <c r="AS61" s="59"/>
      <c r="AT61" s="59"/>
      <c r="AU61" s="59"/>
      <c r="AV61" s="59"/>
      <c r="AW61" s="59"/>
      <c r="AX61" s="59"/>
      <c r="AY61" s="59"/>
      <c r="AZ61" s="59"/>
      <c r="BA61" s="59"/>
      <c r="BB61" s="59"/>
      <c r="BC61" s="59"/>
      <c r="BD61" s="59"/>
      <c r="BE61" s="59"/>
      <c r="BF61" s="59"/>
      <c r="BG61" s="59"/>
      <c r="BH61" s="59"/>
      <c r="BI61" s="59"/>
      <c r="BJ61" s="59"/>
      <c r="BK61" s="59"/>
      <c r="BL61" s="59"/>
      <c r="BM61" s="59"/>
      <c r="BN61" s="59"/>
      <c r="BO61" s="59"/>
      <c r="BP61" s="59"/>
      <c r="BQ61" s="59"/>
      <c r="BR61" s="59"/>
      <c r="BS61" s="59"/>
      <c r="BT61" s="59"/>
      <c r="BU61" s="59"/>
      <c r="BV61" s="59"/>
      <c r="BW61" s="59"/>
      <c r="BX61" s="59"/>
      <c r="BY61" s="59"/>
      <c r="BZ61" s="59"/>
      <c r="CA61" s="59"/>
      <c r="CB61" s="59"/>
      <c r="CC61" s="59"/>
      <c r="CD61" s="59"/>
      <c r="CE61" s="59"/>
      <c r="CF61" s="59"/>
      <c r="CG61" s="59"/>
      <c r="CH61" s="59"/>
      <c r="CI61" s="59"/>
      <c r="CJ61" s="59"/>
      <c r="CK61" s="59"/>
      <c r="CL61" s="59"/>
      <c r="CM61" s="59"/>
      <c r="CN61" s="59"/>
      <c r="CO61" s="59"/>
      <c r="CP61" s="59"/>
      <c r="CQ61" s="59"/>
      <c r="CR61" s="59"/>
      <c r="CS61" s="59"/>
      <c r="CT61" s="59"/>
      <c r="CU61" s="59"/>
      <c r="CV61" s="59"/>
      <c r="CW61" s="59"/>
      <c r="CX61" s="59"/>
      <c r="CY61" s="59"/>
      <c r="CZ61" s="59"/>
      <c r="DA61" s="59"/>
      <c r="DB61" s="59"/>
      <c r="DC61" s="59"/>
      <c r="DD61" s="59"/>
      <c r="DE61" s="59"/>
      <c r="DF61" s="59"/>
      <c r="DG61" s="59"/>
      <c r="DH61" s="59"/>
      <c r="DI61" s="59"/>
      <c r="DJ61" s="59"/>
      <c r="DK61" s="59"/>
      <c r="DL61" s="59"/>
      <c r="DM61" s="59"/>
      <c r="DN61" s="59"/>
      <c r="DO61" s="59"/>
      <c r="DP61" s="59"/>
      <c r="DQ61" s="59"/>
      <c r="DR61" s="59"/>
      <c r="DS61" s="59"/>
      <c r="DT61" s="59"/>
      <c r="DU61" s="59"/>
      <c r="DV61" s="59"/>
      <c r="DW61" s="59"/>
      <c r="DX61" s="59"/>
      <c r="DY61" s="59"/>
      <c r="DZ61" s="59"/>
      <c r="EA61" s="59"/>
      <c r="EB61" s="59"/>
      <c r="EC61" s="59"/>
      <c r="ED61" s="59"/>
      <c r="EE61" s="59"/>
      <c r="EF61" s="59"/>
      <c r="EG61" s="59"/>
      <c r="EH61" s="59"/>
      <c r="EI61" s="59"/>
      <c r="EJ61" s="59"/>
      <c r="EK61" s="59"/>
      <c r="EL61" s="59"/>
      <c r="EM61" s="59"/>
      <c r="EN61" s="59"/>
      <c r="EO61" s="59"/>
      <c r="EP61" s="59"/>
      <c r="EQ61" s="59"/>
      <c r="ER61" s="59"/>
      <c r="ES61" s="59"/>
      <c r="ET61" s="59"/>
      <c r="EU61" s="59"/>
      <c r="EV61" s="59"/>
      <c r="EW61" s="59"/>
      <c r="EX61" s="59"/>
      <c r="EY61" s="59"/>
      <c r="EZ61" s="59"/>
      <c r="FA61" s="59"/>
      <c r="FB61" s="59"/>
      <c r="FC61" s="59"/>
      <c r="FD61" s="59"/>
      <c r="FE61" s="59"/>
      <c r="FF61" s="59"/>
      <c r="FG61" s="59"/>
      <c r="FH61" s="59"/>
      <c r="FI61" s="59"/>
      <c r="FJ61" s="59"/>
      <c r="FK61" s="59"/>
      <c r="FL61" s="59"/>
      <c r="FM61" s="59"/>
      <c r="FN61" s="59"/>
      <c r="FO61" s="59"/>
      <c r="FP61" s="59"/>
      <c r="FQ61" s="59"/>
      <c r="FR61" s="59"/>
      <c r="FS61" s="59"/>
      <c r="FT61" s="59"/>
      <c r="FU61" s="59"/>
      <c r="FV61" s="59"/>
      <c r="FW61" s="59"/>
      <c r="FX61" s="59"/>
      <c r="FY61" s="59"/>
      <c r="FZ61" s="59"/>
      <c r="GA61" s="59"/>
      <c r="GB61" s="59"/>
      <c r="GC61" s="59"/>
      <c r="GD61" s="59"/>
      <c r="GE61" s="59"/>
      <c r="GF61" s="59"/>
      <c r="GG61" s="59"/>
      <c r="GH61" s="59"/>
      <c r="GI61" s="59"/>
      <c r="GJ61" s="59"/>
      <c r="GK61" s="59"/>
      <c r="GL61" s="59"/>
      <c r="GM61" s="59"/>
      <c r="GN61" s="59"/>
      <c r="GO61" s="59"/>
      <c r="GP61" s="59"/>
      <c r="GQ61" s="59"/>
      <c r="GR61" s="59"/>
      <c r="GS61" s="59"/>
      <c r="GT61" s="59"/>
      <c r="GU61" s="59"/>
      <c r="GV61" s="59"/>
      <c r="GW61" s="59"/>
      <c r="GX61" s="59"/>
      <c r="GY61" s="59"/>
      <c r="GZ61" s="59"/>
      <c r="HA61" s="59"/>
      <c r="HB61" s="59"/>
      <c r="HC61" s="59"/>
      <c r="HD61" s="59"/>
      <c r="HE61" s="59"/>
      <c r="HF61" s="59"/>
      <c r="HG61" s="59"/>
      <c r="HH61" s="59"/>
      <c r="HI61" s="59"/>
      <c r="HJ61" s="59"/>
      <c r="HK61" s="59"/>
      <c r="HL61" s="59"/>
      <c r="HM61" s="59"/>
      <c r="HN61" s="59"/>
      <c r="HO61" s="59"/>
      <c r="HP61" s="59"/>
      <c r="HQ61" s="59"/>
      <c r="HR61" s="59"/>
      <c r="HS61" s="59"/>
      <c r="HT61" s="59"/>
      <c r="HU61" s="59"/>
      <c r="HV61" s="59"/>
      <c r="HW61" s="59"/>
      <c r="HX61" s="59"/>
      <c r="HY61" s="59"/>
      <c r="HZ61" s="59"/>
      <c r="IA61" s="59"/>
      <c r="IB61" s="59"/>
      <c r="IC61" s="59"/>
      <c r="ID61" s="59"/>
      <c r="IE61" s="59"/>
      <c r="IF61" s="59"/>
      <c r="IG61" s="59"/>
      <c r="IH61" s="59"/>
      <c r="II61" s="59"/>
      <c r="IJ61" s="59"/>
      <c r="IK61" s="59"/>
      <c r="IL61" s="59"/>
      <c r="IM61" s="59"/>
      <c r="IN61" s="59"/>
      <c r="IO61" s="59"/>
      <c r="IP61" s="59"/>
      <c r="IQ61" s="59"/>
      <c r="IR61" s="59"/>
      <c r="IS61" s="59"/>
      <c r="IT61" s="59"/>
      <c r="IU61" s="59"/>
      <c r="IV61" s="59"/>
    </row>
  </sheetData>
  <sheetProtection algorithmName="SHA-512" hashValue="bdcdeWbH4cHhKgk+iONZ2jyFR+0ZG1BfDwJYNyhqwCJBe5xMrs68vpq91FbhA6gRa4N+jHvyXRnv+4zOxNc2ig==" saltValue="hwSmE1BAwquKCvPw+fk8sA==" spinCount="100000" sheet="1" objects="1" scenarios="1"/>
  <mergeCells count="150">
    <mergeCell ref="M7:O7"/>
    <mergeCell ref="P7:S7"/>
    <mergeCell ref="A7:B7"/>
    <mergeCell ref="C7:E7"/>
    <mergeCell ref="G48:I48"/>
    <mergeCell ref="A46:J46"/>
    <mergeCell ref="B47:F47"/>
    <mergeCell ref="A38:C45"/>
    <mergeCell ref="D38:I38"/>
    <mergeCell ref="J38:P38"/>
    <mergeCell ref="Q38:X38"/>
    <mergeCell ref="D39:I39"/>
    <mergeCell ref="J39:P39"/>
    <mergeCell ref="Q39:X39"/>
    <mergeCell ref="D40:I40"/>
    <mergeCell ref="J40:P40"/>
    <mergeCell ref="Q40:X40"/>
    <mergeCell ref="A48:D48"/>
    <mergeCell ref="J48:K48"/>
    <mergeCell ref="D41:I41"/>
    <mergeCell ref="M34:N35"/>
    <mergeCell ref="O34:O35"/>
    <mergeCell ref="P34:Q35"/>
    <mergeCell ref="R34:R35"/>
    <mergeCell ref="S34:T35"/>
    <mergeCell ref="A61:Y61"/>
    <mergeCell ref="H49:J49"/>
    <mergeCell ref="H50:J50"/>
    <mergeCell ref="L48:X54"/>
    <mergeCell ref="U34:U35"/>
    <mergeCell ref="D44:I44"/>
    <mergeCell ref="J44:P44"/>
    <mergeCell ref="Q44:X44"/>
    <mergeCell ref="Q41:X41"/>
    <mergeCell ref="D42:I42"/>
    <mergeCell ref="J42:P42"/>
    <mergeCell ref="Q42:X42"/>
    <mergeCell ref="C34:E35"/>
    <mergeCell ref="D43:I43"/>
    <mergeCell ref="J43:P43"/>
    <mergeCell ref="Q43:X43"/>
    <mergeCell ref="V34:W35"/>
    <mergeCell ref="X34:X35"/>
    <mergeCell ref="X36:X37"/>
    <mergeCell ref="V37:W37"/>
    <mergeCell ref="V36:W36"/>
    <mergeCell ref="U36:U37"/>
    <mergeCell ref="J41:P41"/>
    <mergeCell ref="S36:T37"/>
    <mergeCell ref="I53:J53"/>
    <mergeCell ref="Q45:X45"/>
    <mergeCell ref="R27:T27"/>
    <mergeCell ref="M32:N33"/>
    <mergeCell ref="O32:O33"/>
    <mergeCell ref="P32:Q33"/>
    <mergeCell ref="R32:R33"/>
    <mergeCell ref="S32:T33"/>
    <mergeCell ref="U32:U33"/>
    <mergeCell ref="S30:U30"/>
    <mergeCell ref="V32:W33"/>
    <mergeCell ref="V30:X31"/>
    <mergeCell ref="E24:I27"/>
    <mergeCell ref="J25:Q25"/>
    <mergeCell ref="U27:W27"/>
    <mergeCell ref="D45:I45"/>
    <mergeCell ref="J45:P45"/>
    <mergeCell ref="W28:X29"/>
    <mergeCell ref="J26:M26"/>
    <mergeCell ref="N26:P26"/>
    <mergeCell ref="J24:M24"/>
    <mergeCell ref="N24:P24"/>
    <mergeCell ref="N28:O29"/>
    <mergeCell ref="C21:D27"/>
    <mergeCell ref="P22:R23"/>
    <mergeCell ref="V21:W21"/>
    <mergeCell ref="V23:W23"/>
    <mergeCell ref="X32:X33"/>
    <mergeCell ref="A52:J52"/>
    <mergeCell ref="E21:I23"/>
    <mergeCell ref="L21:N21"/>
    <mergeCell ref="F17:X17"/>
    <mergeCell ref="P21:S21"/>
    <mergeCell ref="T23:U23"/>
    <mergeCell ref="T21:U21"/>
    <mergeCell ref="T28:V29"/>
    <mergeCell ref="I34:I35"/>
    <mergeCell ref="F36:H37"/>
    <mergeCell ref="I36:I37"/>
    <mergeCell ref="S31:U31"/>
    <mergeCell ref="F32:H33"/>
    <mergeCell ref="C28:I29"/>
    <mergeCell ref="J30:L31"/>
    <mergeCell ref="M30:O31"/>
    <mergeCell ref="P30:R31"/>
    <mergeCell ref="L28:M29"/>
    <mergeCell ref="J28:K29"/>
    <mergeCell ref="P28:S29"/>
    <mergeCell ref="L22:N22"/>
    <mergeCell ref="L23:N23"/>
    <mergeCell ref="R24:T24"/>
    <mergeCell ref="R25:T25"/>
    <mergeCell ref="R26:T26"/>
    <mergeCell ref="F34:H35"/>
    <mergeCell ref="A2:K5"/>
    <mergeCell ref="L8:P9"/>
    <mergeCell ref="V8:V9"/>
    <mergeCell ref="F8:F9"/>
    <mergeCell ref="A8:C9"/>
    <mergeCell ref="D8:E9"/>
    <mergeCell ref="U24:W24"/>
    <mergeCell ref="U25:W25"/>
    <mergeCell ref="U26:W26"/>
    <mergeCell ref="W8:X8"/>
    <mergeCell ref="W9:X9"/>
    <mergeCell ref="G8:G9"/>
    <mergeCell ref="A19:B29"/>
    <mergeCell ref="C19:I19"/>
    <mergeCell ref="J19:X19"/>
    <mergeCell ref="C20:I20"/>
    <mergeCell ref="J20:X20"/>
    <mergeCell ref="J27:P27"/>
    <mergeCell ref="A10:B17"/>
    <mergeCell ref="F15:X15"/>
    <mergeCell ref="C16:E16"/>
    <mergeCell ref="F16:X16"/>
    <mergeCell ref="C17:E17"/>
    <mergeCell ref="A18:E18"/>
    <mergeCell ref="C11:E15"/>
    <mergeCell ref="I8:I9"/>
    <mergeCell ref="K8:K9"/>
    <mergeCell ref="J8:J9"/>
    <mergeCell ref="H8:H9"/>
    <mergeCell ref="R8:U8"/>
    <mergeCell ref="R9:U9"/>
    <mergeCell ref="A30:B37"/>
    <mergeCell ref="C30:E31"/>
    <mergeCell ref="F30:I31"/>
    <mergeCell ref="I32:I33"/>
    <mergeCell ref="L32:L33"/>
    <mergeCell ref="J32:K33"/>
    <mergeCell ref="O36:O37"/>
    <mergeCell ref="P36:Q37"/>
    <mergeCell ref="R36:R37"/>
    <mergeCell ref="J34:K35"/>
    <mergeCell ref="M36:N37"/>
    <mergeCell ref="L36:L37"/>
    <mergeCell ref="C36:E37"/>
    <mergeCell ref="C32:E33"/>
    <mergeCell ref="L34:L35"/>
    <mergeCell ref="J36:K37"/>
  </mergeCells>
  <phoneticPr fontId="3"/>
  <conditionalFormatting sqref="A2:K5 R8:U8 W8:X8 J19:X20 J39:P39 A48:D48 G48:I48 L48:X48 G53 I53:J53">
    <cfRule type="containsBlanks" dxfId="20" priority="14">
      <formula>LEN(TRIM(A2))=0</formula>
    </cfRule>
  </conditionalFormatting>
  <conditionalFormatting sqref="F8:F9 H8:H9 J8:J9">
    <cfRule type="containsBlanks" dxfId="19" priority="11">
      <formula>LEN(TRIM(F8))=0</formula>
    </cfRule>
  </conditionalFormatting>
  <conditionalFormatting sqref="F32:H35 J32:K35 M32:N35 P32:Q35 S32:T35">
    <cfRule type="containsBlanks" dxfId="18" priority="2">
      <formula>LEN(TRIM(F32))=0</formula>
    </cfRule>
  </conditionalFormatting>
  <conditionalFormatting sqref="H49:J50">
    <cfRule type="containsBlanks" dxfId="17" priority="8">
      <formula>LEN(TRIM(H49))=0</formula>
    </cfRule>
  </conditionalFormatting>
  <conditionalFormatting sqref="L21:N23 U24:W27 N28 J28:K29 T28:V29">
    <cfRule type="containsBlanks" dxfId="16" priority="9">
      <formula>LEN(TRIM(J21))=0</formula>
    </cfRule>
  </conditionalFormatting>
  <conditionalFormatting sqref="N24:P24 N26:P26">
    <cfRule type="containsBlanks" dxfId="15" priority="7">
      <formula>LEN(TRIM(N24))=0</formula>
    </cfRule>
  </conditionalFormatting>
  <conditionalFormatting sqref="P22:R23">
    <cfRule type="containsBlanks" dxfId="14" priority="4">
      <formula>LEN(TRIM(P22))=0</formula>
    </cfRule>
  </conditionalFormatting>
  <conditionalFormatting sqref="R9:U9 W9:X9">
    <cfRule type="containsBlanks" dxfId="13" priority="5">
      <formula>LEN(TRIM(R9))=0</formula>
    </cfRule>
  </conditionalFormatting>
  <conditionalFormatting sqref="S31:U31">
    <cfRule type="containsBlanks" dxfId="12" priority="13">
      <formula>LEN(TRIM(S31))=0</formula>
    </cfRule>
  </conditionalFormatting>
  <conditionalFormatting sqref="V21:W21 V23:W23">
    <cfRule type="containsBlanks" dxfId="11" priority="3">
      <formula>LEN(TRIM(V21))=0</formula>
    </cfRule>
  </conditionalFormatting>
  <conditionalFormatting sqref="Y8">
    <cfRule type="notContainsBlanks" dxfId="10" priority="1">
      <formula>LEN(TRIM(Y8))&gt;0</formula>
    </cfRule>
  </conditionalFormatting>
  <dataValidations count="2">
    <dataValidation imeMode="off" allowBlank="1" showInputMessage="1" showErrorMessage="1" sqref="U24:W27 L21:N23 W8:X18 J8:J18 H8:H18 J28:K29 P22:R23 T28:V29 F8:F18 J32:K37 V32:W35 V37:W37 F32:H37 M32:N37 P32:Q37 N28 V21:W21 V23:W23 S32:T37" xr:uid="{00000000-0002-0000-0200-000000000000}"/>
    <dataValidation imeMode="halfAlpha" allowBlank="1" showInputMessage="1" showErrorMessage="1" sqref="L7 M7" xr:uid="{E6EA912F-CAED-46F5-9479-3DFD0FFA0153}"/>
  </dataValidations>
  <pageMargins left="0.70866141732283472" right="0.11811023622047245" top="0.47244094488188981" bottom="0.51181102362204722"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39" r:id="rId4" name="Check Box 19">
              <controlPr defaultSize="0" autoFill="0" autoLine="0" autoPict="0">
                <anchor moveWithCells="1">
                  <from>
                    <xdr:col>9</xdr:col>
                    <xdr:colOff>60960</xdr:colOff>
                    <xdr:row>22</xdr:row>
                    <xdr:rowOff>198120</xdr:rowOff>
                  </from>
                  <to>
                    <xdr:col>13</xdr:col>
                    <xdr:colOff>205740</xdr:colOff>
                    <xdr:row>24</xdr:row>
                    <xdr:rowOff>0</xdr:rowOff>
                  </to>
                </anchor>
              </controlPr>
            </control>
          </mc:Choice>
        </mc:AlternateContent>
        <mc:AlternateContent xmlns:mc="http://schemas.openxmlformats.org/markup-compatibility/2006">
          <mc:Choice Requires="x14">
            <control shapeId="5140" r:id="rId5" name="Check Box 20">
              <controlPr defaultSize="0" autoFill="0" autoLine="0" autoPict="0">
                <anchor moveWithCells="1">
                  <from>
                    <xdr:col>9</xdr:col>
                    <xdr:colOff>60960</xdr:colOff>
                    <xdr:row>24</xdr:row>
                    <xdr:rowOff>236220</xdr:rowOff>
                  </from>
                  <to>
                    <xdr:col>13</xdr:col>
                    <xdr:colOff>205740</xdr:colOff>
                    <xdr:row>26</xdr:row>
                    <xdr:rowOff>7620</xdr:rowOff>
                  </to>
                </anchor>
              </controlPr>
            </control>
          </mc:Choice>
        </mc:AlternateContent>
        <mc:AlternateContent xmlns:mc="http://schemas.openxmlformats.org/markup-compatibility/2006">
          <mc:Choice Requires="x14">
            <control shapeId="5141" r:id="rId6" name="Check Box 21">
              <controlPr defaultSize="0" autoFill="0" autoLine="0" autoPict="0">
                <anchor moveWithCells="1">
                  <from>
                    <xdr:col>9</xdr:col>
                    <xdr:colOff>60960</xdr:colOff>
                    <xdr:row>23</xdr:row>
                    <xdr:rowOff>243840</xdr:rowOff>
                  </from>
                  <to>
                    <xdr:col>13</xdr:col>
                    <xdr:colOff>205740</xdr:colOff>
                    <xdr:row>25</xdr:row>
                    <xdr:rowOff>15240</xdr:rowOff>
                  </to>
                </anchor>
              </controlPr>
            </control>
          </mc:Choice>
        </mc:AlternateContent>
        <mc:AlternateContent xmlns:mc="http://schemas.openxmlformats.org/markup-compatibility/2006">
          <mc:Choice Requires="x14">
            <control shapeId="5142" r:id="rId7" name="Check Box 22">
              <controlPr defaultSize="0" autoFill="0" autoLine="0" autoPict="0">
                <anchor moveWithCells="1">
                  <from>
                    <xdr:col>5</xdr:col>
                    <xdr:colOff>45720</xdr:colOff>
                    <xdr:row>10</xdr:row>
                    <xdr:rowOff>0</xdr:rowOff>
                  </from>
                  <to>
                    <xdr:col>8</xdr:col>
                    <xdr:colOff>190500</xdr:colOff>
                    <xdr:row>10</xdr:row>
                    <xdr:rowOff>259080</xdr:rowOff>
                  </to>
                </anchor>
              </controlPr>
            </control>
          </mc:Choice>
        </mc:AlternateContent>
        <mc:AlternateContent xmlns:mc="http://schemas.openxmlformats.org/markup-compatibility/2006">
          <mc:Choice Requires="x14">
            <control shapeId="5143" r:id="rId8" name="Check Box 23">
              <controlPr defaultSize="0" autoFill="0" autoLine="0" autoPict="0">
                <anchor moveWithCells="1">
                  <from>
                    <xdr:col>8</xdr:col>
                    <xdr:colOff>83820</xdr:colOff>
                    <xdr:row>10</xdr:row>
                    <xdr:rowOff>30480</xdr:rowOff>
                  </from>
                  <to>
                    <xdr:col>16</xdr:col>
                    <xdr:colOff>274320</xdr:colOff>
                    <xdr:row>10</xdr:row>
                    <xdr:rowOff>220980</xdr:rowOff>
                  </to>
                </anchor>
              </controlPr>
            </control>
          </mc:Choice>
        </mc:AlternateContent>
        <mc:AlternateContent xmlns:mc="http://schemas.openxmlformats.org/markup-compatibility/2006">
          <mc:Choice Requires="x14">
            <control shapeId="5144" r:id="rId9" name="Check Box 24">
              <controlPr defaultSize="0" autoFill="0" autoLine="0" autoPict="0">
                <anchor moveWithCells="1">
                  <from>
                    <xdr:col>5</xdr:col>
                    <xdr:colOff>38100</xdr:colOff>
                    <xdr:row>11</xdr:row>
                    <xdr:rowOff>0</xdr:rowOff>
                  </from>
                  <to>
                    <xdr:col>12</xdr:col>
                    <xdr:colOff>175260</xdr:colOff>
                    <xdr:row>11</xdr:row>
                    <xdr:rowOff>281940</xdr:rowOff>
                  </to>
                </anchor>
              </controlPr>
            </control>
          </mc:Choice>
        </mc:AlternateContent>
        <mc:AlternateContent xmlns:mc="http://schemas.openxmlformats.org/markup-compatibility/2006">
          <mc:Choice Requires="x14">
            <control shapeId="5145" r:id="rId10" name="Check Box 25">
              <controlPr defaultSize="0" autoFill="0" autoLine="0" autoPict="0">
                <anchor moveWithCells="1">
                  <from>
                    <xdr:col>5</xdr:col>
                    <xdr:colOff>38100</xdr:colOff>
                    <xdr:row>12</xdr:row>
                    <xdr:rowOff>0</xdr:rowOff>
                  </from>
                  <to>
                    <xdr:col>13</xdr:col>
                    <xdr:colOff>205740</xdr:colOff>
                    <xdr:row>12</xdr:row>
                    <xdr:rowOff>243840</xdr:rowOff>
                  </to>
                </anchor>
              </controlPr>
            </control>
          </mc:Choice>
        </mc:AlternateContent>
        <mc:AlternateContent xmlns:mc="http://schemas.openxmlformats.org/markup-compatibility/2006">
          <mc:Choice Requires="x14">
            <control shapeId="5146" r:id="rId11" name="Check Box 26">
              <controlPr defaultSize="0" autoFill="0" autoLine="0" autoPict="0">
                <anchor moveWithCells="1">
                  <from>
                    <xdr:col>13</xdr:col>
                    <xdr:colOff>30480</xdr:colOff>
                    <xdr:row>12</xdr:row>
                    <xdr:rowOff>274320</xdr:rowOff>
                  </from>
                  <to>
                    <xdr:col>21</xdr:col>
                    <xdr:colOff>198120</xdr:colOff>
                    <xdr:row>13</xdr:row>
                    <xdr:rowOff>236220</xdr:rowOff>
                  </to>
                </anchor>
              </controlPr>
            </control>
          </mc:Choice>
        </mc:AlternateContent>
        <mc:AlternateContent xmlns:mc="http://schemas.openxmlformats.org/markup-compatibility/2006">
          <mc:Choice Requires="x14">
            <control shapeId="5147" r:id="rId12" name="Check Box 27">
              <controlPr defaultSize="0" autoFill="0" autoLine="0" autoPict="0">
                <anchor moveWithCells="1">
                  <from>
                    <xdr:col>5</xdr:col>
                    <xdr:colOff>38100</xdr:colOff>
                    <xdr:row>14</xdr:row>
                    <xdr:rowOff>7620</xdr:rowOff>
                  </from>
                  <to>
                    <xdr:col>13</xdr:col>
                    <xdr:colOff>205740</xdr:colOff>
                    <xdr:row>14</xdr:row>
                    <xdr:rowOff>251460</xdr:rowOff>
                  </to>
                </anchor>
              </controlPr>
            </control>
          </mc:Choice>
        </mc:AlternateContent>
        <mc:AlternateContent xmlns:mc="http://schemas.openxmlformats.org/markup-compatibility/2006">
          <mc:Choice Requires="x14">
            <control shapeId="5148" r:id="rId13" name="Check Box 28">
              <controlPr defaultSize="0" autoFill="0" autoLine="0" autoPict="0">
                <anchor moveWithCells="1">
                  <from>
                    <xdr:col>13</xdr:col>
                    <xdr:colOff>30480</xdr:colOff>
                    <xdr:row>14</xdr:row>
                    <xdr:rowOff>7620</xdr:rowOff>
                  </from>
                  <to>
                    <xdr:col>21</xdr:col>
                    <xdr:colOff>198120</xdr:colOff>
                    <xdr:row>14</xdr:row>
                    <xdr:rowOff>251460</xdr:rowOff>
                  </to>
                </anchor>
              </controlPr>
            </control>
          </mc:Choice>
        </mc:AlternateContent>
        <mc:AlternateContent xmlns:mc="http://schemas.openxmlformats.org/markup-compatibility/2006">
          <mc:Choice Requires="x14">
            <control shapeId="5149" r:id="rId14" name="Check Box 29">
              <controlPr defaultSize="0" autoFill="0" autoLine="0" autoPict="0">
                <anchor moveWithCells="1">
                  <from>
                    <xdr:col>5</xdr:col>
                    <xdr:colOff>38100</xdr:colOff>
                    <xdr:row>15</xdr:row>
                    <xdr:rowOff>7620</xdr:rowOff>
                  </from>
                  <to>
                    <xdr:col>9</xdr:col>
                    <xdr:colOff>137160</xdr:colOff>
                    <xdr:row>15</xdr:row>
                    <xdr:rowOff>274320</xdr:rowOff>
                  </to>
                </anchor>
              </controlPr>
            </control>
          </mc:Choice>
        </mc:AlternateContent>
        <mc:AlternateContent xmlns:mc="http://schemas.openxmlformats.org/markup-compatibility/2006">
          <mc:Choice Requires="x14">
            <control shapeId="5150" r:id="rId15" name="Check Box 30">
              <controlPr defaultSize="0" autoFill="0" autoLine="0" autoPict="0">
                <anchor moveWithCells="1">
                  <from>
                    <xdr:col>8</xdr:col>
                    <xdr:colOff>137160</xdr:colOff>
                    <xdr:row>15</xdr:row>
                    <xdr:rowOff>0</xdr:rowOff>
                  </from>
                  <to>
                    <xdr:col>12</xdr:col>
                    <xdr:colOff>236220</xdr:colOff>
                    <xdr:row>15</xdr:row>
                    <xdr:rowOff>266700</xdr:rowOff>
                  </to>
                </anchor>
              </controlPr>
            </control>
          </mc:Choice>
        </mc:AlternateContent>
        <mc:AlternateContent xmlns:mc="http://schemas.openxmlformats.org/markup-compatibility/2006">
          <mc:Choice Requires="x14">
            <control shapeId="5151" r:id="rId16" name="Check Box 31">
              <controlPr defaultSize="0" autoFill="0" autoLine="0" autoPict="0">
                <anchor moveWithCells="1">
                  <from>
                    <xdr:col>11</xdr:col>
                    <xdr:colOff>251460</xdr:colOff>
                    <xdr:row>15</xdr:row>
                    <xdr:rowOff>7620</xdr:rowOff>
                  </from>
                  <to>
                    <xdr:col>16</xdr:col>
                    <xdr:colOff>68580</xdr:colOff>
                    <xdr:row>15</xdr:row>
                    <xdr:rowOff>274320</xdr:rowOff>
                  </to>
                </anchor>
              </controlPr>
            </control>
          </mc:Choice>
        </mc:AlternateContent>
        <mc:AlternateContent xmlns:mc="http://schemas.openxmlformats.org/markup-compatibility/2006">
          <mc:Choice Requires="x14">
            <control shapeId="5152" r:id="rId17" name="Check Box 32">
              <controlPr defaultSize="0" autoFill="0" autoLine="0" autoPict="0">
                <anchor moveWithCells="1">
                  <from>
                    <xdr:col>15</xdr:col>
                    <xdr:colOff>243840</xdr:colOff>
                    <xdr:row>15</xdr:row>
                    <xdr:rowOff>0</xdr:rowOff>
                  </from>
                  <to>
                    <xdr:col>20</xdr:col>
                    <xdr:colOff>60960</xdr:colOff>
                    <xdr:row>15</xdr:row>
                    <xdr:rowOff>266700</xdr:rowOff>
                  </to>
                </anchor>
              </controlPr>
            </control>
          </mc:Choice>
        </mc:AlternateContent>
        <mc:AlternateContent xmlns:mc="http://schemas.openxmlformats.org/markup-compatibility/2006">
          <mc:Choice Requires="x14">
            <control shapeId="5153" r:id="rId18" name="Check Box 33">
              <controlPr defaultSize="0" autoFill="0" autoLine="0" autoPict="0">
                <anchor moveWithCells="1">
                  <from>
                    <xdr:col>5</xdr:col>
                    <xdr:colOff>38100</xdr:colOff>
                    <xdr:row>16</xdr:row>
                    <xdr:rowOff>0</xdr:rowOff>
                  </from>
                  <to>
                    <xdr:col>11</xdr:col>
                    <xdr:colOff>38100</xdr:colOff>
                    <xdr:row>16</xdr:row>
                    <xdr:rowOff>266700</xdr:rowOff>
                  </to>
                </anchor>
              </controlPr>
            </control>
          </mc:Choice>
        </mc:AlternateContent>
        <mc:AlternateContent xmlns:mc="http://schemas.openxmlformats.org/markup-compatibility/2006">
          <mc:Choice Requires="x14">
            <control shapeId="5154" r:id="rId19" name="Check Box 34">
              <controlPr defaultSize="0" autoFill="0" autoLine="0" autoPict="0">
                <anchor moveWithCells="1">
                  <from>
                    <xdr:col>5</xdr:col>
                    <xdr:colOff>38100</xdr:colOff>
                    <xdr:row>17</xdr:row>
                    <xdr:rowOff>0</xdr:rowOff>
                  </from>
                  <to>
                    <xdr:col>15</xdr:col>
                    <xdr:colOff>182880</xdr:colOff>
                    <xdr:row>17</xdr:row>
                    <xdr:rowOff>251460</xdr:rowOff>
                  </to>
                </anchor>
              </controlPr>
            </control>
          </mc:Choice>
        </mc:AlternateContent>
        <mc:AlternateContent xmlns:mc="http://schemas.openxmlformats.org/markup-compatibility/2006">
          <mc:Choice Requires="x14">
            <control shapeId="5155" r:id="rId20" name="Check Box 35">
              <controlPr defaultSize="0" autoFill="0" autoLine="0" autoPict="0">
                <anchor moveWithCells="1">
                  <from>
                    <xdr:col>15</xdr:col>
                    <xdr:colOff>236220</xdr:colOff>
                    <xdr:row>16</xdr:row>
                    <xdr:rowOff>274320</xdr:rowOff>
                  </from>
                  <to>
                    <xdr:col>21</xdr:col>
                    <xdr:colOff>236220</xdr:colOff>
                    <xdr:row>17</xdr:row>
                    <xdr:rowOff>243840</xdr:rowOff>
                  </to>
                </anchor>
              </controlPr>
            </control>
          </mc:Choice>
        </mc:AlternateContent>
        <mc:AlternateContent xmlns:mc="http://schemas.openxmlformats.org/markup-compatibility/2006">
          <mc:Choice Requires="x14">
            <control shapeId="5156" r:id="rId21" name="Check Box 36">
              <controlPr defaultSize="0" autoFill="0" autoLine="0" autoPict="0">
                <anchor moveWithCells="1">
                  <from>
                    <xdr:col>5</xdr:col>
                    <xdr:colOff>38100</xdr:colOff>
                    <xdr:row>13</xdr:row>
                    <xdr:rowOff>0</xdr:rowOff>
                  </from>
                  <to>
                    <xdr:col>13</xdr:col>
                    <xdr:colOff>205740</xdr:colOff>
                    <xdr:row>13</xdr:row>
                    <xdr:rowOff>243840</xdr:rowOff>
                  </to>
                </anchor>
              </controlPr>
            </control>
          </mc:Choice>
        </mc:AlternateContent>
        <mc:AlternateContent xmlns:mc="http://schemas.openxmlformats.org/markup-compatibility/2006">
          <mc:Choice Requires="x14">
            <control shapeId="5157" r:id="rId22" name="Check Box 37">
              <controlPr defaultSize="0" autoFill="0" autoLine="0" autoPict="0">
                <anchor moveWithCells="1">
                  <from>
                    <xdr:col>13</xdr:col>
                    <xdr:colOff>22860</xdr:colOff>
                    <xdr:row>12</xdr:row>
                    <xdr:rowOff>0</xdr:rowOff>
                  </from>
                  <to>
                    <xdr:col>21</xdr:col>
                    <xdr:colOff>190500</xdr:colOff>
                    <xdr:row>12</xdr:row>
                    <xdr:rowOff>243840</xdr:rowOff>
                  </to>
                </anchor>
              </controlPr>
            </control>
          </mc:Choice>
        </mc:AlternateContent>
        <mc:AlternateContent xmlns:mc="http://schemas.openxmlformats.org/markup-compatibility/2006">
          <mc:Choice Requires="x14">
            <control shapeId="5158" r:id="rId23" name="Check Box 38">
              <controlPr defaultSize="0" autoFill="0" autoLine="0" autoPict="0">
                <anchor moveWithCells="1">
                  <from>
                    <xdr:col>13</xdr:col>
                    <xdr:colOff>22860</xdr:colOff>
                    <xdr:row>11</xdr:row>
                    <xdr:rowOff>0</xdr:rowOff>
                  </from>
                  <to>
                    <xdr:col>20</xdr:col>
                    <xdr:colOff>160020</xdr:colOff>
                    <xdr:row>12</xdr:row>
                    <xdr:rowOff>0</xdr:rowOff>
                  </to>
                </anchor>
              </controlPr>
            </control>
          </mc:Choice>
        </mc:AlternateContent>
        <mc:AlternateContent xmlns:mc="http://schemas.openxmlformats.org/markup-compatibility/2006">
          <mc:Choice Requires="x14">
            <control shapeId="5159" r:id="rId24" name="Check Box 39">
              <controlPr defaultSize="0" autoFill="0" autoLine="0" autoPict="0">
                <anchor moveWithCells="1">
                  <from>
                    <xdr:col>13</xdr:col>
                    <xdr:colOff>30480</xdr:colOff>
                    <xdr:row>10</xdr:row>
                    <xdr:rowOff>38100</xdr:rowOff>
                  </from>
                  <to>
                    <xdr:col>21</xdr:col>
                    <xdr:colOff>220980</xdr:colOff>
                    <xdr:row>10</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Z51"/>
  <sheetViews>
    <sheetView showGridLines="0" zoomScaleNormal="100" workbookViewId="0">
      <selection activeCell="H7" sqref="H7:I8"/>
    </sheetView>
  </sheetViews>
  <sheetFormatPr defaultRowHeight="16.2" customHeight="1"/>
  <cols>
    <col min="1" max="1" width="8.88671875" style="1"/>
    <col min="2" max="2" width="5.21875" style="1" customWidth="1"/>
    <col min="3" max="7" width="3.77734375" style="1" customWidth="1"/>
    <col min="8" max="8" width="22.6640625" style="1" bestFit="1" customWidth="1"/>
    <col min="9" max="10" width="21.77734375" style="1" customWidth="1"/>
    <col min="11" max="11" width="10.77734375" style="1" customWidth="1"/>
    <col min="12" max="15" width="18.77734375" style="1" customWidth="1"/>
    <col min="16" max="16" width="5.88671875" style="1" customWidth="1"/>
    <col min="17" max="17" width="18.21875" style="1" customWidth="1"/>
    <col min="18" max="19" width="25.77734375" style="1" customWidth="1"/>
    <col min="20" max="27" width="9" style="1" customWidth="1"/>
    <col min="28" max="16384" width="8.88671875" style="1"/>
  </cols>
  <sheetData>
    <row r="1" spans="2:17" ht="16.2" customHeight="1">
      <c r="B1" s="834" t="s">
        <v>120</v>
      </c>
      <c r="C1" s="834"/>
      <c r="D1" s="834"/>
      <c r="E1" s="834"/>
      <c r="F1" s="834"/>
      <c r="G1" s="834"/>
      <c r="H1" s="834"/>
      <c r="I1" s="834"/>
      <c r="J1" s="834"/>
      <c r="O1" s="172"/>
      <c r="P1" s="172"/>
      <c r="Q1" s="173" t="s">
        <v>119</v>
      </c>
    </row>
    <row r="2" spans="2:17" ht="16.2" customHeight="1">
      <c r="O2" s="173"/>
      <c r="P2" s="172"/>
      <c r="Q2" s="172"/>
    </row>
    <row r="3" spans="2:17" ht="16.2" customHeight="1">
      <c r="B3" s="1" t="s">
        <v>42</v>
      </c>
      <c r="L3" s="1" t="s">
        <v>87</v>
      </c>
      <c r="O3" s="172"/>
      <c r="P3" s="173"/>
      <c r="Q3" s="173"/>
    </row>
    <row r="4" spans="2:17" ht="16.2" customHeight="1">
      <c r="L4" s="1" t="s">
        <v>88</v>
      </c>
      <c r="P4" s="3" t="s">
        <v>47</v>
      </c>
    </row>
    <row r="5" spans="2:17" ht="16.2" customHeight="1">
      <c r="B5" s="35" t="s">
        <v>124</v>
      </c>
      <c r="C5" s="168" t="str">
        <f>IF('１住宅貸付申込書その１'!X14="","",'１住宅貸付申込書その１'!X14)</f>
        <v/>
      </c>
      <c r="D5" s="34" t="s">
        <v>134</v>
      </c>
      <c r="E5" s="168" t="str">
        <f>IF('１住宅貸付申込書その１'!AA14="","",'１住宅貸付申込書その１'!AA14)</f>
        <v/>
      </c>
      <c r="F5" s="34" t="s">
        <v>135</v>
      </c>
      <c r="G5" s="168" t="str">
        <f>IF('１住宅貸付申込書その１'!AD14="","",'１住宅貸付申込書その１'!AD14)</f>
        <v/>
      </c>
      <c r="H5" s="34" t="s">
        <v>136</v>
      </c>
      <c r="I5" s="34"/>
      <c r="L5" s="811" t="s">
        <v>66</v>
      </c>
      <c r="M5" s="797" t="s">
        <v>67</v>
      </c>
      <c r="N5" s="797" t="s">
        <v>68</v>
      </c>
      <c r="O5" s="797" t="s">
        <v>69</v>
      </c>
      <c r="P5" s="799" t="s">
        <v>70</v>
      </c>
      <c r="Q5" s="800"/>
    </row>
    <row r="6" spans="2:17" ht="16.2" customHeight="1">
      <c r="L6" s="811"/>
      <c r="M6" s="798"/>
      <c r="N6" s="798"/>
      <c r="O6" s="798"/>
      <c r="P6" s="799"/>
      <c r="Q6" s="800"/>
    </row>
    <row r="7" spans="2:17" ht="16.2" customHeight="1">
      <c r="B7" s="837" t="s">
        <v>43</v>
      </c>
      <c r="C7" s="800" t="s">
        <v>39</v>
      </c>
      <c r="D7" s="811"/>
      <c r="E7" s="811"/>
      <c r="F7" s="811"/>
      <c r="G7" s="811"/>
      <c r="H7" s="807" t="str">
        <f>IF('１住宅貸付申込書その１'!G18="","",'１住宅貸付申込書その１'!G18)</f>
        <v/>
      </c>
      <c r="I7" s="808"/>
      <c r="J7" s="162" t="s">
        <v>256</v>
      </c>
      <c r="L7" s="792"/>
      <c r="M7" s="9" t="s">
        <v>71</v>
      </c>
      <c r="N7" s="196"/>
      <c r="O7" s="197"/>
      <c r="P7" s="795"/>
      <c r="Q7" s="796"/>
    </row>
    <row r="8" spans="2:17" ht="16.2" customHeight="1">
      <c r="B8" s="838"/>
      <c r="C8" s="800"/>
      <c r="D8" s="811"/>
      <c r="E8" s="811"/>
      <c r="F8" s="811"/>
      <c r="G8" s="811"/>
      <c r="H8" s="809"/>
      <c r="I8" s="810"/>
      <c r="J8" s="195" t="str">
        <f>IF('１住宅貸付申込書その１'!Y18="","",'１住宅貸付申込書その１'!Y18)</f>
        <v/>
      </c>
      <c r="L8" s="792"/>
      <c r="M8" s="220" t="s">
        <v>72</v>
      </c>
      <c r="N8" s="198"/>
      <c r="O8" s="199"/>
      <c r="P8" s="793"/>
      <c r="Q8" s="794"/>
    </row>
    <row r="9" spans="2:17" ht="16.2" customHeight="1">
      <c r="B9" s="838"/>
      <c r="C9" s="800" t="s">
        <v>44</v>
      </c>
      <c r="D9" s="811"/>
      <c r="E9" s="811"/>
      <c r="F9" s="811"/>
      <c r="G9" s="811"/>
      <c r="H9" s="25" t="s">
        <v>45</v>
      </c>
      <c r="I9" s="813" t="str">
        <f>IF('１住宅貸付申込書その１'!AN66="","",'１住宅貸付申込書その１'!AN66)</f>
        <v/>
      </c>
      <c r="J9" s="814"/>
      <c r="L9" s="792"/>
      <c r="M9" s="9" t="s">
        <v>71</v>
      </c>
      <c r="N9" s="196"/>
      <c r="O9" s="197"/>
      <c r="P9" s="795"/>
      <c r="Q9" s="796"/>
    </row>
    <row r="10" spans="2:17" ht="16.2" customHeight="1">
      <c r="B10" s="838"/>
      <c r="C10" s="840" t="str">
        <f>IF('１住宅貸付申込書その１'!G17="","",'１住宅貸付申込書その１'!G17)</f>
        <v/>
      </c>
      <c r="D10" s="841"/>
      <c r="E10" s="841"/>
      <c r="F10" s="841"/>
      <c r="G10" s="842"/>
      <c r="H10" s="797" t="s">
        <v>41</v>
      </c>
      <c r="I10" s="11" t="s">
        <v>271</v>
      </c>
      <c r="J10" s="13"/>
      <c r="L10" s="792"/>
      <c r="M10" s="220" t="s">
        <v>72</v>
      </c>
      <c r="N10" s="198"/>
      <c r="O10" s="199"/>
      <c r="P10" s="793"/>
      <c r="Q10" s="794"/>
    </row>
    <row r="11" spans="2:17" ht="16.2" customHeight="1">
      <c r="B11" s="839"/>
      <c r="C11" s="843"/>
      <c r="D11" s="844"/>
      <c r="E11" s="844"/>
      <c r="F11" s="844"/>
      <c r="G11" s="845"/>
      <c r="H11" s="836"/>
      <c r="I11" s="10"/>
      <c r="J11" s="8"/>
      <c r="L11" s="792"/>
      <c r="M11" s="9" t="s">
        <v>71</v>
      </c>
      <c r="N11" s="196"/>
      <c r="O11" s="197"/>
      <c r="P11" s="795"/>
      <c r="Q11" s="796"/>
    </row>
    <row r="12" spans="2:17" ht="16.2" customHeight="1">
      <c r="I12" s="37" t="s">
        <v>270</v>
      </c>
      <c r="L12" s="792"/>
      <c r="M12" s="220" t="s">
        <v>72</v>
      </c>
      <c r="N12" s="198"/>
      <c r="O12" s="199"/>
      <c r="P12" s="793"/>
      <c r="Q12" s="794"/>
    </row>
    <row r="13" spans="2:17" ht="16.2" customHeight="1">
      <c r="L13" s="792"/>
      <c r="M13" s="9" t="s">
        <v>71</v>
      </c>
      <c r="N13" s="196"/>
      <c r="O13" s="197"/>
      <c r="P13" s="795"/>
      <c r="Q13" s="796"/>
    </row>
    <row r="14" spans="2:17" ht="16.2" customHeight="1">
      <c r="B14" s="6" t="s">
        <v>86</v>
      </c>
      <c r="C14" s="6"/>
      <c r="D14" s="6"/>
      <c r="E14" s="6"/>
      <c r="F14" s="6"/>
      <c r="G14" s="6"/>
      <c r="L14" s="792"/>
      <c r="M14" s="220" t="s">
        <v>72</v>
      </c>
      <c r="N14" s="198"/>
      <c r="O14" s="199"/>
      <c r="P14" s="793"/>
      <c r="Q14" s="794"/>
    </row>
    <row r="15" spans="2:17" ht="16.2" customHeight="1">
      <c r="B15" s="6" t="s">
        <v>283</v>
      </c>
      <c r="C15" s="6"/>
      <c r="D15" s="6"/>
      <c r="E15" s="6"/>
      <c r="F15" s="6"/>
      <c r="G15" s="6"/>
      <c r="L15" s="792"/>
      <c r="M15" s="9" t="s">
        <v>71</v>
      </c>
      <c r="N15" s="196"/>
      <c r="O15" s="197"/>
      <c r="P15" s="795"/>
      <c r="Q15" s="796"/>
    </row>
    <row r="16" spans="2:17" ht="16.2" customHeight="1">
      <c r="B16" s="6" t="s">
        <v>284</v>
      </c>
      <c r="C16" s="6"/>
      <c r="D16" s="6"/>
      <c r="E16" s="6"/>
      <c r="F16" s="6"/>
      <c r="G16" s="6"/>
      <c r="L16" s="792"/>
      <c r="M16" s="220" t="s">
        <v>72</v>
      </c>
      <c r="N16" s="198"/>
      <c r="O16" s="199"/>
      <c r="P16" s="793"/>
      <c r="Q16" s="794"/>
    </row>
    <row r="17" spans="2:18" ht="16.2" customHeight="1">
      <c r="B17" s="6" t="s">
        <v>285</v>
      </c>
      <c r="C17" s="6"/>
      <c r="D17" s="6"/>
      <c r="E17" s="6"/>
      <c r="F17" s="6"/>
      <c r="G17" s="6"/>
      <c r="L17" s="792"/>
      <c r="M17" s="9" t="s">
        <v>71</v>
      </c>
      <c r="N17" s="196"/>
      <c r="O17" s="197"/>
      <c r="P17" s="795"/>
      <c r="Q17" s="796"/>
    </row>
    <row r="18" spans="2:18" ht="16.2" customHeight="1">
      <c r="L18" s="792"/>
      <c r="M18" s="220" t="s">
        <v>72</v>
      </c>
      <c r="N18" s="198"/>
      <c r="O18" s="199"/>
      <c r="P18" s="793"/>
      <c r="Q18" s="794"/>
    </row>
    <row r="19" spans="2:18" ht="16.2" customHeight="1">
      <c r="B19" s="1" t="s">
        <v>46</v>
      </c>
      <c r="H19" s="1" t="s">
        <v>47</v>
      </c>
      <c r="L19" s="815" t="s">
        <v>117</v>
      </c>
      <c r="M19" s="816"/>
      <c r="N19" s="817"/>
      <c r="O19" s="786"/>
      <c r="P19" s="62" t="s">
        <v>116</v>
      </c>
      <c r="Q19" s="65"/>
      <c r="R19" s="1" t="s">
        <v>211</v>
      </c>
    </row>
    <row r="20" spans="2:18" ht="16.2" customHeight="1">
      <c r="B20" s="815" t="s">
        <v>40</v>
      </c>
      <c r="C20" s="816"/>
      <c r="D20" s="816"/>
      <c r="E20" s="816"/>
      <c r="F20" s="816"/>
      <c r="G20" s="817"/>
      <c r="H20" s="835" t="s">
        <v>137</v>
      </c>
      <c r="I20" s="9" t="s">
        <v>48</v>
      </c>
      <c r="J20" s="9" t="s">
        <v>48</v>
      </c>
      <c r="L20" s="818"/>
      <c r="M20" s="819"/>
      <c r="N20" s="820"/>
      <c r="O20" s="787"/>
      <c r="P20" s="64"/>
      <c r="Q20" s="200" t="str">
        <f>IF(COUNT(P7:Q19)=0,"",SUM(P7:Q18))</f>
        <v/>
      </c>
      <c r="R20" s="37"/>
    </row>
    <row r="21" spans="2:18" ht="16.2" customHeight="1">
      <c r="B21" s="818"/>
      <c r="C21" s="819"/>
      <c r="D21" s="819"/>
      <c r="E21" s="819"/>
      <c r="F21" s="819"/>
      <c r="G21" s="820"/>
      <c r="H21" s="836"/>
      <c r="I21" s="21" t="s">
        <v>49</v>
      </c>
      <c r="J21" s="21" t="s">
        <v>50</v>
      </c>
      <c r="P21" s="2"/>
    </row>
    <row r="22" spans="2:18" ht="16.2" customHeight="1">
      <c r="B22" s="821" t="s">
        <v>51</v>
      </c>
      <c r="C22" s="822"/>
      <c r="D22" s="822"/>
      <c r="E22" s="822"/>
      <c r="F22" s="822"/>
      <c r="G22" s="823"/>
      <c r="H22" s="801" t="s">
        <v>52</v>
      </c>
      <c r="I22" s="805" t="str">
        <f>IF('１住宅貸付申込書その１'!X40="","",'１住宅貸付申込書その１'!X40)</f>
        <v/>
      </c>
      <c r="J22" s="805" t="str">
        <f>IF('１住宅貸付申込書その１'!AC40="","",'１住宅貸付申込書その１'!AC40)</f>
        <v/>
      </c>
      <c r="L22" s="29"/>
      <c r="M22" s="2" t="s">
        <v>118</v>
      </c>
    </row>
    <row r="23" spans="2:18" ht="16.2" customHeight="1">
      <c r="B23" s="824"/>
      <c r="C23" s="825"/>
      <c r="D23" s="825"/>
      <c r="E23" s="825"/>
      <c r="F23" s="825"/>
      <c r="G23" s="826"/>
      <c r="H23" s="802"/>
      <c r="I23" s="806"/>
      <c r="J23" s="806"/>
      <c r="L23" s="2"/>
    </row>
    <row r="24" spans="2:18" ht="16.2" customHeight="1">
      <c r="B24" s="821" t="s">
        <v>53</v>
      </c>
      <c r="C24" s="822"/>
      <c r="D24" s="822"/>
      <c r="E24" s="822"/>
      <c r="F24" s="822"/>
      <c r="G24" s="823"/>
      <c r="H24" s="801" t="s">
        <v>52</v>
      </c>
      <c r="I24" s="803"/>
      <c r="J24" s="803"/>
      <c r="L24" s="2"/>
    </row>
    <row r="25" spans="2:18" ht="16.2" customHeight="1">
      <c r="B25" s="824"/>
      <c r="C25" s="825"/>
      <c r="D25" s="825"/>
      <c r="E25" s="825"/>
      <c r="F25" s="825"/>
      <c r="G25" s="826"/>
      <c r="H25" s="802"/>
      <c r="I25" s="804"/>
      <c r="J25" s="804"/>
      <c r="L25" s="2"/>
    </row>
    <row r="26" spans="2:18" ht="16.2" customHeight="1">
      <c r="B26" s="821" t="s">
        <v>54</v>
      </c>
      <c r="C26" s="822"/>
      <c r="D26" s="822"/>
      <c r="E26" s="822"/>
      <c r="F26" s="822"/>
      <c r="G26" s="823"/>
      <c r="H26" s="801" t="s">
        <v>52</v>
      </c>
      <c r="I26" s="805" t="str">
        <f>IF('１住宅貸付申込書その１'!X42="","",'１住宅貸付申込書その１'!X42)</f>
        <v/>
      </c>
      <c r="J26" s="805" t="str">
        <f>IF('１住宅貸付申込書その１'!AC42="","",'１住宅貸付申込書その１'!AC42)</f>
        <v/>
      </c>
      <c r="M26" s="2"/>
    </row>
    <row r="27" spans="2:18" ht="16.2" customHeight="1">
      <c r="B27" s="824"/>
      <c r="C27" s="825"/>
      <c r="D27" s="825"/>
      <c r="E27" s="825"/>
      <c r="F27" s="825"/>
      <c r="G27" s="826"/>
      <c r="H27" s="802"/>
      <c r="I27" s="806"/>
      <c r="J27" s="806"/>
      <c r="M27" s="2"/>
    </row>
    <row r="28" spans="2:18" ht="16.2" customHeight="1">
      <c r="B28" s="827" t="s">
        <v>55</v>
      </c>
      <c r="C28" s="828"/>
      <c r="D28" s="828"/>
      <c r="E28" s="828"/>
      <c r="F28" s="828"/>
      <c r="G28" s="829"/>
      <c r="H28" s="801" t="s">
        <v>52</v>
      </c>
      <c r="I28" s="805" t="str">
        <f>IF('１住宅貸付申込書その１'!X44="","",'１住宅貸付申込書その１'!X44)</f>
        <v/>
      </c>
      <c r="J28" s="805" t="str">
        <f>IF('１住宅貸付申込書その１'!AC44="","",'１住宅貸付申込書その１'!AC44)</f>
        <v/>
      </c>
      <c r="M28" s="2"/>
    </row>
    <row r="29" spans="2:18" ht="16.2" customHeight="1">
      <c r="B29" s="830"/>
      <c r="C29" s="831"/>
      <c r="D29" s="831"/>
      <c r="E29" s="831"/>
      <c r="F29" s="831"/>
      <c r="G29" s="832"/>
      <c r="H29" s="802"/>
      <c r="I29" s="812"/>
      <c r="J29" s="812"/>
      <c r="M29" s="2"/>
    </row>
    <row r="30" spans="2:18" ht="16.2" customHeight="1">
      <c r="B30" s="821" t="s">
        <v>56</v>
      </c>
      <c r="C30" s="822"/>
      <c r="D30" s="822"/>
      <c r="E30" s="822"/>
      <c r="F30" s="822"/>
      <c r="G30" s="823"/>
      <c r="H30" s="801" t="s">
        <v>52</v>
      </c>
      <c r="I30" s="805" t="str">
        <f>IF('１住宅貸付申込書その１'!X56="","",'１住宅貸付申込書その１'!X56)</f>
        <v/>
      </c>
      <c r="J30" s="805" t="str">
        <f>IF('１住宅貸付申込書その１'!AC56="","",'１住宅貸付申込書その１'!AC56)</f>
        <v/>
      </c>
      <c r="M30" s="2"/>
    </row>
    <row r="31" spans="2:18" ht="16.2" customHeight="1">
      <c r="B31" s="824"/>
      <c r="C31" s="825"/>
      <c r="D31" s="825"/>
      <c r="E31" s="825"/>
      <c r="F31" s="825"/>
      <c r="G31" s="826"/>
      <c r="H31" s="802"/>
      <c r="I31" s="812"/>
      <c r="J31" s="812"/>
      <c r="M31" s="2"/>
    </row>
    <row r="32" spans="2:18" ht="16.2" customHeight="1">
      <c r="B32" s="821" t="s">
        <v>57</v>
      </c>
      <c r="C32" s="822"/>
      <c r="D32" s="822"/>
      <c r="E32" s="822"/>
      <c r="F32" s="822"/>
      <c r="G32" s="823"/>
      <c r="H32" s="801" t="s">
        <v>52</v>
      </c>
      <c r="I32" s="805" t="str">
        <f>IF('１住宅貸付申込書その１'!X46="","",'１住宅貸付申込書その１'!X46)</f>
        <v/>
      </c>
      <c r="J32" s="805" t="str">
        <f>IF('１住宅貸付申込書その１'!AC46="","",'１住宅貸付申込書その１'!AC46)</f>
        <v/>
      </c>
      <c r="M32" s="2"/>
    </row>
    <row r="33" spans="2:26" ht="16.2" customHeight="1">
      <c r="B33" s="824"/>
      <c r="C33" s="825"/>
      <c r="D33" s="825"/>
      <c r="E33" s="825"/>
      <c r="F33" s="825"/>
      <c r="G33" s="826"/>
      <c r="H33" s="802"/>
      <c r="I33" s="812"/>
      <c r="J33" s="812"/>
      <c r="M33" s="2"/>
    </row>
    <row r="34" spans="2:26" ht="16.2" customHeight="1">
      <c r="B34" s="821" t="s">
        <v>58</v>
      </c>
      <c r="C34" s="822"/>
      <c r="D34" s="822"/>
      <c r="E34" s="822"/>
      <c r="F34" s="822"/>
      <c r="G34" s="823"/>
      <c r="H34" s="801" t="s">
        <v>52</v>
      </c>
      <c r="I34" s="805" t="str">
        <f>IF('１住宅貸付申込書その１'!X48="","",'１住宅貸付申込書その１'!X48)</f>
        <v/>
      </c>
      <c r="J34" s="805" t="str">
        <f>IF('１住宅貸付申込書その１'!AC48="","",'１住宅貸付申込書その１'!AC48)</f>
        <v/>
      </c>
    </row>
    <row r="35" spans="2:26" ht="16.2" customHeight="1">
      <c r="B35" s="824"/>
      <c r="C35" s="825"/>
      <c r="D35" s="825"/>
      <c r="E35" s="825"/>
      <c r="F35" s="825"/>
      <c r="G35" s="826"/>
      <c r="H35" s="802"/>
      <c r="I35" s="812"/>
      <c r="J35" s="812"/>
    </row>
    <row r="36" spans="2:26" ht="16.2" customHeight="1">
      <c r="B36" s="821" t="s">
        <v>59</v>
      </c>
      <c r="C36" s="822"/>
      <c r="D36" s="822"/>
      <c r="E36" s="822"/>
      <c r="F36" s="822"/>
      <c r="G36" s="823"/>
      <c r="H36" s="801" t="s">
        <v>52</v>
      </c>
      <c r="I36" s="805" t="str">
        <f>IF('１住宅貸付申込書その１'!X50="","",'１住宅貸付申込書その１'!X50)</f>
        <v/>
      </c>
      <c r="J36" s="805" t="str">
        <f>IF('１住宅貸付申込書その１'!AC50="","",'１住宅貸付申込書その１'!AC50)</f>
        <v/>
      </c>
      <c r="L36" s="1" t="s">
        <v>73</v>
      </c>
    </row>
    <row r="37" spans="2:26" ht="16.2" customHeight="1">
      <c r="B37" s="824"/>
      <c r="C37" s="825"/>
      <c r="D37" s="825"/>
      <c r="E37" s="825"/>
      <c r="F37" s="825"/>
      <c r="G37" s="826"/>
      <c r="H37" s="802"/>
      <c r="I37" s="812"/>
      <c r="J37" s="812"/>
      <c r="L37" s="790" t="s">
        <v>108</v>
      </c>
      <c r="M37" s="788" t="str">
        <f>IF('１住宅貸付申込書その１'!H41="","",'１住宅貸付申込書その１'!H41)</f>
        <v/>
      </c>
    </row>
    <row r="38" spans="2:26" ht="16.2" customHeight="1">
      <c r="B38" s="821" t="s">
        <v>60</v>
      </c>
      <c r="C38" s="822"/>
      <c r="D38" s="822"/>
      <c r="E38" s="822"/>
      <c r="F38" s="822"/>
      <c r="G38" s="823"/>
      <c r="H38" s="801" t="s">
        <v>52</v>
      </c>
      <c r="I38" s="805" t="str">
        <f>IF('１住宅貸付申込書その１'!X52="","",'１住宅貸付申込書その１'!X52)</f>
        <v/>
      </c>
      <c r="J38" s="805" t="str">
        <f>IF('１住宅貸付申込書その１'!AC52="","",'１住宅貸付申込書その１'!AC52)</f>
        <v/>
      </c>
      <c r="L38" s="791"/>
      <c r="M38" s="789"/>
      <c r="Q38" s="833"/>
    </row>
    <row r="39" spans="2:26" ht="16.2" customHeight="1">
      <c r="B39" s="824"/>
      <c r="C39" s="825"/>
      <c r="D39" s="825"/>
      <c r="E39" s="825"/>
      <c r="F39" s="825"/>
      <c r="G39" s="826"/>
      <c r="H39" s="802"/>
      <c r="I39" s="812"/>
      <c r="J39" s="812"/>
      <c r="L39" s="1" t="s">
        <v>74</v>
      </c>
      <c r="Q39" s="833"/>
    </row>
    <row r="40" spans="2:26" ht="16.2" customHeight="1">
      <c r="B40" s="821" t="s">
        <v>61</v>
      </c>
      <c r="C40" s="822"/>
      <c r="D40" s="822"/>
      <c r="E40" s="822"/>
      <c r="F40" s="822"/>
      <c r="G40" s="823"/>
      <c r="H40" s="801" t="s">
        <v>52</v>
      </c>
      <c r="I40" s="805" t="str">
        <f>IF('１住宅貸付申込書その１'!X54="","",'１住宅貸付申込書その１'!X54)</f>
        <v/>
      </c>
      <c r="J40" s="805" t="str">
        <f>IF('１住宅貸付申込書その１'!AC54="","",'１住宅貸付申込書その１'!AC54)</f>
        <v/>
      </c>
      <c r="L40" s="1" t="s">
        <v>75</v>
      </c>
    </row>
    <row r="41" spans="2:26" ht="16.2" customHeight="1">
      <c r="B41" s="824"/>
      <c r="C41" s="825"/>
      <c r="D41" s="825"/>
      <c r="E41" s="825"/>
      <c r="F41" s="825"/>
      <c r="G41" s="826"/>
      <c r="H41" s="802"/>
      <c r="I41" s="812"/>
      <c r="J41" s="812"/>
    </row>
    <row r="42" spans="2:26" ht="16.2" customHeight="1" thickBot="1">
      <c r="B42" s="821" t="s">
        <v>62</v>
      </c>
      <c r="C42" s="822"/>
      <c r="D42" s="822"/>
      <c r="E42" s="822"/>
      <c r="F42" s="822"/>
      <c r="G42" s="823"/>
      <c r="H42" s="797" t="s">
        <v>200</v>
      </c>
      <c r="I42" s="805" t="str">
        <f>IF('１住宅貸付申込書その１'!X58="","",'１住宅貸付申込書その１'!X58)</f>
        <v/>
      </c>
      <c r="J42" s="805" t="str">
        <f>IF('１住宅貸付申込書その１'!AC58="","",'１住宅貸付申込書その１'!AC58)</f>
        <v/>
      </c>
      <c r="L42" s="1" t="s">
        <v>76</v>
      </c>
    </row>
    <row r="43" spans="2:26" ht="16.2" customHeight="1">
      <c r="B43" s="824"/>
      <c r="C43" s="825"/>
      <c r="D43" s="825"/>
      <c r="E43" s="825"/>
      <c r="F43" s="825"/>
      <c r="G43" s="826"/>
      <c r="H43" s="798"/>
      <c r="I43" s="812"/>
      <c r="J43" s="812"/>
      <c r="L43" s="25" t="s">
        <v>77</v>
      </c>
      <c r="M43" s="25" t="s">
        <v>78</v>
      </c>
      <c r="N43" s="26" t="s">
        <v>79</v>
      </c>
      <c r="O43" s="27" t="s">
        <v>80</v>
      </c>
      <c r="P43" s="780" t="s">
        <v>81</v>
      </c>
      <c r="Q43" s="28" t="s">
        <v>82</v>
      </c>
    </row>
    <row r="44" spans="2:26" ht="16.2" customHeight="1">
      <c r="B44" s="815" t="s">
        <v>63</v>
      </c>
      <c r="C44" s="816"/>
      <c r="D44" s="816"/>
      <c r="E44" s="816"/>
      <c r="F44" s="816"/>
      <c r="G44" s="816"/>
      <c r="H44" s="817"/>
      <c r="I44" s="30" t="s">
        <v>64</v>
      </c>
      <c r="J44" s="30" t="s">
        <v>65</v>
      </c>
      <c r="L44" s="773" t="str">
        <f>IF(I45="","",I45*12)</f>
        <v/>
      </c>
      <c r="M44" s="773" t="str">
        <f>IF(J45="","",J45*2)</f>
        <v/>
      </c>
      <c r="N44" s="775" t="str">
        <f>IF(Q20="","",Q20)</f>
        <v/>
      </c>
      <c r="O44" s="777" t="str">
        <f>IF(COUNT(L44:N46)=0,"",SUM(L44:N46))</f>
        <v/>
      </c>
      <c r="P44" s="781"/>
      <c r="Q44" s="783" t="str">
        <f>IF(M37="","",ROUNDDOWN($M$37*4.8,0))</f>
        <v/>
      </c>
      <c r="R44" s="771" t="str">
        <f>IF(O44&gt;Q44,"※年間の償還額の合計は、例月給料の４．８倍以下としてください。","")</f>
        <v/>
      </c>
      <c r="X44" s="4"/>
      <c r="Y44" s="4"/>
      <c r="Z44" s="4"/>
    </row>
    <row r="45" spans="2:26" ht="16.2" customHeight="1">
      <c r="B45" s="818"/>
      <c r="C45" s="819"/>
      <c r="D45" s="819"/>
      <c r="E45" s="819"/>
      <c r="F45" s="819"/>
      <c r="G45" s="819"/>
      <c r="H45" s="820"/>
      <c r="I45" s="161" t="str">
        <f>IF('１住宅貸付申込書その１'!X60="","",'１住宅貸付申込書その１'!X60)</f>
        <v/>
      </c>
      <c r="J45" s="161" t="str">
        <f>IF('１住宅貸付申込書その１'!AC60="","",'１住宅貸付申込書その１'!AC60)</f>
        <v/>
      </c>
      <c r="L45" s="774"/>
      <c r="M45" s="774"/>
      <c r="N45" s="776"/>
      <c r="O45" s="778"/>
      <c r="P45" s="781"/>
      <c r="Q45" s="784"/>
      <c r="R45" s="772"/>
      <c r="W45" s="4"/>
      <c r="X45" s="4"/>
      <c r="Y45" s="4"/>
      <c r="Z45" s="4"/>
    </row>
    <row r="46" spans="2:26" ht="16.2" customHeight="1" thickBot="1">
      <c r="B46" s="2" t="s">
        <v>188</v>
      </c>
      <c r="C46" s="2"/>
      <c r="D46" s="2"/>
      <c r="E46" s="2"/>
      <c r="L46" s="774"/>
      <c r="M46" s="774"/>
      <c r="N46" s="776"/>
      <c r="O46" s="779"/>
      <c r="P46" s="782"/>
      <c r="Q46" s="785"/>
      <c r="R46" s="772"/>
      <c r="W46" s="4"/>
      <c r="X46" s="4"/>
      <c r="Y46" s="4"/>
      <c r="Z46" s="4"/>
    </row>
    <row r="47" spans="2:26" ht="16.2" customHeight="1">
      <c r="B47" s="2" t="s">
        <v>103</v>
      </c>
      <c r="C47" s="2"/>
      <c r="D47" s="2"/>
      <c r="E47" s="2"/>
      <c r="L47" s="6" t="s">
        <v>83</v>
      </c>
      <c r="W47" s="4"/>
    </row>
    <row r="48" spans="2:26" ht="16.2" customHeight="1">
      <c r="B48" s="2" t="s">
        <v>104</v>
      </c>
      <c r="C48" s="2"/>
      <c r="D48" s="2"/>
      <c r="E48" s="2"/>
      <c r="L48" s="6" t="s">
        <v>84</v>
      </c>
    </row>
    <row r="49" spans="2:12" ht="16.2" customHeight="1">
      <c r="B49" s="2" t="s">
        <v>105</v>
      </c>
      <c r="C49" s="2"/>
      <c r="D49" s="2"/>
      <c r="E49" s="2"/>
      <c r="L49" s="6" t="s">
        <v>85</v>
      </c>
    </row>
    <row r="50" spans="2:12" ht="16.2" customHeight="1">
      <c r="B50" s="2" t="s">
        <v>106</v>
      </c>
      <c r="C50" s="2"/>
      <c r="D50" s="2"/>
      <c r="E50" s="2"/>
    </row>
    <row r="51" spans="2:12" ht="16.2" customHeight="1">
      <c r="B51" s="2" t="s">
        <v>107</v>
      </c>
      <c r="C51" s="2"/>
      <c r="D51" s="2"/>
      <c r="E51" s="2"/>
    </row>
  </sheetData>
  <sheetProtection algorithmName="SHA-512" hashValue="snoh2LZTZvjoqdLgbtAmdtdWnKbtj5ORi9EnzqZQKYi+JKsgqfNjAO9iHI5d6ZXTxnlTAEZntZUZ23DG+21Uow==" saltValue="RMdK2pn6BuyPKjTAFBVyXQ==" spinCount="100000" sheet="1" objects="1" scenarios="1"/>
  <mergeCells count="90">
    <mergeCell ref="Q38:Q39"/>
    <mergeCell ref="B1:J1"/>
    <mergeCell ref="H20:H21"/>
    <mergeCell ref="B22:G23"/>
    <mergeCell ref="B24:G25"/>
    <mergeCell ref="B26:G27"/>
    <mergeCell ref="C7:G8"/>
    <mergeCell ref="C9:G9"/>
    <mergeCell ref="B20:G21"/>
    <mergeCell ref="H22:H23"/>
    <mergeCell ref="I22:I23"/>
    <mergeCell ref="J24:J25"/>
    <mergeCell ref="J26:J27"/>
    <mergeCell ref="B7:B11"/>
    <mergeCell ref="C10:G11"/>
    <mergeCell ref="H10:H11"/>
    <mergeCell ref="B36:G37"/>
    <mergeCell ref="H28:H29"/>
    <mergeCell ref="I28:I29"/>
    <mergeCell ref="H34:H35"/>
    <mergeCell ref="I34:I35"/>
    <mergeCell ref="H30:H31"/>
    <mergeCell ref="I30:I31"/>
    <mergeCell ref="H32:H33"/>
    <mergeCell ref="I32:I33"/>
    <mergeCell ref="B28:G29"/>
    <mergeCell ref="B30:G31"/>
    <mergeCell ref="B32:G33"/>
    <mergeCell ref="B34:G35"/>
    <mergeCell ref="H42:H43"/>
    <mergeCell ref="I42:I43"/>
    <mergeCell ref="J42:J43"/>
    <mergeCell ref="B44:H45"/>
    <mergeCell ref="J34:J35"/>
    <mergeCell ref="H36:H37"/>
    <mergeCell ref="I36:I37"/>
    <mergeCell ref="J36:J37"/>
    <mergeCell ref="H38:H39"/>
    <mergeCell ref="I38:I39"/>
    <mergeCell ref="J38:J39"/>
    <mergeCell ref="B38:G39"/>
    <mergeCell ref="B40:G41"/>
    <mergeCell ref="B42:G43"/>
    <mergeCell ref="H40:H41"/>
    <mergeCell ref="I40:I41"/>
    <mergeCell ref="L5:L6"/>
    <mergeCell ref="J40:J41"/>
    <mergeCell ref="J28:J29"/>
    <mergeCell ref="J22:J23"/>
    <mergeCell ref="I9:J9"/>
    <mergeCell ref="J30:J31"/>
    <mergeCell ref="J32:J33"/>
    <mergeCell ref="L17:L18"/>
    <mergeCell ref="L19:N20"/>
    <mergeCell ref="H24:H25"/>
    <mergeCell ref="I24:I25"/>
    <mergeCell ref="H26:H27"/>
    <mergeCell ref="I26:I27"/>
    <mergeCell ref="H7:I8"/>
    <mergeCell ref="P16:Q16"/>
    <mergeCell ref="P17:Q17"/>
    <mergeCell ref="P18:Q18"/>
    <mergeCell ref="M5:M6"/>
    <mergeCell ref="N5:N6"/>
    <mergeCell ref="O5:O6"/>
    <mergeCell ref="P5:Q6"/>
    <mergeCell ref="P7:Q7"/>
    <mergeCell ref="P8:Q8"/>
    <mergeCell ref="P9:Q9"/>
    <mergeCell ref="P10:Q10"/>
    <mergeCell ref="P11:Q11"/>
    <mergeCell ref="P12:Q12"/>
    <mergeCell ref="P13:Q13"/>
    <mergeCell ref="P14:Q14"/>
    <mergeCell ref="P15:Q15"/>
    <mergeCell ref="O19:O20"/>
    <mergeCell ref="M37:M38"/>
    <mergeCell ref="L37:L38"/>
    <mergeCell ref="L7:L8"/>
    <mergeCell ref="L9:L10"/>
    <mergeCell ref="L11:L12"/>
    <mergeCell ref="L13:L14"/>
    <mergeCell ref="L15:L16"/>
    <mergeCell ref="R44:R46"/>
    <mergeCell ref="L44:L46"/>
    <mergeCell ref="M44:M46"/>
    <mergeCell ref="N44:N46"/>
    <mergeCell ref="O44:O46"/>
    <mergeCell ref="P43:P46"/>
    <mergeCell ref="Q44:Q46"/>
  </mergeCells>
  <phoneticPr fontId="3"/>
  <conditionalFormatting sqref="C5 E5 G5 H7 C10:G11 L44:O46 Q44:Q46">
    <cfRule type="containsBlanks" dxfId="9" priority="11">
      <formula>LEN(TRIM(C5))=0</formula>
    </cfRule>
  </conditionalFormatting>
  <conditionalFormatting sqref="H22:H41">
    <cfRule type="containsText" dxfId="8" priority="6" operator="containsText" text="・">
      <formula>NOT(ISERROR(SEARCH("・",H22)))</formula>
    </cfRule>
  </conditionalFormatting>
  <conditionalFormatting sqref="I9:J9">
    <cfRule type="containsBlanks" dxfId="7" priority="10">
      <formula>LEN(TRIM(I9))=0</formula>
    </cfRule>
  </conditionalFormatting>
  <conditionalFormatting sqref="I22:J41">
    <cfRule type="containsBlanks" dxfId="6" priority="12">
      <formula>LEN(TRIM(I22))=0</formula>
    </cfRule>
  </conditionalFormatting>
  <conditionalFormatting sqref="I45:J45">
    <cfRule type="containsBlanks" dxfId="5" priority="5">
      <formula>LEN(TRIM(I45))=0</formula>
    </cfRule>
  </conditionalFormatting>
  <conditionalFormatting sqref="J7:J8">
    <cfRule type="containsBlanks" dxfId="4" priority="3">
      <formula>LEN(TRIM(J7))=0</formula>
    </cfRule>
  </conditionalFormatting>
  <conditionalFormatting sqref="M37:M38">
    <cfRule type="containsBlanks" dxfId="3" priority="4">
      <formula>LEN(TRIM(M37))=0</formula>
    </cfRule>
  </conditionalFormatting>
  <conditionalFormatting sqref="Q19">
    <cfRule type="containsBlanks" dxfId="2" priority="7">
      <formula>LEN(TRIM(Q19))=0</formula>
    </cfRule>
  </conditionalFormatting>
  <conditionalFormatting sqref="R44:R46">
    <cfRule type="notContainsBlanks" dxfId="1" priority="2">
      <formula>LEN(TRIM(R44))&gt;0</formula>
    </cfRule>
  </conditionalFormatting>
  <dataValidations count="3">
    <dataValidation type="list" allowBlank="1" showInputMessage="1" showErrorMessage="1" sqref="H22:H43" xr:uid="{00000000-0002-0000-0300-000000000000}">
      <formula1>"新規,借換え,償還中"</formula1>
    </dataValidation>
    <dataValidation imeMode="off" allowBlank="1" showInputMessage="1" showErrorMessage="1" sqref="O7:Q18" xr:uid="{00000000-0002-0000-0300-000001000000}"/>
    <dataValidation type="list" allowBlank="1" showInputMessage="1" showErrorMessage="1" sqref="Q19" xr:uid="{00000000-0002-0000-0300-000002000000}">
      <formula1>"0, "</formula1>
    </dataValidation>
  </dataValidations>
  <pageMargins left="0.25" right="0.25" top="0.75" bottom="0.75" header="0.3" footer="0.3"/>
  <pageSetup paperSize="9" scale="6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2:AR42"/>
  <sheetViews>
    <sheetView showGridLines="0" workbookViewId="0">
      <selection activeCell="H10" sqref="H10:K10"/>
    </sheetView>
  </sheetViews>
  <sheetFormatPr defaultRowHeight="13.2"/>
  <cols>
    <col min="1" max="1" width="8.88671875" style="1"/>
    <col min="2" max="2" width="3.44140625" style="1" customWidth="1"/>
    <col min="3" max="13" width="5.77734375" style="1" customWidth="1"/>
    <col min="14" max="15" width="8.88671875" style="1"/>
    <col min="16" max="16" width="3.44140625" style="1" customWidth="1"/>
    <col min="17" max="17" width="2" style="1" customWidth="1"/>
    <col min="18" max="16384" width="8.88671875" style="1"/>
  </cols>
  <sheetData>
    <row r="2" spans="2:16" ht="13.2" customHeight="1"/>
    <row r="3" spans="2:16" ht="15.6" customHeight="1"/>
    <row r="4" spans="2:16" ht="15.6" customHeight="1">
      <c r="C4" s="22" t="s">
        <v>277</v>
      </c>
      <c r="D4" s="18"/>
      <c r="E4" s="18"/>
    </row>
    <row r="5" spans="2:16" ht="15.6" customHeight="1">
      <c r="C5" s="22" t="s">
        <v>97</v>
      </c>
      <c r="D5" s="18"/>
      <c r="E5" s="18"/>
    </row>
    <row r="6" spans="2:16" ht="31.8" customHeight="1">
      <c r="B6" s="11"/>
      <c r="C6" s="12"/>
      <c r="D6" s="23"/>
      <c r="E6" s="23"/>
      <c r="F6" s="24" t="s">
        <v>98</v>
      </c>
      <c r="G6" s="12"/>
      <c r="H6" s="12"/>
      <c r="I6" s="12"/>
      <c r="J6" s="12"/>
      <c r="K6" s="12"/>
      <c r="L6" s="12"/>
      <c r="M6" s="12"/>
      <c r="N6" s="12"/>
      <c r="O6" s="12"/>
      <c r="P6" s="13"/>
    </row>
    <row r="7" spans="2:16">
      <c r="B7" s="14"/>
      <c r="D7" s="1" t="s">
        <v>111</v>
      </c>
      <c r="P7" s="15"/>
    </row>
    <row r="8" spans="2:16">
      <c r="B8" s="14"/>
      <c r="D8" s="1" t="s">
        <v>89</v>
      </c>
      <c r="P8" s="15"/>
    </row>
    <row r="9" spans="2:16">
      <c r="B9" s="14"/>
      <c r="P9" s="15"/>
    </row>
    <row r="10" spans="2:16" ht="30" customHeight="1">
      <c r="B10" s="14"/>
      <c r="C10" s="846" t="s">
        <v>40</v>
      </c>
      <c r="D10" s="847"/>
      <c r="E10" s="847"/>
      <c r="F10" s="847"/>
      <c r="G10" s="848"/>
      <c r="H10" s="852" t="str">
        <f>IF('１住宅貸付申込書その１'!A2="","",'１住宅貸付申込書その１'!A2)</f>
        <v/>
      </c>
      <c r="I10" s="853"/>
      <c r="J10" s="853"/>
      <c r="K10" s="853"/>
      <c r="L10" s="163" t="s">
        <v>90</v>
      </c>
      <c r="M10" s="163"/>
      <c r="N10" s="163"/>
      <c r="O10" s="164"/>
      <c r="P10" s="15"/>
    </row>
    <row r="11" spans="2:16" ht="30" customHeight="1">
      <c r="B11" s="14"/>
      <c r="C11" s="846" t="s">
        <v>91</v>
      </c>
      <c r="D11" s="847"/>
      <c r="E11" s="847"/>
      <c r="F11" s="847"/>
      <c r="G11" s="848"/>
      <c r="H11" s="854" t="str">
        <f>IF('１住宅貸付申込書その１'!A27="","",'１住宅貸付申込書その１'!A27)</f>
        <v/>
      </c>
      <c r="I11" s="855"/>
      <c r="J11" s="855"/>
      <c r="K11" s="855"/>
      <c r="L11" s="163" t="s">
        <v>92</v>
      </c>
      <c r="M11" s="163"/>
      <c r="N11" s="163"/>
      <c r="O11" s="164"/>
      <c r="P11" s="15"/>
    </row>
    <row r="12" spans="2:16" ht="30" customHeight="1">
      <c r="B12" s="14"/>
      <c r="C12" s="846" t="s">
        <v>93</v>
      </c>
      <c r="D12" s="847"/>
      <c r="E12" s="847"/>
      <c r="F12" s="847"/>
      <c r="G12" s="848"/>
      <c r="H12" s="165" t="s">
        <v>102</v>
      </c>
      <c r="I12" s="166" t="str">
        <f>IF('１住宅貸付申込書その１'!X14="","",'１住宅貸付申込書その１'!X14)</f>
        <v/>
      </c>
      <c r="J12" s="167" t="s">
        <v>134</v>
      </c>
      <c r="K12" s="166" t="str">
        <f>IF('１住宅貸付申込書その１'!AA14="","",'１住宅貸付申込書その１'!AA14)</f>
        <v/>
      </c>
      <c r="L12" s="167" t="s">
        <v>100</v>
      </c>
      <c r="M12" s="166" t="str">
        <f>IF('１住宅貸付申込書その１'!AD14="","",'１住宅貸付申込書その１'!AD14)</f>
        <v/>
      </c>
      <c r="N12" s="163" t="s">
        <v>101</v>
      </c>
      <c r="O12" s="164"/>
      <c r="P12" s="15"/>
    </row>
    <row r="13" spans="2:16">
      <c r="B13" s="14"/>
      <c r="P13" s="15"/>
    </row>
    <row r="14" spans="2:16">
      <c r="B14" s="14"/>
      <c r="C14" s="1" t="s">
        <v>42</v>
      </c>
      <c r="P14" s="15"/>
    </row>
    <row r="15" spans="2:16">
      <c r="B15" s="14"/>
      <c r="P15" s="15"/>
    </row>
    <row r="16" spans="2:16">
      <c r="B16" s="14"/>
      <c r="C16" s="3"/>
      <c r="D16" s="3"/>
      <c r="E16" s="3" t="s">
        <v>102</v>
      </c>
      <c r="F16" s="168" t="str">
        <f>IF('１住宅貸付申込書その１'!X14="","",'１住宅貸付申込書その１'!X14)</f>
        <v/>
      </c>
      <c r="G16" s="1" t="s">
        <v>99</v>
      </c>
      <c r="H16" s="168" t="str">
        <f>IF('１住宅貸付申込書その１'!AA14="","",'１住宅貸付申込書その１'!AA14)</f>
        <v/>
      </c>
      <c r="I16" s="1" t="s">
        <v>100</v>
      </c>
      <c r="J16" s="168" t="str">
        <f>IF('１住宅貸付申込書その１'!AD14="","",'１住宅貸付申込書その１'!AD14)</f>
        <v/>
      </c>
      <c r="K16" s="1" t="s">
        <v>101</v>
      </c>
      <c r="P16" s="15"/>
    </row>
    <row r="17" spans="2:16">
      <c r="B17" s="14"/>
      <c r="P17" s="15"/>
    </row>
    <row r="18" spans="2:16">
      <c r="B18" s="14"/>
      <c r="D18" s="1" t="s">
        <v>94</v>
      </c>
      <c r="P18" s="15"/>
    </row>
    <row r="19" spans="2:16" ht="28.8" customHeight="1">
      <c r="B19" s="14"/>
      <c r="C19" s="849" t="s">
        <v>112</v>
      </c>
      <c r="D19" s="856" t="s">
        <v>39</v>
      </c>
      <c r="E19" s="816"/>
      <c r="F19" s="857"/>
      <c r="G19" s="867" t="str">
        <f>IF('１住宅貸付申込書その１'!G18="","",'１住宅貸付申込書その１'!G18)</f>
        <v/>
      </c>
      <c r="H19" s="868"/>
      <c r="I19" s="868"/>
      <c r="J19" s="868"/>
      <c r="K19" s="868"/>
      <c r="L19" s="868"/>
      <c r="M19" s="868"/>
      <c r="N19" s="868"/>
      <c r="O19" s="869"/>
      <c r="P19" s="20"/>
    </row>
    <row r="20" spans="2:16" ht="18" customHeight="1">
      <c r="B20" s="14"/>
      <c r="C20" s="850"/>
      <c r="D20" s="858"/>
      <c r="E20" s="859"/>
      <c r="F20" s="860"/>
      <c r="H20" s="170"/>
      <c r="I20" s="170"/>
      <c r="J20" s="170"/>
      <c r="K20" s="170"/>
      <c r="L20" s="169" t="s">
        <v>109</v>
      </c>
      <c r="M20" s="875" t="str">
        <f>IF('１住宅貸付申込書その１'!Y18="","",'１住宅貸付申込書その１'!Y18)</f>
        <v/>
      </c>
      <c r="N20" s="875"/>
      <c r="O20" s="876"/>
      <c r="P20" s="15"/>
    </row>
    <row r="21" spans="2:16" ht="18" customHeight="1">
      <c r="B21" s="14"/>
      <c r="C21" s="850"/>
      <c r="D21" s="861" t="s">
        <v>114</v>
      </c>
      <c r="E21" s="862"/>
      <c r="F21" s="863"/>
      <c r="G21" s="171" t="s">
        <v>95</v>
      </c>
      <c r="H21" s="873" t="str">
        <f>IF('１住宅貸付申込書その１'!H20="","",'１住宅貸付申込書その１'!H20)</f>
        <v/>
      </c>
      <c r="I21" s="873"/>
      <c r="J21" s="873"/>
      <c r="K21" s="873"/>
      <c r="L21" s="873"/>
      <c r="M21" s="873"/>
      <c r="N21" s="873"/>
      <c r="O21" s="874"/>
      <c r="P21" s="20"/>
    </row>
    <row r="22" spans="2:16" ht="18" customHeight="1">
      <c r="B22" s="14"/>
      <c r="C22" s="850"/>
      <c r="D22" s="861"/>
      <c r="E22" s="862"/>
      <c r="F22" s="863"/>
      <c r="G22" s="870" t="str">
        <f>IF('１住宅貸付申込書その１'!G21="","",'１住宅貸付申込書その１'!G21)</f>
        <v/>
      </c>
      <c r="H22" s="871"/>
      <c r="I22" s="871"/>
      <c r="J22" s="871"/>
      <c r="K22" s="871"/>
      <c r="L22" s="871"/>
      <c r="M22" s="871"/>
      <c r="N22" s="871"/>
      <c r="O22" s="872"/>
      <c r="P22" s="20"/>
    </row>
    <row r="23" spans="2:16" ht="18" customHeight="1">
      <c r="B23" s="14"/>
      <c r="C23" s="850"/>
      <c r="D23" s="861"/>
      <c r="E23" s="862"/>
      <c r="F23" s="863"/>
      <c r="H23" s="170"/>
      <c r="I23" s="170"/>
      <c r="J23" s="170"/>
      <c r="K23" s="170"/>
      <c r="L23" s="169" t="s">
        <v>96</v>
      </c>
      <c r="M23" s="875" t="str">
        <f>IF('１住宅貸付申込書その１'!Q20="","",'１住宅貸付申込書その１'!Q20)</f>
        <v/>
      </c>
      <c r="N23" s="875"/>
      <c r="O23" s="876"/>
      <c r="P23" s="15"/>
    </row>
    <row r="24" spans="2:16" ht="18" customHeight="1">
      <c r="B24" s="14"/>
      <c r="C24" s="850"/>
      <c r="D24" s="846" t="s">
        <v>113</v>
      </c>
      <c r="E24" s="847"/>
      <c r="F24" s="848"/>
      <c r="G24" s="846" t="s">
        <v>45</v>
      </c>
      <c r="H24" s="848"/>
      <c r="I24" s="880" t="str">
        <f>IF('１住宅貸付申込書その１'!P66="","",'１住宅貸付申込書その１'!AN66)</f>
        <v/>
      </c>
      <c r="J24" s="881"/>
      <c r="K24" s="881"/>
      <c r="L24" s="881"/>
      <c r="M24" s="881"/>
      <c r="N24" s="881"/>
      <c r="O24" s="882"/>
      <c r="P24" s="15"/>
    </row>
    <row r="25" spans="2:16" ht="33" customHeight="1">
      <c r="B25" s="14"/>
      <c r="C25" s="851"/>
      <c r="D25" s="864" t="str">
        <f>IF('１住宅貸付申込書その１'!G17="","",'１住宅貸付申込書その１'!G17)</f>
        <v/>
      </c>
      <c r="E25" s="865"/>
      <c r="F25" s="866"/>
      <c r="G25" s="846" t="s">
        <v>115</v>
      </c>
      <c r="H25" s="848"/>
      <c r="I25" s="877" t="s">
        <v>274</v>
      </c>
      <c r="J25" s="878"/>
      <c r="K25" s="878"/>
      <c r="L25" s="878"/>
      <c r="M25" s="878"/>
      <c r="N25" s="878"/>
      <c r="O25" s="879"/>
      <c r="P25" s="15"/>
    </row>
    <row r="26" spans="2:16" ht="21.6" customHeight="1">
      <c r="B26" s="10"/>
      <c r="C26" s="19"/>
      <c r="D26" s="19"/>
      <c r="E26" s="19"/>
      <c r="F26" s="7"/>
      <c r="G26" s="7"/>
      <c r="H26" s="7"/>
      <c r="I26" s="7"/>
      <c r="J26" s="7"/>
      <c r="K26" s="7"/>
      <c r="L26" s="36" t="s">
        <v>270</v>
      </c>
      <c r="M26" s="7"/>
      <c r="N26" s="7"/>
      <c r="O26" s="7"/>
      <c r="P26" s="8"/>
    </row>
    <row r="42" spans="44:44">
      <c r="AR42" s="1" t="s">
        <v>209</v>
      </c>
    </row>
  </sheetData>
  <sheetProtection algorithmName="SHA-512" hashValue="zOzFQBL2ZKZOweLTS5qiUIA0xWboeG5Sl7CizGb0d/QbkqafrxTwuBRrQFJGX6uFWBGO2n0Z1/LG34amoQZ8QA==" saltValue="uIL3EqOUg5PtUA9CSUHGjA==" spinCount="100000" sheet="1" objects="1" scenarios="1"/>
  <mergeCells count="19">
    <mergeCell ref="M20:O20"/>
    <mergeCell ref="I25:O25"/>
    <mergeCell ref="I24:O24"/>
    <mergeCell ref="C10:G10"/>
    <mergeCell ref="C11:G11"/>
    <mergeCell ref="C12:G12"/>
    <mergeCell ref="C19:C25"/>
    <mergeCell ref="H10:K10"/>
    <mergeCell ref="H11:K11"/>
    <mergeCell ref="D19:F20"/>
    <mergeCell ref="D21:F23"/>
    <mergeCell ref="G24:H24"/>
    <mergeCell ref="G25:H25"/>
    <mergeCell ref="D24:F24"/>
    <mergeCell ref="D25:F25"/>
    <mergeCell ref="G19:O19"/>
    <mergeCell ref="G22:O22"/>
    <mergeCell ref="H21:O21"/>
    <mergeCell ref="M23:O23"/>
  </mergeCells>
  <phoneticPr fontId="3"/>
  <conditionalFormatting sqref="H10:K11 I12 K12 M12 F16 H16 J16 G19:O19 M20:O20 H21:O21 G22:O22 M23:O23 I24:O24 D25:F25">
    <cfRule type="containsBlanks" dxfId="0" priority="1">
      <formula>LEN(TRIM(D10))=0</formula>
    </cfRule>
  </conditionalFormatting>
  <pageMargins left="0.63" right="0.33" top="0.74803149606299213" bottom="0.74803149606299213" header="0.31496062992125984" footer="0.31496062992125984"/>
  <pageSetup paperSize="9" fitToHeight="2" orientation="portrait" r:id="rId1"/>
  <colBreaks count="1" manualBreakCount="1">
    <brk id="16" max="1048575" man="1"/>
  </col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1:N44"/>
  <sheetViews>
    <sheetView showGridLines="0" view="pageBreakPreview" zoomScale="115" zoomScaleNormal="70" zoomScaleSheetLayoutView="115" workbookViewId="0">
      <selection activeCell="Q5" sqref="Q5"/>
    </sheetView>
  </sheetViews>
  <sheetFormatPr defaultColWidth="8.88671875" defaultRowHeight="13.2"/>
  <cols>
    <col min="1" max="1" width="3.88671875" style="1" customWidth="1"/>
    <col min="2" max="2" width="4.21875" style="1" customWidth="1"/>
    <col min="3" max="3" width="2.88671875" style="1" customWidth="1"/>
    <col min="4" max="4" width="5.88671875" style="1" customWidth="1"/>
    <col min="5" max="12" width="8.88671875" style="1"/>
    <col min="13" max="13" width="3.21875" style="1" customWidth="1"/>
    <col min="14" max="14" width="11.109375" style="1" customWidth="1"/>
    <col min="15" max="15" width="2.33203125" style="1" customWidth="1"/>
    <col min="16" max="16" width="5.88671875" style="1" customWidth="1"/>
    <col min="17" max="16384" width="8.88671875" style="1"/>
  </cols>
  <sheetData>
    <row r="1" spans="2:14" ht="30.6" customHeight="1"/>
    <row r="2" spans="2:14" ht="18" customHeight="1">
      <c r="N2" s="3"/>
    </row>
    <row r="3" spans="2:14" ht="18" customHeight="1">
      <c r="B3" s="17"/>
      <c r="K3" s="883"/>
      <c r="L3" s="883"/>
      <c r="M3" s="883"/>
      <c r="N3" s="883"/>
    </row>
    <row r="4" spans="2:14" ht="18" customHeight="1"/>
    <row r="5" spans="2:14" s="5" customFormat="1" ht="47.4" customHeight="1">
      <c r="C5" s="884"/>
      <c r="D5" s="884"/>
      <c r="E5" s="884"/>
      <c r="F5" s="884"/>
      <c r="G5" s="884"/>
      <c r="H5" s="884"/>
    </row>
    <row r="6" spans="2:14" ht="18" customHeight="1">
      <c r="C6" s="884"/>
      <c r="D6" s="884"/>
      <c r="E6" s="884"/>
      <c r="F6" s="884"/>
      <c r="G6" s="884"/>
      <c r="H6" s="884"/>
    </row>
    <row r="7" spans="2:14" ht="18" customHeight="1">
      <c r="C7" s="884"/>
      <c r="D7" s="884"/>
      <c r="E7" s="884"/>
      <c r="F7" s="884"/>
      <c r="G7" s="884"/>
      <c r="H7" s="884"/>
    </row>
    <row r="8" spans="2:14" ht="18" customHeight="1">
      <c r="M8" s="3"/>
    </row>
    <row r="9" spans="2:14" ht="18" customHeight="1">
      <c r="E9" s="63"/>
      <c r="F9" s="63"/>
      <c r="G9" s="63"/>
      <c r="H9" s="63"/>
      <c r="I9" s="63"/>
      <c r="J9" s="63"/>
      <c r="K9" s="63"/>
      <c r="L9" s="63"/>
      <c r="M9" s="63"/>
    </row>
    <row r="10" spans="2:14" ht="63" customHeight="1">
      <c r="F10" s="66"/>
      <c r="G10" s="66"/>
      <c r="H10" s="67"/>
      <c r="I10" s="67"/>
      <c r="J10" s="67"/>
      <c r="K10" s="67"/>
      <c r="L10" s="67"/>
      <c r="M10" s="67"/>
    </row>
    <row r="11" spans="2:14" ht="18" customHeight="1">
      <c r="E11" s="17"/>
    </row>
    <row r="12" spans="2:14" ht="18" customHeight="1"/>
    <row r="13" spans="2:14" ht="18" customHeight="1">
      <c r="C13" s="16"/>
    </row>
    <row r="14" spans="2:14" ht="18" customHeight="1">
      <c r="C14" s="16"/>
    </row>
    <row r="15" spans="2:14" ht="18" customHeight="1"/>
    <row r="16" spans="2:14" ht="18" customHeight="1"/>
    <row r="17" spans="2:2" ht="18" customHeight="1"/>
    <row r="18" spans="2:2" ht="18" customHeight="1">
      <c r="B18" s="63"/>
    </row>
    <row r="19" spans="2:2" ht="18" customHeight="1">
      <c r="B19" s="63"/>
    </row>
    <row r="20" spans="2:2" ht="18" customHeight="1">
      <c r="B20" s="63"/>
    </row>
    <row r="21" spans="2:2" ht="18" customHeight="1"/>
    <row r="22" spans="2:2" ht="18" customHeight="1"/>
    <row r="23" spans="2:2" ht="18" customHeight="1"/>
    <row r="24" spans="2:2" ht="18" customHeight="1"/>
    <row r="25" spans="2:2" ht="18" customHeight="1"/>
    <row r="26" spans="2:2" ht="18" customHeight="1">
      <c r="B26" s="63"/>
    </row>
    <row r="27" spans="2:2" ht="18" customHeight="1"/>
    <row r="28" spans="2:2" ht="18" customHeight="1">
      <c r="B28" s="63"/>
    </row>
    <row r="29" spans="2:2" ht="18" customHeight="1"/>
    <row r="30" spans="2:2" ht="18" customHeight="1"/>
    <row r="31" spans="2:2" ht="18" customHeight="1"/>
    <row r="32" spans="2:2" ht="18" customHeight="1"/>
    <row r="33" spans="2:13" ht="18" customHeight="1"/>
    <row r="34" spans="2:13" ht="18" customHeight="1"/>
    <row r="35" spans="2:13" ht="28.95" customHeight="1">
      <c r="D35" s="885"/>
      <c r="E35" s="862"/>
      <c r="F35" s="862"/>
      <c r="G35" s="886"/>
      <c r="H35" s="886"/>
      <c r="I35" s="886"/>
      <c r="J35" s="886"/>
      <c r="K35" s="886"/>
      <c r="L35" s="886"/>
      <c r="M35" s="886"/>
    </row>
    <row r="36" spans="2:13" ht="18" customHeight="1">
      <c r="D36" s="885"/>
      <c r="E36" s="862"/>
      <c r="F36" s="862"/>
      <c r="G36" s="63"/>
      <c r="H36" s="887"/>
      <c r="I36" s="887"/>
      <c r="J36" s="887"/>
      <c r="K36" s="887"/>
      <c r="L36" s="887"/>
      <c r="M36" s="887"/>
    </row>
    <row r="37" spans="2:13" ht="18" customHeight="1">
      <c r="D37" s="885"/>
      <c r="E37" s="862"/>
      <c r="F37" s="862"/>
      <c r="G37" s="3"/>
      <c r="H37" s="887"/>
      <c r="I37" s="887"/>
      <c r="J37" s="887"/>
      <c r="K37" s="887"/>
      <c r="L37" s="887"/>
      <c r="M37" s="887"/>
    </row>
    <row r="38" spans="2:13" ht="18" customHeight="1">
      <c r="D38" s="885"/>
      <c r="E38" s="862"/>
      <c r="F38" s="862"/>
      <c r="H38" s="887"/>
      <c r="I38" s="887"/>
      <c r="J38" s="887"/>
      <c r="K38" s="887"/>
      <c r="L38" s="887"/>
      <c r="M38" s="887"/>
    </row>
    <row r="39" spans="2:13" ht="18" customHeight="1">
      <c r="D39" s="885"/>
      <c r="E39" s="862"/>
      <c r="F39" s="862"/>
      <c r="G39" s="63"/>
      <c r="H39" s="887"/>
      <c r="I39" s="887"/>
      <c r="J39" s="887"/>
      <c r="K39" s="887"/>
      <c r="L39" s="887"/>
      <c r="M39" s="887"/>
    </row>
    <row r="40" spans="2:13" ht="18" customHeight="1">
      <c r="D40" s="885"/>
      <c r="E40" s="862"/>
      <c r="F40" s="862"/>
      <c r="H40" s="887"/>
      <c r="I40" s="887"/>
      <c r="J40" s="887"/>
      <c r="K40" s="887"/>
      <c r="L40" s="887"/>
      <c r="M40" s="887"/>
    </row>
    <row r="41" spans="2:13" ht="43.2" customHeight="1">
      <c r="D41" s="885"/>
      <c r="E41" s="862"/>
      <c r="F41" s="862"/>
      <c r="G41" s="63"/>
      <c r="H41" s="888"/>
      <c r="I41" s="888"/>
      <c r="J41" s="888"/>
      <c r="K41" s="888"/>
      <c r="L41" s="888"/>
    </row>
    <row r="42" spans="2:13" ht="18" customHeight="1"/>
    <row r="43" spans="2:13" ht="18" customHeight="1">
      <c r="B43" s="16"/>
    </row>
    <row r="44" spans="2:13" ht="18" customHeight="1"/>
  </sheetData>
  <sheetProtection algorithmName="SHA-512" hashValue="QXwBjwqPHFBMcSCvqLEYT730BdW67Q3IisdGEJZKNb5rJMJ89k+kcvvKdfzNuFjUjpZCEMO8FIGN0VTinFaz8Q==" saltValue="HvaYmYcQpvFaREsbzJVFwQ==" spinCount="100000" sheet="1" objects="1" scenarios="1" selectLockedCells="1"/>
  <mergeCells count="14">
    <mergeCell ref="K3:N3"/>
    <mergeCell ref="C5:H7"/>
    <mergeCell ref="D35:D41"/>
    <mergeCell ref="E35:F36"/>
    <mergeCell ref="G35:M35"/>
    <mergeCell ref="E37:F39"/>
    <mergeCell ref="H40:M40"/>
    <mergeCell ref="E41:F41"/>
    <mergeCell ref="H41:L41"/>
    <mergeCell ref="H39:M39"/>
    <mergeCell ref="E40:F40"/>
    <mergeCell ref="H36:M36"/>
    <mergeCell ref="H38:M38"/>
    <mergeCell ref="H37:M37"/>
  </mergeCells>
  <phoneticPr fontId="3"/>
  <pageMargins left="0.70866141732283472" right="0.19685039370078741" top="0.6692913385826772" bottom="0.47244094488188981" header="0.31496062992125984" footer="0.31496062992125984"/>
  <pageSetup paperSize="9" scale="105"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G14"/>
  <sheetViews>
    <sheetView workbookViewId="0">
      <selection activeCell="E15" sqref="E15"/>
    </sheetView>
  </sheetViews>
  <sheetFormatPr defaultColWidth="24.5546875" defaultRowHeight="21.6"/>
  <cols>
    <col min="1" max="1" width="6.21875" style="60" customWidth="1"/>
    <col min="2" max="2" width="23.21875" style="60" bestFit="1" customWidth="1"/>
    <col min="3" max="3" width="4.33203125" style="60" bestFit="1" customWidth="1"/>
    <col min="4" max="4" width="21.77734375" style="60" bestFit="1" customWidth="1"/>
    <col min="5" max="6" width="22.33203125" style="60" customWidth="1"/>
    <col min="7" max="7" width="28.44140625" style="60" customWidth="1"/>
    <col min="8" max="16384" width="24.5546875" style="60"/>
  </cols>
  <sheetData>
    <row r="1" spans="1:7">
      <c r="A1" s="177" t="s">
        <v>202</v>
      </c>
      <c r="B1" s="889" t="s">
        <v>203</v>
      </c>
      <c r="C1" s="890"/>
      <c r="D1" s="891"/>
      <c r="E1" s="178" t="s">
        <v>204</v>
      </c>
      <c r="F1" s="177" t="s">
        <v>205</v>
      </c>
      <c r="G1" s="177" t="s">
        <v>206</v>
      </c>
    </row>
    <row r="2" spans="1:7" ht="43.2" customHeight="1">
      <c r="A2" s="179">
        <v>1</v>
      </c>
      <c r="B2" s="180">
        <v>46092</v>
      </c>
      <c r="C2" s="181" t="s">
        <v>286</v>
      </c>
      <c r="D2" s="182">
        <v>46122</v>
      </c>
      <c r="E2" s="183">
        <v>46153</v>
      </c>
      <c r="F2" s="184">
        <v>46155</v>
      </c>
      <c r="G2" s="892" t="s">
        <v>259</v>
      </c>
    </row>
    <row r="3" spans="1:7">
      <c r="A3" s="179">
        <v>2</v>
      </c>
      <c r="B3" s="185">
        <v>46125</v>
      </c>
      <c r="C3" s="181" t="s">
        <v>286</v>
      </c>
      <c r="D3" s="182">
        <v>46150</v>
      </c>
      <c r="E3" s="183">
        <v>46177</v>
      </c>
      <c r="F3" s="186">
        <v>46183</v>
      </c>
      <c r="G3" s="893"/>
    </row>
    <row r="4" spans="1:7">
      <c r="A4" s="179">
        <v>3</v>
      </c>
      <c r="B4" s="185">
        <v>46153</v>
      </c>
      <c r="C4" s="181" t="s">
        <v>286</v>
      </c>
      <c r="D4" s="182">
        <v>46183</v>
      </c>
      <c r="E4" s="183">
        <v>46209</v>
      </c>
      <c r="F4" s="183">
        <v>46213</v>
      </c>
      <c r="G4" s="893"/>
    </row>
    <row r="5" spans="1:7">
      <c r="A5" s="179">
        <v>4</v>
      </c>
      <c r="B5" s="185">
        <v>46184</v>
      </c>
      <c r="C5" s="181" t="s">
        <v>286</v>
      </c>
      <c r="D5" s="182">
        <v>46213</v>
      </c>
      <c r="E5" s="183">
        <v>46240</v>
      </c>
      <c r="F5" s="184">
        <v>46244</v>
      </c>
      <c r="G5" s="893"/>
    </row>
    <row r="6" spans="1:7">
      <c r="A6" s="179">
        <v>5</v>
      </c>
      <c r="B6" s="185">
        <v>46216</v>
      </c>
      <c r="C6" s="181" t="s">
        <v>286</v>
      </c>
      <c r="D6" s="182">
        <v>46244</v>
      </c>
      <c r="E6" s="183">
        <v>46269</v>
      </c>
      <c r="F6" s="183">
        <v>46275</v>
      </c>
      <c r="G6" s="893"/>
    </row>
    <row r="7" spans="1:7">
      <c r="A7" s="179">
        <v>6</v>
      </c>
      <c r="B7" s="185">
        <v>46246</v>
      </c>
      <c r="C7" s="181" t="s">
        <v>286</v>
      </c>
      <c r="D7" s="182">
        <v>46275</v>
      </c>
      <c r="E7" s="183">
        <v>46301</v>
      </c>
      <c r="F7" s="183">
        <v>46308</v>
      </c>
      <c r="G7" s="893"/>
    </row>
    <row r="8" spans="1:7">
      <c r="A8" s="179">
        <v>7</v>
      </c>
      <c r="B8" s="185">
        <v>46276</v>
      </c>
      <c r="C8" s="181" t="s">
        <v>286</v>
      </c>
      <c r="D8" s="182">
        <v>46304</v>
      </c>
      <c r="E8" s="183">
        <v>46332</v>
      </c>
      <c r="F8" s="184">
        <v>46337</v>
      </c>
      <c r="G8" s="893"/>
    </row>
    <row r="9" spans="1:7">
      <c r="A9" s="179">
        <v>8</v>
      </c>
      <c r="B9" s="185">
        <v>46308</v>
      </c>
      <c r="C9" s="181" t="s">
        <v>286</v>
      </c>
      <c r="D9" s="182">
        <v>46336</v>
      </c>
      <c r="E9" s="183">
        <v>46360</v>
      </c>
      <c r="F9" s="183">
        <v>46366</v>
      </c>
      <c r="G9" s="893"/>
    </row>
    <row r="10" spans="1:7">
      <c r="A10" s="179">
        <v>9</v>
      </c>
      <c r="B10" s="185">
        <v>46337</v>
      </c>
      <c r="C10" s="181" t="s">
        <v>286</v>
      </c>
      <c r="D10" s="182">
        <v>46366</v>
      </c>
      <c r="E10" s="187">
        <v>46394</v>
      </c>
      <c r="F10" s="188">
        <v>46400</v>
      </c>
      <c r="G10" s="893"/>
    </row>
    <row r="11" spans="1:7">
      <c r="A11" s="179">
        <v>10</v>
      </c>
      <c r="B11" s="185">
        <v>46367</v>
      </c>
      <c r="C11" s="181" t="s">
        <v>286</v>
      </c>
      <c r="D11" s="189">
        <v>46395</v>
      </c>
      <c r="E11" s="183">
        <v>46422</v>
      </c>
      <c r="F11" s="186">
        <v>46428</v>
      </c>
      <c r="G11" s="893"/>
    </row>
    <row r="12" spans="1:7">
      <c r="A12" s="179">
        <v>11</v>
      </c>
      <c r="B12" s="185">
        <v>46399</v>
      </c>
      <c r="C12" s="181" t="s">
        <v>286</v>
      </c>
      <c r="D12" s="182">
        <v>46428</v>
      </c>
      <c r="E12" s="183">
        <v>46450</v>
      </c>
      <c r="F12" s="183">
        <v>46456</v>
      </c>
      <c r="G12" s="893"/>
    </row>
    <row r="13" spans="1:7">
      <c r="A13" s="179">
        <v>12</v>
      </c>
      <c r="B13" s="185">
        <v>46430</v>
      </c>
      <c r="C13" s="181" t="s">
        <v>286</v>
      </c>
      <c r="D13" s="182">
        <v>46456</v>
      </c>
      <c r="E13" s="183">
        <v>46483</v>
      </c>
      <c r="F13" s="183">
        <v>46489</v>
      </c>
      <c r="G13" s="894"/>
    </row>
    <row r="14" spans="1:7">
      <c r="G14" s="61"/>
    </row>
  </sheetData>
  <mergeCells count="2">
    <mergeCell ref="B1:D1"/>
    <mergeCell ref="G2:G13"/>
  </mergeCells>
  <phoneticPr fontId="3"/>
  <pageMargins left="0.7" right="0.7" top="0.75" bottom="0.75" header="0.3" footer="0.3"/>
  <pageSetup paperSize="9" orientation="portrait" verticalDpi="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１住宅貸付申込書その１</vt:lpstr>
      <vt:lpstr>２住宅貸付申込書その２</vt:lpstr>
      <vt:lpstr>3借入状況等申告書</vt:lpstr>
      <vt:lpstr>4貸付事業における個人情報に関する同意書</vt:lpstr>
      <vt:lpstr>5貸付借用証書</vt:lpstr>
      <vt:lpstr>貸付日程</vt:lpstr>
      <vt:lpstr>'１住宅貸付申込書その１'!Print_Area</vt:lpstr>
      <vt:lpstr>'２住宅貸付申込書その２'!Print_Area</vt:lpstr>
      <vt:lpstr>'3借入状況等申告書'!Print_Area</vt:lpstr>
      <vt:lpstr>'4貸付事業における個人情報に関する同意書'!Print_Area</vt:lpstr>
      <vt:lpstr>'5貸付借用証書'!Print_Area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2026-03-12T05:43:46Z</cp:lastPrinted>
  <dcterms:created xsi:type="dcterms:W3CDTF">2015-09-04T01:11:50Z</dcterms:created>
  <dcterms:modified xsi:type="dcterms:W3CDTF">2026-03-12T06:51:23Z</dcterms:modified>
</cp:coreProperties>
</file>