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heckCompatibility="1" defaultThemeVersion="124226"/>
  <mc:AlternateContent xmlns:mc="http://schemas.openxmlformats.org/markup-compatibility/2006">
    <mc:Choice Requires="x15">
      <x15ac:absPath xmlns:x15ac="http://schemas.microsoft.com/office/spreadsheetml/2010/11/ac" url="\\TMG-0d9e.edstokyotocho.onmicrosoft.com\sfs031-0808\貸付係\100_貸付事業実施（申込説明書、申込書）\02_貸付説明書・申込書の改正\令和８年度\02　申込書\エクセル入力版\★HP用　プロパティや個人情報を削除してコピーを作成\"/>
    </mc:Choice>
  </mc:AlternateContent>
  <xr:revisionPtr revIDLastSave="0" documentId="13_ncr:1_{824E154A-4298-46E4-8C9A-8AF1D24778DF}" xr6:coauthVersionLast="47" xr6:coauthVersionMax="47" xr10:uidLastSave="{00000000-0000-0000-0000-000000000000}"/>
  <bookViews>
    <workbookView xWindow="-108" yWindow="-108" windowWidth="23256" windowHeight="12456" tabRatio="759" xr2:uid="{00000000-000D-0000-FFFF-FFFF00000000}"/>
  </bookViews>
  <sheets>
    <sheet name="１一般等貸付申込書" sheetId="13" r:id="rId1"/>
    <sheet name="２借入状況等申告書" sheetId="15" r:id="rId2"/>
    <sheet name="3貸付事業における個人情報に関する同意書" sheetId="16" r:id="rId3"/>
    <sheet name="4貸付借用証書" sheetId="17" r:id="rId4"/>
    <sheet name="貸付日程" sheetId="18" state="hidden" r:id="rId5"/>
  </sheets>
  <definedNames>
    <definedName name="_xlnm._FilterDatabase" localSheetId="0" hidden="1">'１一般等貸付申込書'!$A$35:$AG$66</definedName>
    <definedName name="_xlnm.Print_Area" localSheetId="0">'１一般等貸付申込書'!$A$1:$AM$77</definedName>
    <definedName name="_xlnm.Print_Area" localSheetId="1">'２借入状況等申告書'!$B$1:$Q$51</definedName>
    <definedName name="_xlnm.Print_Area" localSheetId="2">'3貸付事業における個人情報に関する同意書'!$B$1:$AA$47</definedName>
    <definedName name="_xlnm.Print_Area" localSheetId="3">'4貸付借用証書'!$A$1:$L$36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15" l="1"/>
  <c r="X54" i="13" l="1"/>
  <c r="H48" i="13" l="1"/>
  <c r="AN66" i="13"/>
  <c r="H46" i="13"/>
  <c r="H44" i="13" l="1"/>
  <c r="M23" i="16"/>
  <c r="G22" i="16"/>
  <c r="M20" i="16"/>
  <c r="H11" i="16"/>
  <c r="J8" i="15"/>
  <c r="D25" i="16" l="1"/>
  <c r="C10" i="15"/>
  <c r="I24" i="16"/>
  <c r="AC46" i="13"/>
  <c r="AC48" i="13"/>
  <c r="AC50" i="13"/>
  <c r="AC52" i="13"/>
  <c r="AC54" i="13"/>
  <c r="X52" i="13"/>
  <c r="X50" i="13"/>
  <c r="X48" i="13"/>
  <c r="X46" i="13"/>
  <c r="I9" i="15" l="1"/>
  <c r="AC40" i="13"/>
  <c r="J22" i="15" s="1"/>
  <c r="X40" i="13"/>
  <c r="I22" i="15" s="1"/>
  <c r="AI52" i="13"/>
  <c r="AP27" i="13"/>
  <c r="S19" i="13"/>
  <c r="H7" i="13"/>
  <c r="L7" i="13"/>
  <c r="W35" i="13" s="1"/>
  <c r="O7" i="13"/>
  <c r="AI2" i="13"/>
  <c r="X7" i="13"/>
  <c r="N44" i="15" l="1"/>
  <c r="AI56" i="13" l="1"/>
  <c r="AI60" i="13" s="1"/>
  <c r="F16" i="16" l="1"/>
  <c r="I12" i="16"/>
  <c r="C5" i="15"/>
  <c r="AC60" i="13" l="1"/>
  <c r="AN46" i="13" s="1"/>
  <c r="X60" i="13"/>
  <c r="AN44" i="13" s="1"/>
  <c r="J30" i="15"/>
  <c r="I30" i="15"/>
  <c r="M12" i="16" l="1"/>
  <c r="J16" i="16"/>
  <c r="K12" i="16"/>
  <c r="H16" i="16"/>
  <c r="J40" i="15"/>
  <c r="J38" i="15"/>
  <c r="J36" i="15"/>
  <c r="J34" i="15"/>
  <c r="J32" i="15"/>
  <c r="I40" i="15"/>
  <c r="I38" i="15"/>
  <c r="I36" i="15"/>
  <c r="I34" i="15"/>
  <c r="I32" i="15"/>
  <c r="H10" i="16"/>
  <c r="H21" i="16" l="1"/>
  <c r="H7" i="15" l="1"/>
  <c r="G5" i="15"/>
  <c r="E5" i="15"/>
  <c r="G19" i="16"/>
  <c r="M37" i="15" l="1"/>
  <c r="Q44" i="15" s="1"/>
  <c r="J45" i="15" l="1"/>
  <c r="M44" i="15" s="1"/>
  <c r="J42" i="15"/>
  <c r="J28" i="15"/>
  <c r="J26" i="15"/>
  <c r="I28" i="15"/>
  <c r="I26" i="15"/>
  <c r="I42" i="15"/>
  <c r="I45" i="15"/>
  <c r="L44" i="15" s="1"/>
  <c r="O44" i="15" l="1"/>
  <c r="R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2" authorId="0" shapeId="0" xr:uid="{EA905B9B-88B4-425E-BB9D-4A794A1C6613}">
      <text>
        <r>
          <rPr>
            <b/>
            <sz val="9"/>
            <color indexed="81"/>
            <rFont val="MS P ゴシック"/>
            <family val="3"/>
            <charset val="128"/>
          </rPr>
          <t>貸付種別を右のリストから選択してください</t>
        </r>
        <r>
          <rPr>
            <sz val="9"/>
            <color indexed="81"/>
            <rFont val="MS P ゴシック"/>
            <family val="3"/>
            <charset val="128"/>
          </rPr>
          <t xml:space="preserve">
</t>
        </r>
      </text>
    </comment>
    <comment ref="X14" authorId="0" shapeId="0" xr:uid="{A1741AEB-E0F7-46FE-83CF-E333B975924C}">
      <text>
        <r>
          <rPr>
            <b/>
            <sz val="9"/>
            <color indexed="81"/>
            <rFont val="MS P ゴシック"/>
            <family val="3"/>
            <charset val="128"/>
          </rPr>
          <t>貸付申込時の年月日を記入してください。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関口　愛</author>
  </authors>
  <commentList>
    <comment ref="B3" authorId="0" shapeId="0" xr:uid="{00000000-0006-0000-0300-000001000000}">
      <text>
        <r>
          <rPr>
            <b/>
            <sz val="14"/>
            <color indexed="10"/>
            <rFont val="MS P ゴシック"/>
            <family val="3"/>
            <charset val="128"/>
          </rPr>
          <t>【注意】借用証書はテキスト入力不可です。
　　　　全て「自書」してください。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 authorId="0" shapeId="0" xr:uid="{CB727FB6-220C-411F-969A-738E111DB2FC}">
      <text>
        <r>
          <rPr>
            <b/>
            <sz val="9"/>
            <color indexed="81"/>
            <rFont val="MS P ゴシック"/>
            <family val="3"/>
            <charset val="128"/>
          </rPr>
          <t>第３営業日</t>
        </r>
      </text>
    </comment>
    <comment ref="F1" authorId="0" shapeId="0" xr:uid="{3BD8A183-0813-4169-8665-A73BD4F119CD}">
      <text>
        <r>
          <rPr>
            <b/>
            <sz val="9"/>
            <color indexed="81"/>
            <rFont val="MS P ゴシック"/>
            <family val="3"/>
            <charset val="128"/>
          </rPr>
          <t>１０日（土日祝の場合は翌平日）</t>
        </r>
      </text>
    </comment>
  </commentList>
</comments>
</file>

<file path=xl/sharedStrings.xml><?xml version="1.0" encoding="utf-8"?>
<sst xmlns="http://schemas.openxmlformats.org/spreadsheetml/2006/main" count="271" uniqueCount="208">
  <si>
    <t>氏名</t>
    <rPh sb="0" eb="2">
      <t>シメイ</t>
    </rPh>
    <phoneticPr fontId="4"/>
  </si>
  <si>
    <t>〔用紙№貸付1〕</t>
    <rPh sb="1" eb="2">
      <t>ヨウ</t>
    </rPh>
    <rPh sb="4" eb="6">
      <t>カシツケ</t>
    </rPh>
    <phoneticPr fontId="6"/>
  </si>
  <si>
    <t xml:space="preserve"> </t>
    <phoneticPr fontId="4"/>
  </si>
  <si>
    <t>　</t>
    <phoneticPr fontId="4"/>
  </si>
  <si>
    <t>給与支給機関</t>
    <rPh sb="0" eb="2">
      <t>キュウヨ</t>
    </rPh>
    <rPh sb="2" eb="4">
      <t>シキュウ</t>
    </rPh>
    <rPh sb="4" eb="6">
      <t>キカン</t>
    </rPh>
    <phoneticPr fontId="4"/>
  </si>
  <si>
    <t>方法</t>
    <rPh sb="0" eb="2">
      <t>ホウホウ</t>
    </rPh>
    <phoneticPr fontId="4"/>
  </si>
  <si>
    <t>種別</t>
    <rPh sb="0" eb="2">
      <t>シュベツ</t>
    </rPh>
    <phoneticPr fontId="4"/>
  </si>
  <si>
    <t>貸 付 番 号</t>
    <rPh sb="0" eb="1">
      <t>カシ</t>
    </rPh>
    <rPh sb="2" eb="3">
      <t>ヅケ</t>
    </rPh>
    <rPh sb="4" eb="5">
      <t>バン</t>
    </rPh>
    <rPh sb="6" eb="7">
      <t>ゴウ</t>
    </rPh>
    <phoneticPr fontId="4"/>
  </si>
  <si>
    <t>1</t>
    <phoneticPr fontId="4"/>
  </si>
  <si>
    <t>申　込　金　額</t>
    <rPh sb="0" eb="1">
      <t>サル</t>
    </rPh>
    <rPh sb="2" eb="3">
      <t>コミ</t>
    </rPh>
    <rPh sb="4" eb="5">
      <t>キン</t>
    </rPh>
    <rPh sb="6" eb="7">
      <t>ガク</t>
    </rPh>
    <phoneticPr fontId="4"/>
  </si>
  <si>
    <t>内　訳　金　額</t>
    <rPh sb="0" eb="1">
      <t>ウチ</t>
    </rPh>
    <rPh sb="2" eb="3">
      <t>ヤク</t>
    </rPh>
    <rPh sb="4" eb="5">
      <t>キン</t>
    </rPh>
    <rPh sb="6" eb="7">
      <t>ガク</t>
    </rPh>
    <phoneticPr fontId="4"/>
  </si>
  <si>
    <t>償還回数</t>
    <phoneticPr fontId="4"/>
  </si>
  <si>
    <t>一回の償還額</t>
    <rPh sb="0" eb="2">
      <t>イッカイ</t>
    </rPh>
    <rPh sb="3" eb="5">
      <t>ショウカン</t>
    </rPh>
    <rPh sb="5" eb="6">
      <t>ガク</t>
    </rPh>
    <phoneticPr fontId="4"/>
  </si>
  <si>
    <t>毎月
償還</t>
    <rPh sb="0" eb="2">
      <t>マイツキ</t>
    </rPh>
    <rPh sb="3" eb="5">
      <t>ショウカン</t>
    </rPh>
    <phoneticPr fontId="4"/>
  </si>
  <si>
    <t>ﾎﾞｰﾅｽ
償還</t>
    <rPh sb="6" eb="8">
      <t>ショウカン</t>
    </rPh>
    <phoneticPr fontId="4"/>
  </si>
  <si>
    <t>貸付種別</t>
    <rPh sb="0" eb="2">
      <t>カシツケ</t>
    </rPh>
    <rPh sb="2" eb="4">
      <t>シュベツ</t>
    </rPh>
    <phoneticPr fontId="4"/>
  </si>
  <si>
    <t>毎月償還</t>
    <rPh sb="0" eb="2">
      <t>マイツキ</t>
    </rPh>
    <rPh sb="2" eb="4">
      <t>ショウカン</t>
    </rPh>
    <phoneticPr fontId="4"/>
  </si>
  <si>
    <t>ﾎﾞｰﾅｽ償還</t>
    <rPh sb="5" eb="7">
      <t>ショウカン</t>
    </rPh>
    <phoneticPr fontId="4"/>
  </si>
  <si>
    <t>借受中の一回当たり償還額
（今回申込みも含む）　</t>
    <rPh sb="0" eb="2">
      <t>カリウケ</t>
    </rPh>
    <rPh sb="2" eb="3">
      <t>チュウ</t>
    </rPh>
    <rPh sb="4" eb="6">
      <t>イッカイ</t>
    </rPh>
    <rPh sb="6" eb="7">
      <t>ア</t>
    </rPh>
    <rPh sb="9" eb="11">
      <t>ショウカン</t>
    </rPh>
    <rPh sb="11" eb="12">
      <t>ガク</t>
    </rPh>
    <rPh sb="14" eb="16">
      <t>コンカイ</t>
    </rPh>
    <rPh sb="16" eb="18">
      <t>モウシコ</t>
    </rPh>
    <rPh sb="20" eb="21">
      <t>フク</t>
    </rPh>
    <phoneticPr fontId="4"/>
  </si>
  <si>
    <t>一般貸付け</t>
    <rPh sb="0" eb="2">
      <t>イッパン</t>
    </rPh>
    <phoneticPr fontId="4"/>
  </si>
  <si>
    <t>住宅災害貸付け</t>
    <rPh sb="0" eb="2">
      <t>ジュウタク</t>
    </rPh>
    <rPh sb="2" eb="4">
      <t>サイガイ</t>
    </rPh>
    <phoneticPr fontId="4"/>
  </si>
  <si>
    <t>教育貸付け</t>
    <rPh sb="0" eb="2">
      <t>キョウイク</t>
    </rPh>
    <phoneticPr fontId="4"/>
  </si>
  <si>
    <t>災害貸付け</t>
    <rPh sb="0" eb="2">
      <t>サイガイ</t>
    </rPh>
    <phoneticPr fontId="4"/>
  </si>
  <si>
    <t>医療貸付け</t>
    <rPh sb="0" eb="2">
      <t>イリョウ</t>
    </rPh>
    <phoneticPr fontId="4"/>
  </si>
  <si>
    <t>結婚貸付け</t>
    <rPh sb="0" eb="2">
      <t>ケッコン</t>
    </rPh>
    <phoneticPr fontId="4"/>
  </si>
  <si>
    <t>申　込　事　由</t>
    <phoneticPr fontId="4"/>
  </si>
  <si>
    <t>葬祭貸付け</t>
    <rPh sb="0" eb="2">
      <t>ソウサイ</t>
    </rPh>
    <phoneticPr fontId="4"/>
  </si>
  <si>
    <t>対 象 者 氏 名</t>
    <rPh sb="0" eb="1">
      <t>タイ</t>
    </rPh>
    <rPh sb="2" eb="3">
      <t>ゾウ</t>
    </rPh>
    <rPh sb="4" eb="5">
      <t>シャ</t>
    </rPh>
    <rPh sb="6" eb="7">
      <t>シ</t>
    </rPh>
    <rPh sb="8" eb="9">
      <t>メイ</t>
    </rPh>
    <phoneticPr fontId="4"/>
  </si>
  <si>
    <t>徴収嘱託</t>
    <rPh sb="0" eb="2">
      <t>チョウシュウ</t>
    </rPh>
    <rPh sb="2" eb="4">
      <t>ショクタク</t>
    </rPh>
    <phoneticPr fontId="4"/>
  </si>
  <si>
    <t>入学又は修学する
学校名</t>
    <rPh sb="0" eb="2">
      <t>ニュウガク</t>
    </rPh>
    <rPh sb="2" eb="3">
      <t>マタ</t>
    </rPh>
    <rPh sb="4" eb="6">
      <t>シュウガク</t>
    </rPh>
    <rPh sb="9" eb="11">
      <t>ガッコウ</t>
    </rPh>
    <rPh sb="11" eb="12">
      <t>ナ</t>
    </rPh>
    <phoneticPr fontId="4"/>
  </si>
  <si>
    <t>合　　　　　　計</t>
    <rPh sb="0" eb="1">
      <t>ゴウ</t>
    </rPh>
    <rPh sb="7" eb="8">
      <t>ケイ</t>
    </rPh>
    <phoneticPr fontId="4"/>
  </si>
  <si>
    <t>公立学校共済組合東京支部長　　殿</t>
    <rPh sb="0" eb="2">
      <t>コウリツ</t>
    </rPh>
    <rPh sb="2" eb="4">
      <t>ガッコウ</t>
    </rPh>
    <rPh sb="4" eb="6">
      <t>キョウサイ</t>
    </rPh>
    <rPh sb="6" eb="8">
      <t>クミアイ</t>
    </rPh>
    <rPh sb="8" eb="10">
      <t>トウキョウ</t>
    </rPh>
    <rPh sb="10" eb="13">
      <t>シブチョウ</t>
    </rPh>
    <rPh sb="15" eb="16">
      <t>ドノ</t>
    </rPh>
    <phoneticPr fontId="4"/>
  </si>
  <si>
    <t>申 込 人</t>
    <rPh sb="0" eb="1">
      <t>サル</t>
    </rPh>
    <rPh sb="2" eb="3">
      <t>コミ</t>
    </rPh>
    <rPh sb="4" eb="5">
      <t>ジン</t>
    </rPh>
    <phoneticPr fontId="4"/>
  </si>
  <si>
    <t>所属所名</t>
    <rPh sb="0" eb="1">
      <t>トコロ</t>
    </rPh>
    <rPh sb="1" eb="2">
      <t>ゾク</t>
    </rPh>
    <rPh sb="2" eb="3">
      <t>ショ</t>
    </rPh>
    <rPh sb="3" eb="4">
      <t>ナ</t>
    </rPh>
    <phoneticPr fontId="4"/>
  </si>
  <si>
    <t>☎</t>
    <phoneticPr fontId="4"/>
  </si>
  <si>
    <t>〒</t>
    <phoneticPr fontId="4"/>
  </si>
  <si>
    <t>組合員資格
取得年月日</t>
    <rPh sb="0" eb="1">
      <t>クミ</t>
    </rPh>
    <rPh sb="1" eb="2">
      <t>ゴウ</t>
    </rPh>
    <rPh sb="2" eb="3">
      <t>イン</t>
    </rPh>
    <rPh sb="3" eb="4">
      <t>シ</t>
    </rPh>
    <rPh sb="4" eb="5">
      <t>カク</t>
    </rPh>
    <rPh sb="6" eb="8">
      <t>シュトク</t>
    </rPh>
    <rPh sb="8" eb="9">
      <t>ネン</t>
    </rPh>
    <rPh sb="9" eb="10">
      <t>ツキ</t>
    </rPh>
    <rPh sb="10" eb="11">
      <t>ヒ</t>
    </rPh>
    <phoneticPr fontId="4"/>
  </si>
  <si>
    <t>上記の記載事項は、事実に相違ないことを証明します。</t>
    <rPh sb="0" eb="2">
      <t>ジョウキ</t>
    </rPh>
    <rPh sb="3" eb="5">
      <t>キサイ</t>
    </rPh>
    <rPh sb="5" eb="7">
      <t>ジコウ</t>
    </rPh>
    <rPh sb="9" eb="11">
      <t>ジジツ</t>
    </rPh>
    <rPh sb="12" eb="14">
      <t>ソウイ</t>
    </rPh>
    <rPh sb="19" eb="21">
      <t>ショウメイ</t>
    </rPh>
    <phoneticPr fontId="4"/>
  </si>
  <si>
    <t>年　　　月　　　日</t>
    <rPh sb="0" eb="1">
      <t>ネン</t>
    </rPh>
    <rPh sb="4" eb="5">
      <t>ツキ</t>
    </rPh>
    <rPh sb="8" eb="9">
      <t>ヒ</t>
    </rPh>
    <phoneticPr fontId="4"/>
  </si>
  <si>
    <t>所属所長名</t>
    <rPh sb="0" eb="2">
      <t>ショゾク</t>
    </rPh>
    <rPh sb="2" eb="3">
      <t>ショ</t>
    </rPh>
    <rPh sb="3" eb="4">
      <t>チョウ</t>
    </rPh>
    <rPh sb="4" eb="5">
      <t>ナ</t>
    </rPh>
    <phoneticPr fontId="4"/>
  </si>
  <si>
    <t>介護構造部分
に係る貸付け</t>
    <rPh sb="0" eb="2">
      <t>カイゴ</t>
    </rPh>
    <rPh sb="2" eb="4">
      <t>コウゾウ</t>
    </rPh>
    <rPh sb="4" eb="6">
      <t>ブブン</t>
    </rPh>
    <rPh sb="8" eb="9">
      <t>カカ</t>
    </rPh>
    <rPh sb="10" eb="12">
      <t>カシツ</t>
    </rPh>
    <phoneticPr fontId="4"/>
  </si>
  <si>
    <t>休職中の場合
事由・期間</t>
    <rPh sb="0" eb="2">
      <t>キュウショク</t>
    </rPh>
    <rPh sb="2" eb="3">
      <t>ナカ</t>
    </rPh>
    <rPh sb="4" eb="6">
      <t>バアイ</t>
    </rPh>
    <rPh sb="7" eb="9">
      <t>ジユウ</t>
    </rPh>
    <rPh sb="10" eb="12">
      <t>キカン</t>
    </rPh>
    <phoneticPr fontId="4"/>
  </si>
  <si>
    <t>貸付申込金額</t>
    <rPh sb="0" eb="2">
      <t>カシツケ</t>
    </rPh>
    <rPh sb="2" eb="4">
      <t>モウシコミ</t>
    </rPh>
    <rPh sb="4" eb="5">
      <t>キン</t>
    </rPh>
    <rPh sb="5" eb="6">
      <t>ガク</t>
    </rPh>
    <phoneticPr fontId="3"/>
  </si>
  <si>
    <t>貸付月末時点の未償還元利金</t>
    <rPh sb="0" eb="2">
      <t>カシツケ</t>
    </rPh>
    <rPh sb="2" eb="3">
      <t>ツキ</t>
    </rPh>
    <rPh sb="3" eb="4">
      <t>マツ</t>
    </rPh>
    <rPh sb="4" eb="6">
      <t>ジテン</t>
    </rPh>
    <rPh sb="7" eb="10">
      <t>ミショウカン</t>
    </rPh>
    <rPh sb="10" eb="13">
      <t>ガンリキン</t>
    </rPh>
    <phoneticPr fontId="3"/>
  </si>
  <si>
    <t>送金額</t>
    <rPh sb="0" eb="3">
      <t>ソウキンガク</t>
    </rPh>
    <phoneticPr fontId="3"/>
  </si>
  <si>
    <t>借換時の
未償還元利金</t>
    <rPh sb="0" eb="1">
      <t>シャク</t>
    </rPh>
    <rPh sb="2" eb="3">
      <t>ジ</t>
    </rPh>
    <rPh sb="5" eb="8">
      <t>ミショウカン</t>
    </rPh>
    <rPh sb="8" eb="11">
      <t>ガンリキン</t>
    </rPh>
    <phoneticPr fontId="4"/>
  </si>
  <si>
    <t>例月給料の4.8倍</t>
    <rPh sb="8" eb="9">
      <t>バイ</t>
    </rPh>
    <phoneticPr fontId="4"/>
  </si>
  <si>
    <t>例　月　給　料</t>
    <rPh sb="0" eb="1">
      <t>レイ</t>
    </rPh>
    <rPh sb="2" eb="3">
      <t>ガツ</t>
    </rPh>
    <rPh sb="4" eb="5">
      <t>キュウ</t>
    </rPh>
    <rPh sb="6" eb="7">
      <t>リョウ</t>
    </rPh>
    <phoneticPr fontId="4"/>
  </si>
  <si>
    <t>自宅
現住所</t>
    <rPh sb="0" eb="2">
      <t>ジタク</t>
    </rPh>
    <rPh sb="3" eb="4">
      <t>ゲン</t>
    </rPh>
    <rPh sb="4" eb="5">
      <t>ジュウ</t>
    </rPh>
    <rPh sb="5" eb="6">
      <t>ショ</t>
    </rPh>
    <phoneticPr fontId="4"/>
  </si>
  <si>
    <t>所属所名</t>
  </si>
  <si>
    <t>貸付種別</t>
  </si>
  <si>
    <t>氏名</t>
  </si>
  <si>
    <t>公立学校共済組合　東京　支部長　殿</t>
  </si>
  <si>
    <t>申込人</t>
  </si>
  <si>
    <t>職名</t>
  </si>
  <si>
    <t>フリガナ</t>
  </si>
  <si>
    <t>＜当共済組合の借入状況＞　</t>
  </si>
  <si>
    <t>（単位：円）</t>
  </si>
  <si>
    <t>１回当たり償還額</t>
  </si>
  <si>
    <t>（毎月償還）</t>
  </si>
  <si>
    <t>（ボーナス償還）</t>
  </si>
  <si>
    <t>一般貸付け</t>
  </si>
  <si>
    <t>新規・借換え・償還中</t>
  </si>
  <si>
    <t>特別貸付け</t>
  </si>
  <si>
    <t>住宅貸付け（介護除く）</t>
  </si>
  <si>
    <t>住宅災害貸付け（介護除く）</t>
  </si>
  <si>
    <t>介護構造部分の貸付け</t>
  </si>
  <si>
    <t>教育貸付け</t>
  </si>
  <si>
    <t>災害貸付け</t>
  </si>
  <si>
    <t>医療貸付け</t>
  </si>
  <si>
    <t>結婚貸付け</t>
  </si>
  <si>
    <t>葬祭貸付け</t>
  </si>
  <si>
    <t>徴収嘱託</t>
  </si>
  <si>
    <t>合計</t>
  </si>
  <si>
    <t>（Ａ）</t>
  </si>
  <si>
    <t>（Ｂ）</t>
  </si>
  <si>
    <t>借入先</t>
  </si>
  <si>
    <t>借入区分</t>
  </si>
  <si>
    <t>借入年月日</t>
  </si>
  <si>
    <t>当初借入金額</t>
  </si>
  <si>
    <t>償還年額</t>
  </si>
  <si>
    <t>新規借入</t>
  </si>
  <si>
    <t>既借入</t>
  </si>
  <si>
    <t>＜申込人の例月給料＞</t>
  </si>
  <si>
    <t>（注）貸付申込書に記入した例月給料を記入してください。</t>
  </si>
  <si>
    <t>ここでいう「給料」とは、給料又はこれに相当するもの（報酬等）です。</t>
  </si>
  <si>
    <t>＜償還限度額の算出＞</t>
  </si>
  <si>
    <t>（Ａ）×１２</t>
  </si>
  <si>
    <t>（Ｂ）×２</t>
  </si>
  <si>
    <t>（Ｃ）</t>
  </si>
  <si>
    <t>左の合計</t>
  </si>
  <si>
    <t>≦</t>
  </si>
  <si>
    <t>（Ｄ）×４．８</t>
  </si>
  <si>
    <t>※この算式どおりにならない場合、貸付申込みを受け付けることはできません。</t>
  </si>
  <si>
    <t>また、償還の確実性がないと認められる場合（債務整理について弁護士等に相談している場合</t>
  </si>
  <si>
    <t>を含む。）は貸付申込みを受け付けることはできません。</t>
  </si>
  <si>
    <t>　次の内容に相違ありません。</t>
  </si>
  <si>
    <t>＜当共済組合以外の借入状況＞</t>
    <phoneticPr fontId="3"/>
  </si>
  <si>
    <t>※該当が無い場合は表中（Ｃ）欄に「０」を記入ください。</t>
    <phoneticPr fontId="3"/>
  </si>
  <si>
    <t>個人情報の取扱いについて」のとおり取り扱うことに同意します。</t>
  </si>
  <si>
    <t>貸付け</t>
  </si>
  <si>
    <t>貸付申込金額</t>
  </si>
  <si>
    <t>万円</t>
  </si>
  <si>
    <t>貸付申込年月日</t>
  </si>
  <si>
    <t>同意者</t>
  </si>
  <si>
    <t>〒</t>
  </si>
  <si>
    <t>(TEL)</t>
  </si>
  <si>
    <t xml:space="preserve">ご提出いただけない場合は、貸付申込みを受付することができません。　　　　   </t>
  </si>
  <si>
    <t>貸付事業における個人情報に関する同意書</t>
    <phoneticPr fontId="3"/>
  </si>
  <si>
    <t>年</t>
    <rPh sb="0" eb="1">
      <t>ネン</t>
    </rPh>
    <phoneticPr fontId="3"/>
  </si>
  <si>
    <t>月</t>
    <rPh sb="0" eb="1">
      <t>ガツ</t>
    </rPh>
    <phoneticPr fontId="3"/>
  </si>
  <si>
    <t>日</t>
    <rPh sb="0" eb="1">
      <t>ヒ</t>
    </rPh>
    <phoneticPr fontId="3"/>
  </si>
  <si>
    <t>令和</t>
    <phoneticPr fontId="3"/>
  </si>
  <si>
    <t>　　　２　「１回当たり償還額」欄には、借換えの場合は借換え後の１回当たり償還額を記入してください。</t>
    <phoneticPr fontId="3"/>
  </si>
  <si>
    <t>　　　３　住宅災害貸付けのうち元金の償還が猶予されている貸付けに係るものは記入する必要はありません。</t>
    <phoneticPr fontId="3"/>
  </si>
  <si>
    <t>　　　４　育休等猶予中の方は、猶予されている１回当たり償還額を記入してください。</t>
    <phoneticPr fontId="3"/>
  </si>
  <si>
    <t>　　　５　育休等猶予金の倍返しを行っている方については、倍返しの部分を含めないで記入してください。</t>
    <phoneticPr fontId="3"/>
  </si>
  <si>
    <t>　　　　　詳しくは支部に確認してください。</t>
    <phoneticPr fontId="3"/>
  </si>
  <si>
    <t xml:space="preserve">（Ｄ） </t>
    <phoneticPr fontId="3"/>
  </si>
  <si>
    <t>(TEL)</t>
    <phoneticPr fontId="3"/>
  </si>
  <si>
    <t xml:space="preserve"> 貴共済組合への貸付けの申込みにあたって、個人情報を下記「貸付事業における</t>
    <phoneticPr fontId="3"/>
  </si>
  <si>
    <t>借 受 人</t>
    <phoneticPr fontId="3"/>
  </si>
  <si>
    <t>職　　名</t>
    <phoneticPr fontId="3"/>
  </si>
  <si>
    <t>現 住 所</t>
    <phoneticPr fontId="3"/>
  </si>
  <si>
    <t>氏　名</t>
    <phoneticPr fontId="3"/>
  </si>
  <si>
    <t>（C）</t>
    <phoneticPr fontId="3"/>
  </si>
  <si>
    <t>合　　計</t>
    <phoneticPr fontId="3"/>
  </si>
  <si>
    <t>　</t>
    <phoneticPr fontId="3"/>
  </si>
  <si>
    <t>〔用紙№貸付４〕</t>
    <phoneticPr fontId="3"/>
  </si>
  <si>
    <t>借 入 状 況 等 申 告 書</t>
    <phoneticPr fontId="3"/>
  </si>
  <si>
    <t>事由</t>
    <rPh sb="0" eb="2">
      <t>ジユウ</t>
    </rPh>
    <phoneticPr fontId="4"/>
  </si>
  <si>
    <t>年</t>
    <rPh sb="0" eb="1">
      <t>ネン</t>
    </rPh>
    <phoneticPr fontId="4"/>
  </si>
  <si>
    <t>月</t>
    <rPh sb="0" eb="1">
      <t>ガツ</t>
    </rPh>
    <phoneticPr fontId="4"/>
  </si>
  <si>
    <t>令和</t>
    <rPh sb="0" eb="2">
      <t>レイワ</t>
    </rPh>
    <phoneticPr fontId="4"/>
  </si>
  <si>
    <t>）</t>
    <phoneticPr fontId="4"/>
  </si>
  <si>
    <r>
      <t xml:space="preserve">支店コード　
</t>
    </r>
    <r>
      <rPr>
        <sz val="10"/>
        <color indexed="63"/>
        <rFont val="ＭＳ Ｐ明朝"/>
        <family val="1"/>
        <charset val="128"/>
      </rPr>
      <t/>
    </r>
    <phoneticPr fontId="3"/>
  </si>
  <si>
    <t>口座番号</t>
    <phoneticPr fontId="4"/>
  </si>
  <si>
    <t>日</t>
    <rPh sb="0" eb="1">
      <t>ヒ</t>
    </rPh>
    <phoneticPr fontId="4"/>
  </si>
  <si>
    <t>予定</t>
    <phoneticPr fontId="4"/>
  </si>
  <si>
    <t>団体信用生命保険
（教育貸付けのみ
選択してください）</t>
    <rPh sb="0" eb="2">
      <t>ダンタイ</t>
    </rPh>
    <rPh sb="2" eb="4">
      <t>シンヨウ</t>
    </rPh>
    <rPh sb="4" eb="6">
      <t>セイメイ</t>
    </rPh>
    <rPh sb="6" eb="8">
      <t>ホケン</t>
    </rPh>
    <rPh sb="10" eb="12">
      <t>キョウイク</t>
    </rPh>
    <rPh sb="18" eb="20">
      <t>センタク</t>
    </rPh>
    <phoneticPr fontId="4"/>
  </si>
  <si>
    <t>貸付区分
（選択してください）</t>
    <rPh sb="0" eb="2">
      <t>カシツケ</t>
    </rPh>
    <rPh sb="2" eb="4">
      <t>クブン</t>
    </rPh>
    <rPh sb="6" eb="8">
      <t>センタク</t>
    </rPh>
    <phoneticPr fontId="4"/>
  </si>
  <si>
    <t>円</t>
    <rPh sb="0" eb="1">
      <t>エン</t>
    </rPh>
    <phoneticPr fontId="4"/>
  </si>
  <si>
    <t>月末現在</t>
    <phoneticPr fontId="4"/>
  </si>
  <si>
    <t>生年月日</t>
    <rPh sb="0" eb="2">
      <t>セイネン</t>
    </rPh>
    <rPh sb="2" eb="4">
      <t>ガッピ</t>
    </rPh>
    <phoneticPr fontId="4"/>
  </si>
  <si>
    <t>年齢</t>
    <rPh sb="0" eb="2">
      <t>ネンレイ</t>
    </rPh>
    <phoneticPr fontId="4"/>
  </si>
  <si>
    <t>満</t>
    <rPh sb="0" eb="1">
      <t>マン</t>
    </rPh>
    <phoneticPr fontId="4"/>
  </si>
  <si>
    <t>才</t>
    <rPh sb="0" eb="1">
      <t>サイ</t>
    </rPh>
    <phoneticPr fontId="4"/>
  </si>
  <si>
    <t>年</t>
    <phoneticPr fontId="4"/>
  </si>
  <si>
    <t>月</t>
    <rPh sb="0" eb="1">
      <t>ガツ</t>
    </rPh>
    <phoneticPr fontId="3"/>
  </si>
  <si>
    <t>日</t>
    <rPh sb="0" eb="1">
      <t>ヒ</t>
    </rPh>
    <phoneticPr fontId="3"/>
  </si>
  <si>
    <t>　任用期間
（選択してください）</t>
    <rPh sb="1" eb="3">
      <t>ニンヨウ</t>
    </rPh>
    <rPh sb="3" eb="5">
      <t>キカン</t>
    </rPh>
    <rPh sb="7" eb="9">
      <t>センタク</t>
    </rPh>
    <phoneticPr fontId="3"/>
  </si>
  <si>
    <t>区分
（選択してください）</t>
    <rPh sb="4" eb="6">
      <t>センタク</t>
    </rPh>
    <phoneticPr fontId="3"/>
  </si>
  <si>
    <t>令和</t>
    <phoneticPr fontId="3"/>
  </si>
  <si>
    <t>有・無</t>
    <rPh sb="0" eb="1">
      <t>アリ</t>
    </rPh>
    <rPh sb="2" eb="3">
      <t>ナ</t>
    </rPh>
    <phoneticPr fontId="4"/>
  </si>
  <si>
    <t>住宅貸付け</t>
    <rPh sb="0" eb="2">
      <t>ジュウタク</t>
    </rPh>
    <rPh sb="2" eb="4">
      <t>カシツ</t>
    </rPh>
    <phoneticPr fontId="4"/>
  </si>
  <si>
    <t>（注）１　「区分」欄は、該当するものを選択してください。</t>
    <rPh sb="19" eb="21">
      <t>センタク</t>
    </rPh>
    <phoneticPr fontId="3"/>
  </si>
  <si>
    <t>償還中</t>
  </si>
  <si>
    <t>～</t>
    <phoneticPr fontId="4"/>
  </si>
  <si>
    <t>終</t>
    <rPh sb="0" eb="1">
      <t>オ</t>
    </rPh>
    <phoneticPr fontId="4"/>
  </si>
  <si>
    <t>取得
年月日</t>
    <rPh sb="0" eb="2">
      <t>シュトク</t>
    </rPh>
    <rPh sb="3" eb="6">
      <t>ネンガッピ</t>
    </rPh>
    <phoneticPr fontId="4"/>
  </si>
  <si>
    <t>（前歴：始</t>
    <rPh sb="1" eb="3">
      <t>ゼンレキ</t>
    </rPh>
    <rPh sb="4" eb="5">
      <t>ハジ</t>
    </rPh>
    <phoneticPr fontId="4"/>
  </si>
  <si>
    <t>回</t>
    <rPh sb="0" eb="1">
      <t>カイ</t>
    </rPh>
    <phoneticPr fontId="3"/>
  </si>
  <si>
    <t>貸付申込受付期間</t>
    <rPh sb="0" eb="2">
      <t>カシツケ</t>
    </rPh>
    <rPh sb="2" eb="4">
      <t>モウシコ</t>
    </rPh>
    <rPh sb="4" eb="6">
      <t>ウケツケ</t>
    </rPh>
    <rPh sb="6" eb="8">
      <t>キカン</t>
    </rPh>
    <phoneticPr fontId="3"/>
  </si>
  <si>
    <t>貸付決定通知の発送日</t>
    <rPh sb="0" eb="2">
      <t>カシツケ</t>
    </rPh>
    <rPh sb="2" eb="4">
      <t>ケッテイ</t>
    </rPh>
    <rPh sb="4" eb="6">
      <t>ツウチ</t>
    </rPh>
    <rPh sb="7" eb="9">
      <t>ハッソウ</t>
    </rPh>
    <rPh sb="9" eb="10">
      <t>テイジツ</t>
    </rPh>
    <phoneticPr fontId="3"/>
  </si>
  <si>
    <t>貸付日</t>
    <rPh sb="0" eb="3">
      <t>カシツケビ</t>
    </rPh>
    <phoneticPr fontId="3"/>
  </si>
  <si>
    <t>申込方法</t>
    <rPh sb="0" eb="2">
      <t>モウシコミ</t>
    </rPh>
    <rPh sb="2" eb="4">
      <t>ホウホウ</t>
    </rPh>
    <phoneticPr fontId="3"/>
  </si>
  <si>
    <t>続柄（</t>
    <phoneticPr fontId="4"/>
  </si>
  <si>
    <t>償還区分</t>
    <rPh sb="0" eb="2">
      <t>ショウカン</t>
    </rPh>
    <rPh sb="2" eb="4">
      <t>クブン</t>
    </rPh>
    <phoneticPr fontId="4"/>
  </si>
  <si>
    <t>←該当なしは０を記入</t>
    <phoneticPr fontId="3"/>
  </si>
  <si>
    <t>職名</t>
    <rPh sb="0" eb="2">
      <t>ショクメイ</t>
    </rPh>
    <phoneticPr fontId="4"/>
  </si>
  <si>
    <t>万円</t>
    <rPh sb="0" eb="2">
      <t>マンエン</t>
    </rPh>
    <phoneticPr fontId="4"/>
  </si>
  <si>
    <t>回</t>
    <rPh sb="0" eb="1">
      <t>カイ</t>
    </rPh>
    <phoneticPr fontId="4"/>
  </si>
  <si>
    <t>円</t>
    <rPh sb="0" eb="1">
      <t>エン</t>
    </rPh>
    <phoneticPr fontId="4"/>
  </si>
  <si>
    <t>貸付申込回</t>
    <rPh sb="0" eb="2">
      <t>カシツケ</t>
    </rPh>
    <rPh sb="2" eb="4">
      <t>モウシコミ</t>
    </rPh>
    <rPh sb="4" eb="5">
      <t>カイ</t>
    </rPh>
    <phoneticPr fontId="4"/>
  </si>
  <si>
    <t>貸付日</t>
    <rPh sb="0" eb="2">
      <t>カシツケ</t>
    </rPh>
    <rPh sb="2" eb="3">
      <t>ヒ</t>
    </rPh>
    <phoneticPr fontId="4"/>
  </si>
  <si>
    <t>口座名義人名
（カタカナ）</t>
    <rPh sb="0" eb="2">
      <t>コウザ</t>
    </rPh>
    <rPh sb="2" eb="5">
      <t>メイギニン</t>
    </rPh>
    <rPh sb="5" eb="6">
      <t>メイ</t>
    </rPh>
    <phoneticPr fontId="4"/>
  </si>
  <si>
    <t>所属所コード
（７桁）</t>
    <phoneticPr fontId="4"/>
  </si>
  <si>
    <t>職員番号
（８桁）</t>
    <phoneticPr fontId="4"/>
  </si>
  <si>
    <t>第</t>
    <rPh sb="0" eb="1">
      <t>ダイ</t>
    </rPh>
    <phoneticPr fontId="4"/>
  </si>
  <si>
    <t>回申込</t>
    <phoneticPr fontId="4"/>
  </si>
  <si>
    <t>↑貸付担当
記入欄</t>
    <rPh sb="1" eb="3">
      <t>カシツケ</t>
    </rPh>
    <rPh sb="3" eb="5">
      <t>タントウ</t>
    </rPh>
    <rPh sb="6" eb="8">
      <t>キニュウ</t>
    </rPh>
    <rPh sb="8" eb="9">
      <t>ラン</t>
    </rPh>
    <phoneticPr fontId="4"/>
  </si>
  <si>
    <t>▼貸付区分で「借換」を
選んだ方のみ記入</t>
    <rPh sb="7" eb="9">
      <t>カリカ</t>
    </rPh>
    <rPh sb="12" eb="13">
      <t>エラ</t>
    </rPh>
    <rPh sb="15" eb="16">
      <t>カタ</t>
    </rPh>
    <rPh sb="18" eb="20">
      <t>キニュウ</t>
    </rPh>
    <phoneticPr fontId="3"/>
  </si>
  <si>
    <t>公印</t>
    <phoneticPr fontId="4"/>
  </si>
  <si>
    <r>
      <rPr>
        <sz val="14"/>
        <color theme="1"/>
        <rFont val="メイリオ"/>
        <family val="3"/>
        <charset val="128"/>
      </rPr>
      <t xml:space="preserve">　
　郵送又は交換便
</t>
    </r>
    <r>
      <rPr>
        <sz val="9"/>
        <color theme="1"/>
        <rFont val="メイリオ"/>
        <family val="3"/>
        <charset val="128"/>
      </rPr>
      <t xml:space="preserve">（注１）
　特別貸付対象者で、令和８年３月に任期終了又は退職予定の方は、第９回（令和7年12月9日申込締切）が特別貸付申込の最終受付です。
（注２）
　令和８年３月退職予定の方（特別貸付対象者を除く）は、第10回（令和8年1月10日申込締切）が貸付申込の最終受付です。
</t>
    </r>
    <r>
      <rPr>
        <sz val="11"/>
        <color theme="1"/>
        <rFont val="メイリオ"/>
        <family val="3"/>
        <charset val="128"/>
      </rPr>
      <t xml:space="preserve">
</t>
    </r>
    <rPh sb="3" eb="5">
      <t>ユウソウ</t>
    </rPh>
    <rPh sb="5" eb="6">
      <t>マタ</t>
    </rPh>
    <rPh sb="7" eb="9">
      <t>コウカン</t>
    </rPh>
    <rPh sb="9" eb="10">
      <t>ビン</t>
    </rPh>
    <rPh sb="28" eb="30">
      <t>トクベツ</t>
    </rPh>
    <rPh sb="30" eb="32">
      <t>カシツ</t>
    </rPh>
    <rPh sb="32" eb="35">
      <t>タイショウシャ</t>
    </rPh>
    <rPh sb="44" eb="46">
      <t>ニンキ</t>
    </rPh>
    <rPh sb="46" eb="48">
      <t>シュウリョウ</t>
    </rPh>
    <rPh sb="48" eb="49">
      <t>マタ</t>
    </rPh>
    <rPh sb="50" eb="52">
      <t>タイショク</t>
    </rPh>
    <rPh sb="52" eb="54">
      <t>ヨテイ</t>
    </rPh>
    <rPh sb="55" eb="56">
      <t>カタ</t>
    </rPh>
    <rPh sb="62" eb="64">
      <t>レイワ</t>
    </rPh>
    <rPh sb="65" eb="66">
      <t>ネン</t>
    </rPh>
    <rPh sb="68" eb="69">
      <t>ガツ</t>
    </rPh>
    <rPh sb="70" eb="71">
      <t>ヒ</t>
    </rPh>
    <rPh sb="77" eb="79">
      <t>トクベツ</t>
    </rPh>
    <rPh sb="79" eb="81">
      <t>カシツ</t>
    </rPh>
    <rPh sb="81" eb="83">
      <t>モウシコ</t>
    </rPh>
    <rPh sb="95" eb="96">
      <t>チュウ</t>
    </rPh>
    <rPh sb="100" eb="102">
      <t>レイワ</t>
    </rPh>
    <rPh sb="103" eb="104">
      <t>ネン</t>
    </rPh>
    <rPh sb="105" eb="106">
      <t>ガツ</t>
    </rPh>
    <rPh sb="106" eb="108">
      <t>タイショク</t>
    </rPh>
    <rPh sb="108" eb="110">
      <t>ヨテイ</t>
    </rPh>
    <rPh sb="111" eb="112">
      <t>カタ</t>
    </rPh>
    <rPh sb="113" eb="115">
      <t>トクベツ</t>
    </rPh>
    <rPh sb="115" eb="117">
      <t>カシツ</t>
    </rPh>
    <rPh sb="117" eb="120">
      <t>タイショウシャ</t>
    </rPh>
    <rPh sb="121" eb="122">
      <t>ノゾ</t>
    </rPh>
    <rPh sb="126" eb="127">
      <t>ダイ</t>
    </rPh>
    <rPh sb="129" eb="130">
      <t>カイ</t>
    </rPh>
    <rPh sb="131" eb="133">
      <t>レイワ</t>
    </rPh>
    <rPh sb="134" eb="135">
      <t>ネン</t>
    </rPh>
    <rPh sb="136" eb="137">
      <t>ガツ</t>
    </rPh>
    <rPh sb="139" eb="140">
      <t>ヒ</t>
    </rPh>
    <rPh sb="140" eb="142">
      <t>モウシコミ</t>
    </rPh>
    <rPh sb="142" eb="144">
      <t>シメキリ</t>
    </rPh>
    <rPh sb="146" eb="148">
      <t>カシツケ</t>
    </rPh>
    <rPh sb="148" eb="150">
      <t>モウシコミ</t>
    </rPh>
    <rPh sb="151" eb="153">
      <t>サイシュウ</t>
    </rPh>
    <rPh sb="153" eb="155">
      <t>ウケツケ</t>
    </rPh>
    <phoneticPr fontId="3"/>
  </si>
  <si>
    <t>月～令和</t>
    <rPh sb="0" eb="1">
      <t>ガツ</t>
    </rPh>
    <rPh sb="2" eb="4">
      <t>レイワ</t>
    </rPh>
    <phoneticPr fontId="4"/>
  </si>
  <si>
    <t>（TEL)</t>
    <phoneticPr fontId="3"/>
  </si>
  <si>
    <r>
      <t>受取金融機関</t>
    </r>
    <r>
      <rPr>
        <sz val="8"/>
        <rFont val="ＭＳ Ｐ明朝"/>
        <family val="1"/>
        <charset val="128"/>
      </rPr>
      <t xml:space="preserve">
</t>
    </r>
    <r>
      <rPr>
        <sz val="9"/>
        <rFont val="ＭＳ Ｐ明朝"/>
        <family val="1"/>
        <charset val="128"/>
      </rPr>
      <t>（本人名義の
普通預金口座）</t>
    </r>
    <rPh sb="0" eb="2">
      <t>ウケトリ</t>
    </rPh>
    <rPh sb="2" eb="4">
      <t>キンユウ</t>
    </rPh>
    <rPh sb="4" eb="6">
      <t>キカン</t>
    </rPh>
    <rPh sb="8" eb="10">
      <t>ホンニン</t>
    </rPh>
    <rPh sb="10" eb="12">
      <t>メイギ</t>
    </rPh>
    <rPh sb="14" eb="16">
      <t>フツウ</t>
    </rPh>
    <rPh sb="16" eb="18">
      <t>ヨキン</t>
    </rPh>
    <rPh sb="18" eb="20">
      <t>コウザ</t>
    </rPh>
    <phoneticPr fontId="4"/>
  </si>
  <si>
    <t>本店・支店・
出張所</t>
    <rPh sb="0" eb="2">
      <t>ホンテン</t>
    </rPh>
    <rPh sb="3" eb="5">
      <t>シテン</t>
    </rPh>
    <rPh sb="7" eb="9">
      <t>シュッチョウ</t>
    </rPh>
    <rPh sb="9" eb="10">
      <t>ジョ</t>
    </rPh>
    <phoneticPr fontId="4"/>
  </si>
  <si>
    <r>
      <t>銀行・信金・
信組・労金・
農協・漁協・</t>
    </r>
    <r>
      <rPr>
        <sz val="6"/>
        <rFont val="ＭＳ Ｐ明朝"/>
        <family val="1"/>
        <charset val="128"/>
      </rPr>
      <t>その他</t>
    </r>
    <phoneticPr fontId="4"/>
  </si>
  <si>
    <t>(貸付担当記入欄)
必要額</t>
    <rPh sb="1" eb="3">
      <t>カシツケ</t>
    </rPh>
    <rPh sb="3" eb="5">
      <t>タントウ</t>
    </rPh>
    <rPh sb="5" eb="7">
      <t>キニュウ</t>
    </rPh>
    <rPh sb="7" eb="8">
      <t>ラン</t>
    </rPh>
    <rPh sb="10" eb="12">
      <t>ヒツヨウ</t>
    </rPh>
    <rPh sb="12" eb="13">
      <t>ガク</t>
    </rPh>
    <phoneticPr fontId="3"/>
  </si>
  <si>
    <t>　公立学校共済組合貸付規程に基づいて一般貸付保険の適用を受けることとし、以下の金額を借り受けたい</t>
    <rPh sb="1" eb="3">
      <t>コウリツ</t>
    </rPh>
    <rPh sb="3" eb="5">
      <t>ガッコウ</t>
    </rPh>
    <rPh sb="5" eb="7">
      <t>キョウサイ</t>
    </rPh>
    <rPh sb="7" eb="9">
      <t>クミアイ</t>
    </rPh>
    <rPh sb="9" eb="11">
      <t>カシツケ</t>
    </rPh>
    <rPh sb="11" eb="13">
      <t>キテイ</t>
    </rPh>
    <rPh sb="14" eb="15">
      <t>モト</t>
    </rPh>
    <rPh sb="18" eb="20">
      <t>イッパン</t>
    </rPh>
    <rPh sb="20" eb="22">
      <t>カシツケ</t>
    </rPh>
    <rPh sb="22" eb="24">
      <t>ホケン</t>
    </rPh>
    <rPh sb="25" eb="27">
      <t>テキヨウ</t>
    </rPh>
    <rPh sb="28" eb="29">
      <t>ウ</t>
    </rPh>
    <rPh sb="36" eb="38">
      <t>イカ</t>
    </rPh>
    <phoneticPr fontId="4"/>
  </si>
  <si>
    <t>ので申し込みます。なお、決定後は以下の金融機関に振込みを依頼します。</t>
    <rPh sb="12" eb="14">
      <t>ケッテイ</t>
    </rPh>
    <rPh sb="14" eb="15">
      <t>ゴ</t>
    </rPh>
    <rPh sb="16" eb="18">
      <t>イカ</t>
    </rPh>
    <rPh sb="19" eb="21">
      <t>キンユウ</t>
    </rPh>
    <rPh sb="21" eb="23">
      <t>キカン</t>
    </rPh>
    <rPh sb="24" eb="26">
      <t>フリコ</t>
    </rPh>
    <rPh sb="28" eb="30">
      <t>イライ</t>
    </rPh>
    <phoneticPr fontId="4"/>
  </si>
  <si>
    <t>（</t>
    <phoneticPr fontId="4"/>
  </si>
  <si>
    <r>
      <t>＜</t>
    </r>
    <r>
      <rPr>
        <b/>
        <sz val="9"/>
        <rFont val="メイリオ"/>
        <family val="3"/>
        <charset val="128"/>
      </rPr>
      <t>アンケートのお願い</t>
    </r>
    <r>
      <rPr>
        <sz val="9"/>
        <rFont val="メイリオ"/>
        <family val="3"/>
        <charset val="128"/>
      </rPr>
      <t>（任意）＞　</t>
    </r>
    <rPh sb="8" eb="9">
      <t>ネガ</t>
    </rPh>
    <rPh sb="11" eb="13">
      <t>ニンイ</t>
    </rPh>
    <phoneticPr fontId="4"/>
  </si>
  <si>
    <t>何を見て、公立共済の貸付けに興味を持ちましたか？（該当の□にチェックをしてください。複数回答可。）</t>
    <rPh sb="25" eb="27">
      <t>ガイトウ</t>
    </rPh>
    <phoneticPr fontId="4"/>
  </si>
  <si>
    <t>※必ず本人が自書してください｡</t>
    <rPh sb="6" eb="8">
      <t>ジショ</t>
    </rPh>
    <phoneticPr fontId="3"/>
  </si>
  <si>
    <t>※自書すること</t>
    <rPh sb="1" eb="3">
      <t>ジショ</t>
    </rPh>
    <phoneticPr fontId="4"/>
  </si>
  <si>
    <t xml:space="preserve">(自書） </t>
    <rPh sb="1" eb="3">
      <t>ジショ</t>
    </rPh>
    <phoneticPr fontId="3"/>
  </si>
  <si>
    <t>（自書）</t>
    <rPh sb="1" eb="3">
      <t>ジショ</t>
    </rPh>
    <phoneticPr fontId="3"/>
  </si>
  <si>
    <t>本同意書は、貸付申込書と同時に提出してください。</t>
    <rPh sb="6" eb="8">
      <t>カシツケ</t>
    </rPh>
    <phoneticPr fontId="3"/>
  </si>
  <si>
    <t>※ ゆうちょ銀行の指定不可。</t>
    <phoneticPr fontId="4"/>
  </si>
  <si>
    <t>金融機関
コード</t>
    <phoneticPr fontId="4"/>
  </si>
  <si>
    <t>例月給料の3/10
相当額</t>
    <rPh sb="10" eb="12">
      <t>ソウトウ</t>
    </rPh>
    <rPh sb="12" eb="13">
      <t>ガク</t>
    </rPh>
    <phoneticPr fontId="4"/>
  </si>
  <si>
    <t>例月給料の6/10
相当額</t>
    <rPh sb="10" eb="12">
      <t>ソウトウ</t>
    </rPh>
    <rPh sb="12" eb="13">
      <t>ガク</t>
    </rPh>
    <phoneticPr fontId="4"/>
  </si>
  <si>
    <t>　この申告書の内容や他の添付書類に虚偽の記載がある場合、貸付事故（貸倒れ）が発生した</t>
    <phoneticPr fontId="3"/>
  </si>
  <si>
    <t>所の所属所長に通知することに同意します。</t>
    <phoneticPr fontId="3"/>
  </si>
  <si>
    <t>場合、その他貸付規程に違反した場合、公立学校共済組合が当該事実を申込人が所属する所属</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</si>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</sst>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円&quot;"/>
    <numFmt numFmtId="177" formatCode="0000000"/>
    <numFmt numFmtId="178" formatCode="00000000"/>
    <numFmt numFmtId="179" formatCode="[$-411]ggge&quot;年&quot;m&quot;月&quot;d&quot;日&quot;;@"/>
    <numFmt numFmtId="180" formatCode="[$-411]ggge&quot;年&quot;\_x000a_m&quot;月&quot;d&quot;日&quot;;@"/>
    <numFmt numFmtId="181" formatCode="[$-411]ggge&quot;年&quot;"/>
    <numFmt numFmtId="182" formatCode="m&quot;月&quot;"/>
    <numFmt numFmtId="183" formatCode="d&quot;日&quot;"/>
    <numFmt numFmtId="184" formatCode="m"/>
    <numFmt numFmtId="185" formatCode="00"/>
    <numFmt numFmtId="186" formatCode="ggge&quot;年&quot;m&quot;月&quot;d&quot;日&quot;\(aaa\)"/>
    <numFmt numFmtId="187" formatCode="m&quot;月&quot;d&quot;日&quot;\(aaa\)"/>
  </numFmts>
  <fonts count="83">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9"/>
      <name val="ＭＳ 明朝"/>
      <family val="1"/>
      <charset val="128"/>
    </font>
    <font>
      <sz val="9"/>
      <name val="ＭＳ ゴシック"/>
      <family val="3"/>
      <charset val="128"/>
    </font>
    <font>
      <sz val="9"/>
      <name val="ＭＳ Ｐ明朝"/>
      <family val="1"/>
      <charset val="128"/>
    </font>
    <font>
      <sz val="11"/>
      <color theme="1"/>
      <name val="ＭＳ Ｐゴシック"/>
      <family val="3"/>
      <charset val="128"/>
      <scheme val="minor"/>
    </font>
    <font>
      <sz val="8"/>
      <name val="ＭＳ Ｐ明朝"/>
      <family val="1"/>
      <charset val="128"/>
    </font>
    <font>
      <sz val="10"/>
      <name val="ＭＳ Ｐゴシック"/>
      <family val="3"/>
      <charset val="128"/>
    </font>
    <font>
      <sz val="10"/>
      <name val="ＭＳ Ｐ明朝"/>
      <family val="1"/>
      <charset val="128"/>
    </font>
    <font>
      <sz val="12"/>
      <color theme="1"/>
      <name val="ＭＳ Ｐゴシック"/>
      <family val="3"/>
      <charset val="128"/>
    </font>
    <font>
      <sz val="11"/>
      <name val="ＭＳ Ｐ明朝"/>
      <family val="1"/>
      <charset val="128"/>
    </font>
    <font>
      <sz val="14"/>
      <name val="ＭＳ Ｐ明朝"/>
      <family val="1"/>
      <charset val="128"/>
    </font>
    <font>
      <sz val="24"/>
      <name val="ＭＳ Ｐ明朝"/>
      <family val="1"/>
      <charset val="128"/>
    </font>
    <font>
      <sz val="6"/>
      <name val="ＭＳ Ｐ明朝"/>
      <family val="1"/>
      <charset val="128"/>
    </font>
    <font>
      <sz val="12"/>
      <name val="ＭＳ Ｐ明朝"/>
      <family val="1"/>
      <charset val="128"/>
    </font>
    <font>
      <sz val="8"/>
      <color rgb="FFFF0000"/>
      <name val="ＭＳ Ｐ明朝"/>
      <family val="1"/>
      <charset val="128"/>
    </font>
    <font>
      <sz val="9"/>
      <name val="@ＭＳ Ｐ明朝"/>
      <family val="1"/>
      <charset val="128"/>
    </font>
    <font>
      <sz val="9"/>
      <color indexed="63"/>
      <name val="ＭＳ Ｐ明朝"/>
      <family val="1"/>
      <charset val="128"/>
    </font>
    <font>
      <sz val="10"/>
      <color indexed="63"/>
      <name val="ＭＳ Ｐ明朝"/>
      <family val="1"/>
      <charset val="128"/>
    </font>
    <font>
      <sz val="8"/>
      <color indexed="63"/>
      <name val="ＭＳ Ｐ明朝"/>
      <family val="1"/>
      <charset val="128"/>
    </font>
    <font>
      <sz val="6"/>
      <color indexed="63"/>
      <name val="ＭＳ Ｐ明朝"/>
      <family val="1"/>
      <charset val="128"/>
    </font>
    <font>
      <sz val="11"/>
      <color theme="1"/>
      <name val="ＭＳ 明朝"/>
      <family val="1"/>
      <charset val="128"/>
    </font>
    <font>
      <sz val="9"/>
      <color theme="1"/>
      <name val="ＭＳ 明朝"/>
      <family val="1"/>
      <charset val="128"/>
    </font>
    <font>
      <sz val="26"/>
      <color theme="1"/>
      <name val="ＭＳ 明朝"/>
      <family val="1"/>
      <charset val="128"/>
    </font>
    <font>
      <b/>
      <sz val="11"/>
      <color theme="1"/>
      <name val="ＭＳ ゴシック"/>
      <family val="3"/>
      <charset val="128"/>
    </font>
    <font>
      <sz val="12"/>
      <color theme="1"/>
      <name val="ＭＳ 明朝"/>
      <family val="1"/>
      <charset val="128"/>
    </font>
    <font>
      <b/>
      <sz val="12"/>
      <color theme="1"/>
      <name val="ＭＳ 明朝"/>
      <family val="1"/>
      <charset val="128"/>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8"/>
      <color theme="1"/>
      <name val="ＭＳ 明朝"/>
      <family val="1"/>
      <charset val="128"/>
    </font>
    <font>
      <sz val="14"/>
      <color theme="1"/>
      <name val="ＭＳ 明朝"/>
      <family val="1"/>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
      <sz val="8"/>
      <color theme="1"/>
      <name val="ＭＳ Ｐ明朝"/>
      <family val="1"/>
      <charset val="128"/>
    </font>
    <font>
      <b/>
      <sz val="11"/>
      <color rgb="FFFF0000"/>
      <name val="ＭＳ Ｐ明朝"/>
      <family val="1"/>
      <charset val="128"/>
    </font>
    <font>
      <b/>
      <sz val="11"/>
      <color rgb="FFFF0000"/>
      <name val="ＭＳ 明朝"/>
      <family val="1"/>
      <charset val="128"/>
    </font>
    <font>
      <sz val="24"/>
      <color theme="1"/>
      <name val="ＭＳ 明朝"/>
      <family val="1"/>
      <charset val="128"/>
    </font>
    <font>
      <sz val="8"/>
      <name val="ＭＳ 明朝"/>
      <family val="1"/>
      <charset val="128"/>
    </font>
    <font>
      <b/>
      <sz val="14"/>
      <color indexed="10"/>
      <name val="MS P ゴシック"/>
      <family val="3"/>
      <charset val="128"/>
    </font>
    <font>
      <b/>
      <sz val="8"/>
      <name val="ＭＳ Ｐ明朝"/>
      <family val="1"/>
      <charset val="128"/>
    </font>
    <font>
      <b/>
      <sz val="11"/>
      <color theme="1"/>
      <name val="ＭＳ Ｐ明朝"/>
      <family val="1"/>
      <charset val="128"/>
    </font>
    <font>
      <b/>
      <sz val="12"/>
      <color theme="1"/>
      <name val="ＭＳ Ｐ明朝"/>
      <family val="1"/>
      <charset val="128"/>
    </font>
    <font>
      <b/>
      <sz val="14"/>
      <name val="ＭＳ Ｐ明朝"/>
      <family val="1"/>
      <charset val="128"/>
    </font>
    <font>
      <b/>
      <sz val="11"/>
      <name val="ＭＳ Ｐ明朝"/>
      <family val="1"/>
      <charset val="128"/>
    </font>
    <font>
      <b/>
      <sz val="9"/>
      <name val="ＭＳ Ｐ明朝"/>
      <family val="1"/>
      <charset val="128"/>
    </font>
    <font>
      <b/>
      <sz val="11"/>
      <name val="ＭＳ 明朝"/>
      <family val="1"/>
      <charset val="128"/>
    </font>
    <font>
      <b/>
      <sz val="10"/>
      <name val="ＭＳ Ｐ明朝"/>
      <family val="1"/>
      <charset val="128"/>
    </font>
    <font>
      <b/>
      <sz val="10"/>
      <color indexed="63"/>
      <name val="ＭＳ Ｐ明朝"/>
      <family val="1"/>
      <charset val="128"/>
    </font>
    <font>
      <b/>
      <sz val="9"/>
      <color theme="1"/>
      <name val="ＭＳ Ｐ明朝"/>
      <family val="1"/>
      <charset val="128"/>
    </font>
    <font>
      <sz val="14"/>
      <color theme="1"/>
      <name val="メイリオ"/>
      <family val="3"/>
      <charset val="128"/>
    </font>
    <font>
      <sz val="11"/>
      <color theme="1"/>
      <name val="メイリオ"/>
      <family val="3"/>
      <charset val="128"/>
    </font>
    <font>
      <sz val="12"/>
      <color theme="1"/>
      <name val="メイリオ"/>
      <family val="3"/>
      <charset val="128"/>
    </font>
    <font>
      <sz val="14"/>
      <color rgb="FFFF0000"/>
      <name val="メイリオ"/>
      <family val="3"/>
      <charset val="128"/>
    </font>
    <font>
      <sz val="9"/>
      <color theme="1"/>
      <name val="メイリオ"/>
      <family val="3"/>
      <charset val="128"/>
    </font>
    <font>
      <b/>
      <sz val="12"/>
      <name val="ＭＳ Ｐ明朝"/>
      <family val="1"/>
      <charset val="128"/>
    </font>
    <font>
      <b/>
      <sz val="18"/>
      <name val="ＭＳ Ｐ明朝"/>
      <family val="1"/>
      <charset val="128"/>
    </font>
    <font>
      <sz val="11"/>
      <color theme="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2"/>
      <color rgb="FFFF0000"/>
      <name val="メイリオ"/>
      <family val="3"/>
      <charset val="128"/>
    </font>
    <font>
      <b/>
      <sz val="14"/>
      <color theme="1"/>
      <name val="ＭＳ Ｐゴシック"/>
      <family val="2"/>
      <charset val="128"/>
      <scheme val="minor"/>
    </font>
    <font>
      <b/>
      <sz val="14"/>
      <color theme="1"/>
      <name val="ＭＳ Ｐ明朝"/>
      <family val="1"/>
      <charset val="128"/>
    </font>
    <font>
      <b/>
      <sz val="16"/>
      <color theme="1"/>
      <name val="ＭＳ Ｐ明朝"/>
      <family val="1"/>
      <charset val="128"/>
    </font>
    <font>
      <b/>
      <sz val="11"/>
      <color indexed="63"/>
      <name val="ＭＳ Ｐ明朝"/>
      <family val="1"/>
      <charset val="128"/>
    </font>
    <font>
      <b/>
      <sz val="11"/>
      <color theme="1"/>
      <name val="ＭＳ 明朝"/>
      <family val="1"/>
      <charset val="128"/>
    </font>
    <font>
      <b/>
      <sz val="14"/>
      <color theme="1"/>
      <name val="ＭＳ 明朝"/>
      <family val="1"/>
      <charset val="128"/>
    </font>
    <font>
      <sz val="10"/>
      <color theme="1"/>
      <name val="ＭＳ 明朝"/>
      <family val="1"/>
      <charset val="128"/>
    </font>
    <font>
      <b/>
      <sz val="8"/>
      <color rgb="FFFF0000"/>
      <name val="ＭＳ Ｐ明朝"/>
      <family val="1"/>
      <charset val="128"/>
    </font>
    <font>
      <b/>
      <sz val="8"/>
      <color rgb="FFFF0000"/>
      <name val="ＭＳ Ｐゴシック"/>
      <family val="2"/>
      <charset val="128"/>
      <scheme val="minor"/>
    </font>
    <font>
      <b/>
      <sz val="26"/>
      <name val="ＭＳ Ｐ明朝"/>
      <family val="1"/>
      <charset val="128"/>
    </font>
    <font>
      <sz val="12"/>
      <color theme="1"/>
      <name val="ＭＳ Ｐ明朝"/>
      <family val="1"/>
      <charset val="128"/>
    </font>
    <font>
      <sz val="9"/>
      <color rgb="FF000000"/>
      <name val="Meiryo UI"/>
      <family val="3"/>
      <charset val="128"/>
    </font>
    <font>
      <sz val="9"/>
      <name val="メイリオ"/>
      <family val="3"/>
      <charset val="128"/>
    </font>
    <font>
      <b/>
      <sz val="9"/>
      <name val="メイリオ"/>
      <family val="3"/>
      <charset val="128"/>
    </font>
    <font>
      <sz val="12"/>
      <color rgb="FFFF0000"/>
      <name val="ＭＳ Ｐ明朝"/>
      <family val="1"/>
      <charset val="128"/>
    </font>
    <font>
      <sz val="9"/>
      <color rgb="FFFF0000"/>
      <name val="ＭＳ 明朝"/>
      <family val="1"/>
      <charset val="128"/>
    </font>
    <font>
      <sz val="9"/>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s>
  <borders count="83">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dotted">
        <color auto="1"/>
      </right>
      <top/>
      <bottom/>
      <diagonal/>
    </border>
    <border>
      <left style="thin">
        <color auto="1"/>
      </left>
      <right style="thin">
        <color auto="1"/>
      </right>
      <top/>
      <bottom style="thin">
        <color auto="1"/>
      </bottom>
      <diagonal/>
    </border>
    <border>
      <left/>
      <right style="medium">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diagonal/>
    </border>
    <border>
      <left style="thin">
        <color indexed="64"/>
      </left>
      <right/>
      <top/>
      <bottom style="thin">
        <color indexed="64"/>
      </bottom>
      <diagonal/>
    </border>
    <border>
      <left style="dashed">
        <color indexed="64"/>
      </left>
      <right style="dashed">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ashed">
        <color indexed="64"/>
      </left>
      <right style="dashed">
        <color indexed="64"/>
      </right>
      <top style="thin">
        <color indexed="64"/>
      </top>
      <bottom/>
      <diagonal/>
    </border>
    <border>
      <left style="thin">
        <color indexed="64"/>
      </left>
      <right style="dotted">
        <color indexed="64"/>
      </right>
      <top style="thin">
        <color indexed="64"/>
      </top>
      <bottom/>
      <diagonal/>
    </border>
    <border>
      <left style="dotted">
        <color auto="1"/>
      </left>
      <right style="thin">
        <color auto="1"/>
      </right>
      <top style="thin">
        <color auto="1"/>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auto="1"/>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style="dotted">
        <color indexed="64"/>
      </left>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auto="1"/>
      </bottom>
      <diagonal/>
    </border>
    <border>
      <left/>
      <right style="thin">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style="thin">
        <color indexed="64"/>
      </top>
      <bottom style="dashed">
        <color auto="1"/>
      </bottom>
      <diagonal/>
    </border>
    <border>
      <left/>
      <right style="dotted">
        <color indexed="64"/>
      </right>
      <top style="thin">
        <color auto="1"/>
      </top>
      <bottom style="thin">
        <color auto="1"/>
      </bottom>
      <diagonal/>
    </border>
    <border>
      <left style="dotted">
        <color indexed="64"/>
      </left>
      <right style="dotted">
        <color indexed="64"/>
      </right>
      <top/>
      <bottom/>
      <diagonal/>
    </border>
    <border>
      <left style="dashed">
        <color indexed="64"/>
      </left>
      <right style="dashed">
        <color indexed="64"/>
      </right>
      <top/>
      <bottom style="thin">
        <color indexed="64"/>
      </bottom>
      <diagonal/>
    </border>
    <border>
      <left/>
      <right style="thin">
        <color indexed="64"/>
      </right>
      <top style="dashed">
        <color auto="1"/>
      </top>
      <bottom style="thin">
        <color auto="1"/>
      </bottom>
      <diagonal/>
    </border>
    <border>
      <left/>
      <right style="dott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bottom/>
      <diagonal/>
    </border>
    <border>
      <left/>
      <right style="mediumDashed">
        <color indexed="64"/>
      </right>
      <top/>
      <bottom/>
      <diagonal/>
    </border>
    <border>
      <left style="medium">
        <color indexed="64"/>
      </left>
      <right/>
      <top/>
      <bottom/>
      <diagonal/>
    </border>
  </borders>
  <cellStyleXfs count="11">
    <xf numFmtId="0" fontId="0" fillId="0" borderId="0">
      <alignment vertical="center"/>
    </xf>
    <xf numFmtId="0" fontId="1" fillId="0" borderId="0">
      <alignment vertical="center"/>
    </xf>
    <xf numFmtId="0" fontId="1" fillId="0" borderId="0"/>
    <xf numFmtId="0" fontId="8" fillId="0" borderId="0">
      <alignment vertical="center"/>
    </xf>
    <xf numFmtId="0" fontId="1" fillId="0" borderId="0">
      <alignment vertical="center"/>
    </xf>
    <xf numFmtId="0" fontId="1" fillId="0" borderId="0"/>
    <xf numFmtId="0" fontId="8" fillId="0" borderId="0">
      <alignment vertical="center"/>
    </xf>
    <xf numFmtId="6" fontId="1" fillId="0" borderId="0" applyFont="0" applyFill="0" applyBorder="0" applyAlignment="0" applyProtection="0">
      <alignment vertical="center"/>
    </xf>
    <xf numFmtId="49" fontId="2" fillId="0" borderId="0">
      <alignment vertical="center"/>
    </xf>
    <xf numFmtId="0" fontId="12" fillId="0" borderId="0">
      <alignment vertical="center"/>
    </xf>
    <xf numFmtId="38" fontId="35" fillId="0" borderId="0" applyFont="0" applyFill="0" applyBorder="0" applyAlignment="0" applyProtection="0">
      <alignment vertical="center"/>
    </xf>
  </cellStyleXfs>
  <cellXfs count="631">
    <xf numFmtId="0" fontId="0" fillId="0" borderId="0" xfId="0">
      <alignment vertical="center"/>
    </xf>
    <xf numFmtId="0" fontId="24" fillId="0" borderId="0" xfId="0" applyFont="1">
      <alignment vertical="center"/>
    </xf>
    <xf numFmtId="0" fontId="25" fillId="0" borderId="0" xfId="0" applyFont="1">
      <alignment vertical="center"/>
    </xf>
    <xf numFmtId="0" fontId="24" fillId="0" borderId="0" xfId="0" applyFont="1" applyAlignment="1">
      <alignment horizontal="right" vertical="center"/>
    </xf>
    <xf numFmtId="49" fontId="2" fillId="0" borderId="0" xfId="8" applyAlignment="1">
      <alignment horizontal="left" vertical="center" wrapText="1"/>
    </xf>
    <xf numFmtId="0" fontId="26" fillId="0" borderId="0" xfId="0" applyFont="1">
      <alignment vertical="center"/>
    </xf>
    <xf numFmtId="0" fontId="27" fillId="0" borderId="0" xfId="0" applyFont="1">
      <alignment vertical="center"/>
    </xf>
    <xf numFmtId="0" fontId="24" fillId="0" borderId="2" xfId="0" applyFont="1" applyBorder="1">
      <alignment vertical="center"/>
    </xf>
    <xf numFmtId="0" fontId="24" fillId="0" borderId="2" xfId="0" applyFont="1" applyBorder="1" applyAlignment="1">
      <alignment horizontal="center" vertical="center"/>
    </xf>
    <xf numFmtId="0" fontId="24" fillId="0" borderId="1" xfId="0" applyFont="1" applyBorder="1">
      <alignment vertical="center"/>
    </xf>
    <xf numFmtId="0" fontId="24" fillId="0" borderId="20"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4" fillId="0" borderId="18" xfId="0" applyFont="1" applyBorder="1">
      <alignment vertical="center"/>
    </xf>
    <xf numFmtId="0" fontId="24" fillId="0" borderId="19" xfId="0" applyFont="1" applyBorder="1">
      <alignment vertical="center"/>
    </xf>
    <xf numFmtId="0" fontId="24" fillId="0" borderId="14" xfId="0" applyFont="1" applyBorder="1">
      <alignment vertical="center"/>
    </xf>
    <xf numFmtId="0" fontId="24" fillId="0" borderId="3" xfId="0" applyFont="1" applyBorder="1">
      <alignment vertical="center"/>
    </xf>
    <xf numFmtId="0" fontId="29" fillId="0" borderId="0" xfId="0" applyFont="1">
      <alignment vertical="center"/>
    </xf>
    <xf numFmtId="0" fontId="28" fillId="0" borderId="0" xfId="0" applyFont="1">
      <alignment vertical="center"/>
    </xf>
    <xf numFmtId="0" fontId="31" fillId="0" borderId="0" xfId="0" applyFont="1">
      <alignment vertical="center"/>
    </xf>
    <xf numFmtId="0" fontId="24" fillId="0" borderId="23" xfId="0" applyFont="1" applyBorder="1">
      <alignment vertical="center"/>
    </xf>
    <xf numFmtId="0" fontId="24" fillId="0" borderId="24" xfId="0" applyFont="1" applyBorder="1">
      <alignment vertical="center"/>
    </xf>
    <xf numFmtId="0" fontId="24" fillId="0" borderId="22" xfId="0" applyFont="1" applyBorder="1" applyAlignment="1">
      <alignment horizontal="right" vertical="center"/>
    </xf>
    <xf numFmtId="0" fontId="24" fillId="0" borderId="3" xfId="0" applyFont="1" applyBorder="1" applyAlignment="1">
      <alignment horizontal="center" vertical="center"/>
    </xf>
    <xf numFmtId="0" fontId="24" fillId="0" borderId="17" xfId="0" applyFont="1" applyBorder="1" applyAlignment="1">
      <alignment horizontal="right" vertical="center"/>
    </xf>
    <xf numFmtId="0" fontId="24" fillId="0" borderId="10" xfId="0" applyFont="1" applyBorder="1" applyAlignment="1">
      <alignment horizontal="center" vertical="center"/>
    </xf>
    <xf numFmtId="0" fontId="32" fillId="0" borderId="0" xfId="0" applyFont="1">
      <alignment vertical="center"/>
    </xf>
    <xf numFmtId="0" fontId="30" fillId="0" borderId="18" xfId="0" applyFont="1" applyBorder="1">
      <alignment vertical="center"/>
    </xf>
    <xf numFmtId="0" fontId="32" fillId="0" borderId="18" xfId="0" applyFont="1" applyBorder="1">
      <alignment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26" xfId="0" applyFont="1" applyBorder="1" applyAlignment="1">
      <alignment horizontal="center" vertical="center"/>
    </xf>
    <xf numFmtId="0" fontId="33" fillId="0" borderId="0" xfId="0" applyFont="1">
      <alignment vertical="center"/>
    </xf>
    <xf numFmtId="176" fontId="24" fillId="0" borderId="20" xfId="0" applyNumberFormat="1" applyFont="1" applyBorder="1" applyAlignment="1">
      <alignment horizontal="right" vertical="center"/>
    </xf>
    <xf numFmtId="0" fontId="13" fillId="0" borderId="0" xfId="8" applyNumberFormat="1" applyFont="1">
      <alignment vertical="center"/>
    </xf>
    <xf numFmtId="0" fontId="10" fillId="0" borderId="0" xfId="9" applyFont="1" applyAlignment="1">
      <alignment horizontal="right" vertical="top"/>
    </xf>
    <xf numFmtId="0" fontId="15" fillId="0" borderId="0" xfId="8" applyNumberFormat="1" applyFont="1">
      <alignment vertical="center"/>
    </xf>
    <xf numFmtId="0" fontId="11" fillId="0" borderId="0" xfId="8" applyNumberFormat="1" applyFont="1">
      <alignment vertical="center"/>
    </xf>
    <xf numFmtId="0" fontId="11" fillId="0" borderId="0" xfId="7" applyNumberFormat="1" applyFont="1" applyFill="1" applyBorder="1" applyAlignment="1">
      <alignment vertical="center"/>
    </xf>
    <xf numFmtId="0" fontId="9" fillId="0" borderId="0" xfId="8" applyNumberFormat="1" applyFont="1">
      <alignment vertical="center"/>
    </xf>
    <xf numFmtId="0" fontId="9" fillId="0" borderId="0" xfId="8" applyNumberFormat="1" applyFont="1" applyAlignment="1">
      <alignment vertical="center" wrapText="1"/>
    </xf>
    <xf numFmtId="0" fontId="13" fillId="0" borderId="0" xfId="8" applyNumberFormat="1" applyFont="1" applyAlignment="1">
      <alignment vertical="top"/>
    </xf>
    <xf numFmtId="0" fontId="16" fillId="0" borderId="0" xfId="8" applyNumberFormat="1" applyFont="1" applyAlignment="1">
      <alignment horizontal="center" vertical="center" shrinkToFit="1"/>
    </xf>
    <xf numFmtId="0" fontId="16" fillId="0" borderId="0" xfId="8" applyNumberFormat="1" applyFont="1" applyAlignment="1">
      <alignment vertical="center" shrinkToFit="1"/>
    </xf>
    <xf numFmtId="0" fontId="16" fillId="0" borderId="0" xfId="8" applyNumberFormat="1" applyFont="1" applyAlignment="1">
      <alignment horizontal="center" vertical="center"/>
    </xf>
    <xf numFmtId="0" fontId="9" fillId="0" borderId="0" xfId="8" applyNumberFormat="1" applyFont="1" applyAlignment="1">
      <alignment horizontal="left" vertical="top"/>
    </xf>
    <xf numFmtId="0" fontId="20" fillId="2" borderId="0" xfId="8" applyNumberFormat="1" applyFont="1" applyFill="1">
      <alignment vertical="center"/>
    </xf>
    <xf numFmtId="0" fontId="21" fillId="2" borderId="0" xfId="8" applyNumberFormat="1" applyFont="1" applyFill="1" applyAlignment="1">
      <alignment vertical="top"/>
    </xf>
    <xf numFmtId="0" fontId="21" fillId="2" borderId="0" xfId="8" applyNumberFormat="1" applyFont="1" applyFill="1">
      <alignment vertical="center"/>
    </xf>
    <xf numFmtId="0" fontId="11" fillId="0" borderId="0" xfId="8" applyNumberFormat="1" applyFont="1" applyAlignment="1"/>
    <xf numFmtId="0" fontId="13" fillId="0" borderId="0" xfId="8" applyNumberFormat="1" applyFont="1" applyAlignment="1"/>
    <xf numFmtId="0" fontId="9" fillId="0" borderId="0" xfId="8" applyNumberFormat="1" applyFont="1" applyAlignment="1">
      <alignment horizontal="right" vertical="center" shrinkToFit="1"/>
    </xf>
    <xf numFmtId="0" fontId="16" fillId="0" borderId="0" xfId="8" applyNumberFormat="1" applyFont="1" applyAlignment="1">
      <alignment horizontal="left" vertical="center" shrinkToFit="1"/>
    </xf>
    <xf numFmtId="0" fontId="2" fillId="0" borderId="0" xfId="9" applyFont="1">
      <alignment vertical="center"/>
    </xf>
    <xf numFmtId="0" fontId="13" fillId="0" borderId="4" xfId="8" applyNumberFormat="1" applyFont="1" applyBorder="1">
      <alignment vertical="center"/>
    </xf>
    <xf numFmtId="0" fontId="11" fillId="0" borderId="4" xfId="8" applyNumberFormat="1" applyFont="1" applyBorder="1">
      <alignment vertical="center"/>
    </xf>
    <xf numFmtId="0" fontId="11" fillId="0" borderId="3" xfId="8" applyNumberFormat="1" applyFont="1" applyBorder="1">
      <alignment vertical="center"/>
    </xf>
    <xf numFmtId="0" fontId="5" fillId="0" borderId="0" xfId="9" applyFont="1" applyAlignment="1">
      <alignment horizontal="left" vertical="top"/>
    </xf>
    <xf numFmtId="0" fontId="13" fillId="0" borderId="0" xfId="8" applyNumberFormat="1" applyFont="1" applyAlignment="1">
      <alignment horizontal="left" vertical="center"/>
    </xf>
    <xf numFmtId="0" fontId="13" fillId="0" borderId="23" xfId="8" applyNumberFormat="1" applyFont="1" applyBorder="1" applyAlignment="1">
      <alignment horizontal="center" vertical="center"/>
    </xf>
    <xf numFmtId="0" fontId="11" fillId="0" borderId="0" xfId="8" applyNumberFormat="1" applyFont="1" applyAlignment="1">
      <alignment shrinkToFit="1"/>
    </xf>
    <xf numFmtId="0" fontId="39" fillId="0" borderId="0" xfId="8" applyNumberFormat="1" applyFont="1">
      <alignment vertical="center"/>
    </xf>
    <xf numFmtId="0" fontId="40" fillId="0" borderId="2" xfId="0" applyFont="1" applyBorder="1" applyAlignment="1">
      <alignment vertical="top"/>
    </xf>
    <xf numFmtId="0" fontId="40" fillId="0" borderId="0" xfId="0" applyFont="1">
      <alignment vertical="center"/>
    </xf>
    <xf numFmtId="0" fontId="9" fillId="0" borderId="3" xfId="8" applyNumberFormat="1" applyFont="1" applyBorder="1" applyAlignment="1">
      <alignment horizontal="left" vertical="center" shrinkToFit="1"/>
    </xf>
    <xf numFmtId="0" fontId="17" fillId="0" borderId="0" xfId="8" applyNumberFormat="1" applyFont="1" applyAlignment="1">
      <alignment horizontal="center" vertical="center"/>
    </xf>
    <xf numFmtId="0" fontId="13" fillId="0" borderId="0" xfId="8" applyNumberFormat="1" applyFont="1" applyAlignment="1">
      <alignment horizontal="center" vertical="center"/>
    </xf>
    <xf numFmtId="0" fontId="11" fillId="0" borderId="14" xfId="8" applyNumberFormat="1" applyFont="1" applyBorder="1">
      <alignment vertical="center"/>
    </xf>
    <xf numFmtId="0" fontId="54" fillId="4" borderId="43" xfId="0" applyFont="1" applyFill="1" applyBorder="1" applyAlignment="1">
      <alignment horizontal="center" vertical="center" wrapText="1"/>
    </xf>
    <xf numFmtId="0" fontId="55" fillId="4" borderId="43" xfId="0" applyFont="1" applyFill="1" applyBorder="1" applyAlignment="1">
      <alignment horizontal="center" vertical="center" wrapText="1"/>
    </xf>
    <xf numFmtId="0" fontId="54" fillId="0" borderId="0" xfId="0" applyFont="1">
      <alignment vertical="center"/>
    </xf>
    <xf numFmtId="0" fontId="54" fillId="0" borderId="43" xfId="0" applyFont="1" applyBorder="1" applyAlignment="1">
      <alignment horizontal="center" vertical="center" wrapText="1"/>
    </xf>
    <xf numFmtId="0" fontId="54" fillId="0" borderId="0" xfId="0" applyFont="1" applyAlignment="1">
      <alignment vertical="top"/>
    </xf>
    <xf numFmtId="176" fontId="24" fillId="0" borderId="15" xfId="0" applyNumberFormat="1" applyFont="1" applyBorder="1" applyAlignment="1">
      <alignment horizontal="right" vertical="center" shrinkToFit="1"/>
    </xf>
    <xf numFmtId="0" fontId="61" fillId="0" borderId="0" xfId="8" applyNumberFormat="1" applyFont="1">
      <alignment vertical="center"/>
    </xf>
    <xf numFmtId="185" fontId="61" fillId="0" borderId="0" xfId="8" applyNumberFormat="1" applyFont="1">
      <alignment vertical="center"/>
    </xf>
    <xf numFmtId="180" fontId="61" fillId="0" borderId="0" xfId="8" applyNumberFormat="1" applyFont="1" applyAlignment="1"/>
    <xf numFmtId="0" fontId="24" fillId="0" borderId="27" xfId="0" applyFont="1" applyBorder="1" applyAlignment="1">
      <alignment horizontal="center" vertical="center" shrinkToFit="1"/>
    </xf>
    <xf numFmtId="176" fontId="24" fillId="0" borderId="46" xfId="0" applyNumberFormat="1" applyFont="1" applyBorder="1" applyAlignment="1">
      <alignment horizontal="left" vertical="center"/>
    </xf>
    <xf numFmtId="0" fontId="24" fillId="0" borderId="0" xfId="0" applyFont="1" applyAlignment="1">
      <alignment horizontal="center" vertical="center"/>
    </xf>
    <xf numFmtId="0" fontId="62" fillId="0" borderId="0" xfId="8" applyNumberFormat="1" applyFont="1">
      <alignment vertical="center"/>
    </xf>
    <xf numFmtId="0" fontId="62" fillId="0" borderId="0" xfId="8" applyNumberFormat="1" applyFont="1" applyAlignment="1">
      <alignment horizontal="center" vertical="center"/>
    </xf>
    <xf numFmtId="0" fontId="26" fillId="0" borderId="0" xfId="0" applyFont="1" applyAlignment="1">
      <alignment horizontal="center" vertical="center"/>
    </xf>
    <xf numFmtId="0" fontId="41" fillId="0" borderId="0" xfId="0" applyFont="1" applyAlignment="1">
      <alignment horizontal="center" vertical="center"/>
    </xf>
    <xf numFmtId="0" fontId="13" fillId="0" borderId="0" xfId="8" applyNumberFormat="1" applyFont="1" applyAlignment="1">
      <alignment horizontal="left" vertical="center" wrapText="1"/>
    </xf>
    <xf numFmtId="0" fontId="9" fillId="0" borderId="0" xfId="8" applyNumberFormat="1" applyFont="1" applyAlignment="1">
      <alignment horizontal="center" shrinkToFit="1"/>
    </xf>
    <xf numFmtId="0" fontId="11" fillId="0" borderId="0" xfId="8" applyNumberFormat="1" applyFont="1" applyAlignment="1">
      <alignment horizontal="center" vertical="center"/>
    </xf>
    <xf numFmtId="0" fontId="2" fillId="0" borderId="0" xfId="9" quotePrefix="1" applyFont="1" applyAlignment="1">
      <alignment horizontal="center" vertical="top"/>
    </xf>
    <xf numFmtId="0" fontId="9" fillId="0" borderId="0" xfId="8" applyNumberFormat="1" applyFont="1" applyAlignment="1">
      <alignment horizontal="center" vertical="center" shrinkToFit="1"/>
    </xf>
    <xf numFmtId="0" fontId="13" fillId="0" borderId="50" xfId="8" applyNumberFormat="1" applyFont="1" applyBorder="1">
      <alignment vertical="center"/>
    </xf>
    <xf numFmtId="0" fontId="13" fillId="0" borderId="51" xfId="8" applyNumberFormat="1" applyFont="1" applyBorder="1">
      <alignment vertical="center"/>
    </xf>
    <xf numFmtId="0" fontId="13" fillId="0" borderId="52" xfId="8" applyNumberFormat="1" applyFont="1" applyBorder="1">
      <alignment vertical="center"/>
    </xf>
    <xf numFmtId="0" fontId="7" fillId="0" borderId="58" xfId="8" applyNumberFormat="1" applyFont="1" applyBorder="1" applyAlignment="1">
      <alignment vertical="center" wrapText="1"/>
    </xf>
    <xf numFmtId="0" fontId="7" fillId="0" borderId="59" xfId="8" applyNumberFormat="1" applyFont="1" applyBorder="1" applyAlignment="1">
      <alignment vertical="center" wrapText="1"/>
    </xf>
    <xf numFmtId="0" fontId="7" fillId="0" borderId="0" xfId="8" applyNumberFormat="1" applyFont="1" applyAlignment="1">
      <alignment horizontal="center" vertical="center"/>
    </xf>
    <xf numFmtId="0" fontId="9" fillId="0" borderId="0" xfId="8" applyNumberFormat="1" applyFont="1" applyAlignment="1">
      <alignment horizontal="center"/>
    </xf>
    <xf numFmtId="0" fontId="7" fillId="0" borderId="55" xfId="8" applyNumberFormat="1" applyFont="1" applyBorder="1" applyAlignment="1">
      <alignment horizontal="center" vertical="center"/>
    </xf>
    <xf numFmtId="0" fontId="7" fillId="0" borderId="47" xfId="8" applyNumberFormat="1" applyFont="1" applyBorder="1" applyAlignment="1">
      <alignment horizontal="center" vertical="center"/>
    </xf>
    <xf numFmtId="0" fontId="16" fillId="0" borderId="53" xfId="8" applyNumberFormat="1" applyFont="1" applyBorder="1" applyAlignment="1">
      <alignment horizontal="center" vertical="center" shrinkToFit="1"/>
    </xf>
    <xf numFmtId="0" fontId="16" fillId="0" borderId="58" xfId="8" applyNumberFormat="1" applyFont="1" applyBorder="1" applyAlignment="1">
      <alignment horizontal="center" vertical="center" shrinkToFit="1"/>
    </xf>
    <xf numFmtId="0" fontId="16" fillId="0" borderId="58" xfId="8" applyNumberFormat="1" applyFont="1" applyBorder="1" applyAlignment="1">
      <alignment horizontal="center" vertical="center"/>
    </xf>
    <xf numFmtId="0" fontId="16" fillId="0" borderId="59" xfId="8" applyNumberFormat="1" applyFont="1" applyBorder="1" applyAlignment="1">
      <alignment horizontal="center" vertical="center" shrinkToFit="1"/>
    </xf>
    <xf numFmtId="0" fontId="16" fillId="0" borderId="0" xfId="8" applyNumberFormat="1" applyFont="1" applyAlignment="1">
      <alignment horizontal="right" vertical="center" wrapText="1"/>
    </xf>
    <xf numFmtId="0" fontId="9" fillId="0" borderId="50" xfId="8" applyNumberFormat="1" applyFont="1" applyBorder="1" applyAlignment="1">
      <alignment horizontal="center" vertical="center" shrinkToFit="1"/>
    </xf>
    <xf numFmtId="0" fontId="9" fillId="0" borderId="51" xfId="8" applyNumberFormat="1" applyFont="1" applyBorder="1" applyAlignment="1">
      <alignment horizontal="center" vertical="center" shrinkToFit="1"/>
    </xf>
    <xf numFmtId="0" fontId="9" fillId="0" borderId="52" xfId="8" applyNumberFormat="1" applyFont="1" applyBorder="1" applyAlignment="1">
      <alignment horizontal="center" vertical="center" shrinkToFit="1"/>
    </xf>
    <xf numFmtId="0" fontId="9" fillId="0" borderId="52" xfId="8" applyNumberFormat="1" applyFont="1" applyBorder="1" applyAlignment="1">
      <alignment vertical="center" wrapText="1"/>
    </xf>
    <xf numFmtId="0" fontId="7" fillId="0" borderId="54" xfId="8" applyNumberFormat="1" applyFont="1" applyBorder="1" applyAlignment="1">
      <alignment horizontal="center" vertical="center"/>
    </xf>
    <xf numFmtId="0" fontId="24" fillId="0" borderId="8" xfId="0" applyFont="1" applyBorder="1" applyAlignment="1">
      <alignment horizontal="center" vertical="center"/>
    </xf>
    <xf numFmtId="0" fontId="7" fillId="0" borderId="0" xfId="8" applyNumberFormat="1" applyFont="1" applyAlignment="1">
      <alignment horizontal="left" shrinkToFit="1"/>
    </xf>
    <xf numFmtId="0" fontId="7" fillId="0" borderId="0" xfId="8" applyNumberFormat="1" applyFont="1" applyAlignment="1">
      <alignment shrinkToFit="1"/>
    </xf>
    <xf numFmtId="186" fontId="56" fillId="0" borderId="53" xfId="0" applyNumberFormat="1" applyFont="1" applyBorder="1" applyAlignment="1">
      <alignment horizontal="right" vertical="center" wrapText="1"/>
    </xf>
    <xf numFmtId="0" fontId="54" fillId="0" borderId="58" xfId="0" applyFont="1" applyBorder="1" applyAlignment="1">
      <alignment horizontal="center" vertical="center" wrapText="1"/>
    </xf>
    <xf numFmtId="187" fontId="54" fillId="0" borderId="59" xfId="0" applyNumberFormat="1" applyFont="1" applyBorder="1" applyAlignment="1">
      <alignment horizontal="left" vertical="center" wrapText="1"/>
    </xf>
    <xf numFmtId="187" fontId="54" fillId="0" borderId="43" xfId="0" applyNumberFormat="1" applyFont="1" applyBorder="1" applyAlignment="1">
      <alignment horizontal="right" vertical="center" wrapText="1"/>
    </xf>
    <xf numFmtId="187" fontId="57" fillId="0" borderId="43" xfId="0" applyNumberFormat="1" applyFont="1" applyBorder="1" applyAlignment="1">
      <alignment horizontal="right" vertical="center" wrapText="1"/>
    </xf>
    <xf numFmtId="187" fontId="54" fillId="0" borderId="53" xfId="0" applyNumberFormat="1" applyFont="1" applyBorder="1" applyAlignment="1">
      <alignment horizontal="right" vertical="center" wrapText="1"/>
    </xf>
    <xf numFmtId="186" fontId="56" fillId="0" borderId="43" xfId="0" applyNumberFormat="1" applyFont="1" applyBorder="1" applyAlignment="1">
      <alignment horizontal="right" vertical="center" wrapText="1"/>
    </xf>
    <xf numFmtId="186" fontId="65" fillId="0" borderId="43" xfId="0" applyNumberFormat="1" applyFont="1" applyBorder="1" applyAlignment="1">
      <alignment horizontal="right" vertical="center" wrapText="1"/>
    </xf>
    <xf numFmtId="186" fontId="56" fillId="0" borderId="59" xfId="0" applyNumberFormat="1" applyFont="1" applyBorder="1" applyAlignment="1">
      <alignment horizontal="left" vertical="center" wrapText="1"/>
    </xf>
    <xf numFmtId="0" fontId="24" fillId="0" borderId="0" xfId="0" quotePrefix="1" applyFont="1">
      <alignment vertical="center"/>
    </xf>
    <xf numFmtId="0" fontId="70" fillId="0" borderId="0" xfId="0" applyFont="1" applyAlignment="1">
      <alignment horizontal="center" vertical="center"/>
    </xf>
    <xf numFmtId="176" fontId="71" fillId="0" borderId="10" xfId="0" applyNumberFormat="1" applyFont="1" applyBorder="1" applyAlignment="1">
      <alignment horizontal="right" vertical="center"/>
    </xf>
    <xf numFmtId="0" fontId="72" fillId="0" borderId="0" xfId="0" applyFont="1">
      <alignment vertical="center"/>
    </xf>
    <xf numFmtId="0" fontId="11" fillId="0" borderId="14" xfId="8" applyNumberFormat="1" applyFont="1" applyBorder="1" applyAlignment="1">
      <alignment horizontal="center" vertical="center" shrinkToFit="1"/>
    </xf>
    <xf numFmtId="0" fontId="70" fillId="0" borderId="45" xfId="0" applyFont="1" applyBorder="1" applyAlignment="1" applyProtection="1">
      <alignment horizontal="right" vertical="center"/>
      <protection locked="0"/>
    </xf>
    <xf numFmtId="176" fontId="70" fillId="0" borderId="1" xfId="0" applyNumberFormat="1" applyFont="1" applyBorder="1" applyAlignment="1">
      <alignment horizontal="right" vertical="center" shrinkToFit="1"/>
    </xf>
    <xf numFmtId="0" fontId="70" fillId="0" borderId="23" xfId="0" applyFont="1" applyBorder="1" applyAlignment="1">
      <alignment horizontal="center" vertical="center"/>
    </xf>
    <xf numFmtId="0" fontId="7" fillId="3" borderId="58" xfId="8" applyNumberFormat="1" applyFont="1" applyFill="1" applyBorder="1" applyAlignment="1">
      <alignment horizontal="center" vertical="center"/>
    </xf>
    <xf numFmtId="0" fontId="51" fillId="3" borderId="58" xfId="8" applyNumberFormat="1" applyFont="1" applyFill="1" applyBorder="1" applyAlignment="1">
      <alignment horizontal="center" vertical="center"/>
    </xf>
    <xf numFmtId="0" fontId="9" fillId="3" borderId="55" xfId="8" applyNumberFormat="1" applyFont="1" applyFill="1" applyBorder="1">
      <alignment vertical="center"/>
    </xf>
    <xf numFmtId="0" fontId="9" fillId="3" borderId="14" xfId="8" applyNumberFormat="1" applyFont="1" applyFill="1" applyBorder="1">
      <alignment vertical="center"/>
    </xf>
    <xf numFmtId="0" fontId="16" fillId="3" borderId="44" xfId="8" applyNumberFormat="1" applyFont="1" applyFill="1" applyBorder="1" applyAlignment="1">
      <alignment vertical="center" shrinkToFit="1"/>
    </xf>
    <xf numFmtId="0" fontId="9" fillId="3" borderId="57" xfId="8" applyNumberFormat="1" applyFont="1" applyFill="1" applyBorder="1">
      <alignment vertical="center"/>
    </xf>
    <xf numFmtId="0" fontId="9" fillId="3" borderId="3" xfId="8" applyNumberFormat="1" applyFont="1" applyFill="1" applyBorder="1">
      <alignment vertical="center"/>
    </xf>
    <xf numFmtId="0" fontId="9" fillId="3" borderId="50" xfId="8" applyNumberFormat="1" applyFont="1" applyFill="1" applyBorder="1">
      <alignment vertical="center"/>
    </xf>
    <xf numFmtId="0" fontId="9" fillId="3" borderId="52" xfId="8" applyNumberFormat="1" applyFont="1" applyFill="1" applyBorder="1">
      <alignment vertical="center"/>
    </xf>
    <xf numFmtId="0" fontId="11" fillId="0" borderId="14" xfId="8" applyNumberFormat="1" applyFont="1" applyBorder="1" applyAlignment="1"/>
    <xf numFmtId="0" fontId="7" fillId="0" borderId="0" xfId="8" applyNumberFormat="1" applyFont="1" applyAlignment="1"/>
    <xf numFmtId="0" fontId="11" fillId="0" borderId="3" xfId="8" applyNumberFormat="1" applyFont="1" applyBorder="1" applyAlignment="1"/>
    <xf numFmtId="0" fontId="13" fillId="0" borderId="14" xfId="8" applyNumberFormat="1" applyFont="1" applyBorder="1" applyAlignment="1"/>
    <xf numFmtId="0" fontId="13" fillId="0" borderId="3" xfId="8" applyNumberFormat="1" applyFont="1" applyBorder="1" applyAlignment="1"/>
    <xf numFmtId="0" fontId="11" fillId="3" borderId="53" xfId="8" applyNumberFormat="1" applyFont="1" applyFill="1" applyBorder="1" applyAlignment="1">
      <alignment horizontal="center" vertical="center"/>
    </xf>
    <xf numFmtId="0" fontId="47" fillId="3" borderId="58" xfId="8" applyNumberFormat="1" applyFont="1" applyFill="1" applyBorder="1" applyAlignment="1">
      <alignment horizontal="center" vertical="center"/>
    </xf>
    <xf numFmtId="0" fontId="47" fillId="3" borderId="59" xfId="8" applyNumberFormat="1" applyFont="1" applyFill="1" applyBorder="1" applyAlignment="1">
      <alignment horizontal="center" vertical="center"/>
    </xf>
    <xf numFmtId="0" fontId="51" fillId="3" borderId="59" xfId="8" applyNumberFormat="1" applyFont="1" applyFill="1" applyBorder="1" applyAlignment="1">
      <alignment horizontal="center" vertical="center"/>
    </xf>
    <xf numFmtId="0" fontId="7" fillId="0" borderId="51" xfId="8" applyNumberFormat="1" applyFont="1" applyBorder="1" applyAlignment="1">
      <alignment vertical="center" shrinkToFit="1"/>
    </xf>
    <xf numFmtId="0" fontId="7" fillId="0" borderId="51" xfId="8" applyNumberFormat="1" applyFont="1" applyBorder="1" applyAlignment="1">
      <alignment horizontal="center" vertical="center" shrinkToFit="1"/>
    </xf>
    <xf numFmtId="0" fontId="9" fillId="0" borderId="0" xfId="8" applyNumberFormat="1" applyFont="1" applyAlignment="1">
      <alignment vertical="center" shrinkToFit="1"/>
    </xf>
    <xf numFmtId="0" fontId="45" fillId="0" borderId="68" xfId="8" applyNumberFormat="1" applyFont="1" applyBorder="1" applyAlignment="1" applyProtection="1">
      <alignment horizontal="center" vertical="center" shrinkToFit="1"/>
      <protection locked="0"/>
    </xf>
    <xf numFmtId="0" fontId="45" fillId="0" borderId="69" xfId="8" applyNumberFormat="1" applyFont="1" applyBorder="1" applyAlignment="1" applyProtection="1">
      <alignment horizontal="center" vertical="center" shrinkToFit="1"/>
      <protection locked="0"/>
    </xf>
    <xf numFmtId="0" fontId="45" fillId="0" borderId="69" xfId="8" applyNumberFormat="1" applyFont="1" applyBorder="1" applyAlignment="1" applyProtection="1">
      <alignment horizontal="center" vertical="center"/>
      <protection locked="0"/>
    </xf>
    <xf numFmtId="0" fontId="45" fillId="0" borderId="70" xfId="8" applyNumberFormat="1" applyFont="1" applyBorder="1" applyAlignment="1" applyProtection="1">
      <alignment horizontal="center" vertical="center" shrinkToFit="1"/>
      <protection locked="0"/>
    </xf>
    <xf numFmtId="0" fontId="11" fillId="0" borderId="56" xfId="8" applyNumberFormat="1" applyFont="1" applyBorder="1" applyAlignment="1"/>
    <xf numFmtId="0" fontId="15" fillId="0" borderId="0" xfId="8" applyNumberFormat="1" applyFont="1" applyAlignment="1">
      <alignment horizontal="center" vertical="center"/>
    </xf>
    <xf numFmtId="0" fontId="18" fillId="0" borderId="58" xfId="8" applyNumberFormat="1" applyFont="1" applyBorder="1" applyAlignment="1">
      <alignment vertical="center" wrapText="1" shrinkToFit="1"/>
    </xf>
    <xf numFmtId="0" fontId="18" fillId="0" borderId="59" xfId="8" applyNumberFormat="1" applyFont="1" applyBorder="1" applyAlignment="1">
      <alignment vertical="center" wrapText="1" shrinkToFit="1"/>
    </xf>
    <xf numFmtId="0" fontId="13" fillId="0" borderId="0" xfId="8" applyNumberFormat="1" applyFont="1" applyAlignment="1">
      <alignment vertical="center" wrapText="1"/>
    </xf>
    <xf numFmtId="0" fontId="11" fillId="0" borderId="56" xfId="8" applyNumberFormat="1" applyFont="1" applyBorder="1">
      <alignment vertical="center"/>
    </xf>
    <xf numFmtId="0" fontId="24" fillId="0" borderId="41" xfId="0" applyFont="1" applyBorder="1" applyAlignment="1">
      <alignment vertical="center" shrinkToFit="1"/>
    </xf>
    <xf numFmtId="0" fontId="2" fillId="0" borderId="0" xfId="0" applyFont="1">
      <alignment vertical="center"/>
    </xf>
    <xf numFmtId="0" fontId="2" fillId="0" borderId="0" xfId="0" applyFont="1" applyAlignment="1">
      <alignment horizontal="right" vertical="center"/>
    </xf>
    <xf numFmtId="0" fontId="70" fillId="0" borderId="21" xfId="0" applyFont="1" applyBorder="1" applyAlignment="1">
      <alignment horizontal="center" vertical="center" shrinkToFit="1"/>
    </xf>
    <xf numFmtId="58" fontId="70" fillId="0" borderId="20" xfId="0" applyNumberFormat="1" applyFont="1" applyBorder="1" applyAlignment="1" applyProtection="1">
      <alignment vertical="center" shrinkToFit="1"/>
      <protection locked="0"/>
    </xf>
    <xf numFmtId="176" fontId="70" fillId="0" borderId="20" xfId="0" applyNumberFormat="1" applyFont="1" applyBorder="1" applyAlignment="1" applyProtection="1">
      <alignment horizontal="right" vertical="center" shrinkToFit="1"/>
      <protection locked="0"/>
    </xf>
    <xf numFmtId="58" fontId="70" fillId="0" borderId="25" xfId="0" applyNumberFormat="1" applyFont="1" applyBorder="1" applyAlignment="1" applyProtection="1">
      <alignment vertical="center" shrinkToFit="1"/>
      <protection locked="0"/>
    </xf>
    <xf numFmtId="176" fontId="70" fillId="0" borderId="25" xfId="0" applyNumberFormat="1" applyFont="1" applyBorder="1" applyAlignment="1" applyProtection="1">
      <alignment horizontal="right" vertical="center" shrinkToFit="1"/>
      <protection locked="0"/>
    </xf>
    <xf numFmtId="0" fontId="47" fillId="0" borderId="0" xfId="8" applyNumberFormat="1" applyFont="1" applyAlignment="1">
      <alignment horizontal="center" vertical="center"/>
    </xf>
    <xf numFmtId="0" fontId="13" fillId="0" borderId="0" xfId="8" applyNumberFormat="1" applyFont="1" applyProtection="1">
      <alignment vertical="center"/>
      <protection locked="0"/>
    </xf>
    <xf numFmtId="0" fontId="24" fillId="0" borderId="25" xfId="0" applyFont="1" applyBorder="1" applyAlignment="1">
      <alignment horizontal="center" vertical="center"/>
    </xf>
    <xf numFmtId="0" fontId="78" fillId="5" borderId="80" xfId="8" applyNumberFormat="1" applyFont="1" applyFill="1" applyBorder="1" applyAlignment="1">
      <alignment horizontal="left" vertical="center"/>
    </xf>
    <xf numFmtId="0" fontId="78" fillId="5" borderId="0" xfId="8" applyNumberFormat="1" applyFont="1" applyFill="1" applyAlignment="1">
      <alignment horizontal="left" vertical="center"/>
    </xf>
    <xf numFmtId="0" fontId="78" fillId="5" borderId="81" xfId="8" applyNumberFormat="1" applyFont="1" applyFill="1" applyBorder="1" applyAlignment="1">
      <alignment horizontal="left" vertical="center"/>
    </xf>
    <xf numFmtId="0" fontId="2" fillId="5" borderId="77" xfId="9" quotePrefix="1" applyFont="1" applyFill="1" applyBorder="1" applyAlignment="1">
      <alignment horizontal="center" vertical="top"/>
    </xf>
    <xf numFmtId="0" fontId="2" fillId="5" borderId="78" xfId="9" quotePrefix="1" applyFont="1" applyFill="1" applyBorder="1" applyAlignment="1">
      <alignment horizontal="center" vertical="top"/>
    </xf>
    <xf numFmtId="0" fontId="2" fillId="5" borderId="79" xfId="9" quotePrefix="1" applyFont="1" applyFill="1" applyBorder="1" applyAlignment="1">
      <alignment horizontal="center" vertical="top"/>
    </xf>
    <xf numFmtId="0" fontId="2" fillId="5" borderId="78" xfId="9" quotePrefix="1" applyFont="1" applyFill="1" applyBorder="1" applyAlignment="1" applyProtection="1">
      <alignment horizontal="center" vertical="top"/>
      <protection locked="0"/>
    </xf>
    <xf numFmtId="0" fontId="22" fillId="2" borderId="53" xfId="8" applyNumberFormat="1" applyFont="1" applyFill="1" applyBorder="1" applyAlignment="1">
      <alignment horizontal="center" vertical="center" wrapText="1"/>
    </xf>
    <xf numFmtId="0" fontId="22" fillId="2" borderId="58" xfId="8" applyNumberFormat="1" applyFont="1" applyFill="1" applyBorder="1" applyAlignment="1">
      <alignment horizontal="center" vertical="center"/>
    </xf>
    <xf numFmtId="0" fontId="22" fillId="2" borderId="59" xfId="8" applyNumberFormat="1" applyFont="1" applyFill="1" applyBorder="1" applyAlignment="1">
      <alignment horizontal="center" vertical="center"/>
    </xf>
    <xf numFmtId="6" fontId="52" fillId="2" borderId="55" xfId="10" applyNumberFormat="1" applyFont="1" applyFill="1" applyBorder="1" applyAlignment="1">
      <alignment horizontal="right" vertical="center"/>
    </xf>
    <xf numFmtId="6" fontId="52" fillId="2" borderId="56" xfId="10" applyNumberFormat="1" applyFont="1" applyFill="1" applyBorder="1" applyAlignment="1">
      <alignment horizontal="right" vertical="center"/>
    </xf>
    <xf numFmtId="6" fontId="52" fillId="2" borderId="57" xfId="10" applyNumberFormat="1" applyFont="1" applyFill="1" applyBorder="1" applyAlignment="1">
      <alignment horizontal="right" vertical="center"/>
    </xf>
    <xf numFmtId="6" fontId="52" fillId="2" borderId="50" xfId="10" applyNumberFormat="1" applyFont="1" applyFill="1" applyBorder="1" applyAlignment="1">
      <alignment horizontal="right" vertical="center"/>
    </xf>
    <xf numFmtId="6" fontId="52" fillId="2" borderId="51" xfId="10" applyNumberFormat="1" applyFont="1" applyFill="1" applyBorder="1" applyAlignment="1">
      <alignment horizontal="right" vertical="center"/>
    </xf>
    <xf numFmtId="6" fontId="52" fillId="2" borderId="52" xfId="10" applyNumberFormat="1" applyFont="1" applyFill="1" applyBorder="1" applyAlignment="1">
      <alignment horizontal="right" vertical="center"/>
    </xf>
    <xf numFmtId="0" fontId="9" fillId="0" borderId="0" xfId="8" applyNumberFormat="1" applyFont="1" applyAlignment="1">
      <alignment horizontal="left" vertical="center" wrapText="1"/>
    </xf>
    <xf numFmtId="0" fontId="39" fillId="0" borderId="0" xfId="8" applyNumberFormat="1" applyFont="1" applyAlignment="1">
      <alignment horizontal="center" vertical="center"/>
    </xf>
    <xf numFmtId="0" fontId="2" fillId="0" borderId="58" xfId="8" applyNumberFormat="1" applyBorder="1">
      <alignment vertical="center"/>
    </xf>
    <xf numFmtId="0" fontId="2" fillId="0" borderId="59" xfId="8" applyNumberFormat="1" applyBorder="1">
      <alignment vertical="center"/>
    </xf>
    <xf numFmtId="179" fontId="49" fillId="0" borderId="58" xfId="8" applyNumberFormat="1" applyFont="1" applyBorder="1" applyAlignment="1" applyProtection="1">
      <alignment horizontal="center" vertical="center" shrinkToFit="1"/>
      <protection locked="0"/>
    </xf>
    <xf numFmtId="0" fontId="16" fillId="0" borderId="53" xfId="8" applyNumberFormat="1" applyFont="1" applyBorder="1" applyAlignment="1">
      <alignment horizontal="center" vertical="center" wrapText="1" shrinkToFit="1"/>
    </xf>
    <xf numFmtId="0" fontId="16" fillId="0" borderId="58" xfId="8" applyNumberFormat="1" applyFont="1" applyBorder="1" applyAlignment="1">
      <alignment horizontal="center" vertical="center" wrapText="1" shrinkToFit="1"/>
    </xf>
    <xf numFmtId="0" fontId="16" fillId="0" borderId="63" xfId="8" applyNumberFormat="1" applyFont="1" applyBorder="1" applyAlignment="1">
      <alignment horizontal="center" vertical="center" wrapText="1" shrinkToFit="1"/>
    </xf>
    <xf numFmtId="0" fontId="7" fillId="0" borderId="54" xfId="8" applyNumberFormat="1" applyFont="1" applyBorder="1" applyAlignment="1" applyProtection="1">
      <alignment horizontal="center" vertical="center" shrinkToFit="1"/>
      <protection locked="0"/>
    </xf>
    <xf numFmtId="0" fontId="7" fillId="0" borderId="58" xfId="8" applyNumberFormat="1" applyFont="1" applyBorder="1" applyAlignment="1" applyProtection="1">
      <alignment horizontal="center" vertical="center" shrinkToFit="1"/>
      <protection locked="0"/>
    </xf>
    <xf numFmtId="0" fontId="7" fillId="0" borderId="59" xfId="8" applyNumberFormat="1" applyFont="1" applyBorder="1" applyAlignment="1" applyProtection="1">
      <alignment horizontal="center" vertical="center" shrinkToFit="1"/>
      <protection locked="0"/>
    </xf>
    <xf numFmtId="0" fontId="9" fillId="0" borderId="0" xfId="8" applyNumberFormat="1" applyFont="1" applyAlignment="1">
      <alignment horizontal="center" vertical="center"/>
    </xf>
    <xf numFmtId="176" fontId="48" fillId="0" borderId="43" xfId="8" applyNumberFormat="1" applyFont="1" applyBorder="1" applyAlignment="1">
      <alignment horizontal="right" vertical="center"/>
    </xf>
    <xf numFmtId="176" fontId="50" fillId="0" borderId="43" xfId="8" applyNumberFormat="1" applyFont="1" applyBorder="1" applyAlignment="1">
      <alignment horizontal="right" vertical="center"/>
    </xf>
    <xf numFmtId="0" fontId="7" fillId="0" borderId="43" xfId="8" applyNumberFormat="1" applyFont="1" applyBorder="1" applyAlignment="1">
      <alignment horizontal="distributed" vertical="center" shrinkToFit="1"/>
    </xf>
    <xf numFmtId="176" fontId="48" fillId="0" borderId="43" xfId="8" applyNumberFormat="1" applyFont="1" applyBorder="1" applyAlignment="1" applyProtection="1">
      <alignment horizontal="right" vertical="center" shrinkToFit="1"/>
      <protection locked="0"/>
    </xf>
    <xf numFmtId="181" fontId="59" fillId="0" borderId="0" xfId="8" applyNumberFormat="1" applyFont="1" applyAlignment="1">
      <alignment horizontal="center" vertical="center" wrapText="1"/>
    </xf>
    <xf numFmtId="182" fontId="59" fillId="0" borderId="0" xfId="8" applyNumberFormat="1" applyFont="1" applyAlignment="1">
      <alignment horizontal="center" vertical="center" wrapText="1"/>
    </xf>
    <xf numFmtId="0" fontId="13" fillId="0" borderId="0" xfId="8" applyNumberFormat="1" applyFont="1" applyAlignment="1">
      <alignment horizontal="center" vertical="center"/>
    </xf>
    <xf numFmtId="0" fontId="11" fillId="0" borderId="0" xfId="8" applyNumberFormat="1" applyFont="1" applyAlignment="1">
      <alignment horizontal="center" vertical="center"/>
    </xf>
    <xf numFmtId="0" fontId="73" fillId="2" borderId="0" xfId="8" applyNumberFormat="1" applyFont="1" applyFill="1" applyAlignment="1">
      <alignment vertical="top" wrapText="1"/>
    </xf>
    <xf numFmtId="0" fontId="74" fillId="0" borderId="0" xfId="0" applyFont="1" applyAlignment="1">
      <alignment vertical="center" wrapText="1"/>
    </xf>
    <xf numFmtId="0" fontId="9" fillId="0" borderId="43" xfId="8" applyNumberFormat="1" applyFont="1" applyBorder="1" applyAlignment="1">
      <alignment horizontal="center" vertical="center" wrapText="1"/>
    </xf>
    <xf numFmtId="0" fontId="9" fillId="0" borderId="43" xfId="8" applyNumberFormat="1" applyFont="1" applyBorder="1" applyAlignment="1">
      <alignment horizontal="center" vertical="center"/>
    </xf>
    <xf numFmtId="0" fontId="9" fillId="0" borderId="43" xfId="8" applyNumberFormat="1" applyFont="1" applyBorder="1" applyAlignment="1">
      <alignment horizontal="distributed" vertical="center" shrinkToFit="1"/>
    </xf>
    <xf numFmtId="0" fontId="7" fillId="0" borderId="0" xfId="8" applyNumberFormat="1" applyFont="1" applyAlignment="1">
      <alignment vertical="center" shrinkToFit="1"/>
    </xf>
    <xf numFmtId="0" fontId="16" fillId="0" borderId="55" xfId="8" applyNumberFormat="1" applyFont="1" applyBorder="1" applyAlignment="1">
      <alignment horizontal="center" vertical="center" wrapText="1" shrinkToFit="1"/>
    </xf>
    <xf numFmtId="0" fontId="16" fillId="0" borderId="57" xfId="8" applyNumberFormat="1" applyFont="1" applyBorder="1" applyAlignment="1">
      <alignment horizontal="center" vertical="center" wrapText="1" shrinkToFit="1"/>
    </xf>
    <xf numFmtId="0" fontId="16" fillId="0" borderId="14" xfId="8" applyNumberFormat="1" applyFont="1" applyBorder="1" applyAlignment="1">
      <alignment horizontal="center" vertical="center" wrapText="1" shrinkToFit="1"/>
    </xf>
    <xf numFmtId="0" fontId="16" fillId="0" borderId="3" xfId="8" applyNumberFormat="1" applyFont="1" applyBorder="1" applyAlignment="1">
      <alignment horizontal="center" vertical="center" wrapText="1" shrinkToFit="1"/>
    </xf>
    <xf numFmtId="0" fontId="16" fillId="0" borderId="50" xfId="8" applyNumberFormat="1" applyFont="1" applyBorder="1" applyAlignment="1">
      <alignment horizontal="center" vertical="center" wrapText="1" shrinkToFit="1"/>
    </xf>
    <xf numFmtId="0" fontId="16" fillId="0" borderId="52" xfId="8" applyNumberFormat="1" applyFont="1" applyBorder="1" applyAlignment="1">
      <alignment horizontal="center" vertical="center" wrapText="1" shrinkToFit="1"/>
    </xf>
    <xf numFmtId="0" fontId="7" fillId="0" borderId="0" xfId="8" applyNumberFormat="1" applyFont="1" applyAlignment="1">
      <alignment horizontal="right" vertical="center" shrinkToFit="1"/>
    </xf>
    <xf numFmtId="0" fontId="22" fillId="2" borderId="53" xfId="8" applyNumberFormat="1" applyFont="1" applyFill="1" applyBorder="1" applyAlignment="1">
      <alignment horizontal="center" vertical="center"/>
    </xf>
    <xf numFmtId="0" fontId="23" fillId="2" borderId="53" xfId="8" applyNumberFormat="1" applyFont="1" applyFill="1" applyBorder="1" applyAlignment="1">
      <alignment horizontal="center" vertical="center"/>
    </xf>
    <xf numFmtId="0" fontId="23" fillId="2" borderId="58" xfId="8" applyNumberFormat="1" applyFont="1" applyFill="1" applyBorder="1" applyAlignment="1">
      <alignment horizontal="center" vertical="center"/>
    </xf>
    <xf numFmtId="0" fontId="23" fillId="2" borderId="59" xfId="8" applyNumberFormat="1" applyFont="1" applyFill="1" applyBorder="1" applyAlignment="1">
      <alignment horizontal="center" vertical="center"/>
    </xf>
    <xf numFmtId="0" fontId="21" fillId="2" borderId="0" xfId="8" applyNumberFormat="1" applyFont="1" applyFill="1" applyAlignment="1">
      <alignment horizontal="center" vertical="center"/>
    </xf>
    <xf numFmtId="0" fontId="9" fillId="0" borderId="0" xfId="8" applyNumberFormat="1" applyFont="1" applyAlignment="1">
      <alignment horizontal="center" vertical="center" shrinkToFit="1"/>
    </xf>
    <xf numFmtId="0" fontId="7" fillId="0" borderId="43" xfId="8" applyNumberFormat="1" applyFont="1" applyBorder="1" applyAlignment="1">
      <alignment horizontal="center" vertical="center" shrinkToFit="1"/>
    </xf>
    <xf numFmtId="0" fontId="17" fillId="0" borderId="56" xfId="8" applyNumberFormat="1" applyFont="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17" fillId="0" borderId="0" xfId="8" applyNumberFormat="1" applyFont="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17" fillId="0" borderId="51" xfId="8" applyNumberFormat="1" applyFont="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22" fillId="0" borderId="0" xfId="8" applyNumberFormat="1" applyFont="1" applyAlignment="1">
      <alignment horizontal="left" wrapText="1"/>
    </xf>
    <xf numFmtId="183" fontId="59" fillId="0" borderId="0" xfId="8" applyNumberFormat="1" applyFont="1" applyAlignment="1">
      <alignment horizontal="center" vertical="center" wrapText="1"/>
    </xf>
    <xf numFmtId="38" fontId="62" fillId="0" borderId="57" xfId="10" applyFont="1" applyBorder="1" applyAlignment="1">
      <alignment horizontal="center" vertical="center"/>
    </xf>
    <xf numFmtId="38" fontId="62" fillId="0" borderId="3" xfId="10" applyFont="1" applyBorder="1" applyAlignment="1">
      <alignment horizontal="center" vertical="center"/>
    </xf>
    <xf numFmtId="38" fontId="62" fillId="0" borderId="52" xfId="10" applyFont="1" applyBorder="1" applyAlignment="1">
      <alignment horizontal="center" vertical="center"/>
    </xf>
    <xf numFmtId="0" fontId="7" fillId="0" borderId="43" xfId="8" applyNumberFormat="1" applyFont="1" applyBorder="1" applyAlignment="1">
      <alignment horizontal="center" vertical="center"/>
    </xf>
    <xf numFmtId="0" fontId="7" fillId="0" borderId="55" xfId="8" applyNumberFormat="1" applyFont="1" applyBorder="1" applyAlignment="1">
      <alignment horizontal="center" vertical="center" wrapText="1" shrinkToFit="1"/>
    </xf>
    <xf numFmtId="0" fontId="7" fillId="0" borderId="56" xfId="8" applyNumberFormat="1" applyFont="1" applyBorder="1" applyAlignment="1">
      <alignment horizontal="center" vertical="center" shrinkToFit="1"/>
    </xf>
    <xf numFmtId="0" fontId="7" fillId="0" borderId="57" xfId="8" applyNumberFormat="1" applyFont="1" applyBorder="1" applyAlignment="1">
      <alignment horizontal="center" vertical="center" shrinkToFit="1"/>
    </xf>
    <xf numFmtId="0" fontId="7" fillId="0" borderId="14" xfId="8" applyNumberFormat="1" applyFont="1" applyBorder="1" applyAlignment="1">
      <alignment horizontal="center" vertical="center" shrinkToFit="1"/>
    </xf>
    <xf numFmtId="0" fontId="7" fillId="0" borderId="0" xfId="8" applyNumberFormat="1" applyFont="1" applyAlignment="1">
      <alignment horizontal="center" vertical="center" shrinkToFit="1"/>
    </xf>
    <xf numFmtId="0" fontId="7" fillId="0" borderId="3" xfId="8" applyNumberFormat="1" applyFont="1" applyBorder="1" applyAlignment="1">
      <alignment horizontal="center" vertical="center" shrinkToFit="1"/>
    </xf>
    <xf numFmtId="0" fontId="7" fillId="0" borderId="50" xfId="8" applyNumberFormat="1" applyFont="1" applyBorder="1" applyAlignment="1">
      <alignment horizontal="center" vertical="center" shrinkToFit="1"/>
    </xf>
    <xf numFmtId="0" fontId="7" fillId="0" borderId="51" xfId="8" applyNumberFormat="1" applyFont="1" applyBorder="1" applyAlignment="1">
      <alignment horizontal="center" vertical="center" shrinkToFit="1"/>
    </xf>
    <xf numFmtId="0" fontId="7" fillId="0" borderId="52" xfId="8" applyNumberFormat="1" applyFont="1" applyBorder="1" applyAlignment="1">
      <alignment horizontal="center" vertical="center" shrinkToFit="1"/>
    </xf>
    <xf numFmtId="0" fontId="53" fillId="0" borderId="54" xfId="0" applyFont="1" applyBorder="1" applyProtection="1">
      <alignment vertical="center"/>
      <protection locked="0"/>
    </xf>
    <xf numFmtId="0" fontId="53" fillId="0" borderId="58" xfId="0" applyFont="1" applyBorder="1" applyProtection="1">
      <alignment vertical="center"/>
      <protection locked="0"/>
    </xf>
    <xf numFmtId="0" fontId="53" fillId="0" borderId="59" xfId="0" applyFont="1" applyBorder="1" applyProtection="1">
      <alignment vertical="center"/>
      <protection locked="0"/>
    </xf>
    <xf numFmtId="0" fontId="51" fillId="0" borderId="0" xfId="8" applyNumberFormat="1" applyFont="1" applyAlignment="1" applyProtection="1">
      <alignment horizontal="center" vertical="center" shrinkToFit="1"/>
      <protection locked="0"/>
    </xf>
    <xf numFmtId="0" fontId="51" fillId="0" borderId="51" xfId="8" applyNumberFormat="1" applyFont="1" applyBorder="1" applyAlignment="1" applyProtection="1">
      <alignment horizontal="center" vertical="center" shrinkToFit="1"/>
      <protection locked="0"/>
    </xf>
    <xf numFmtId="0" fontId="48" fillId="0" borderId="43" xfId="8" applyNumberFormat="1" applyFont="1" applyBorder="1" applyAlignment="1" applyProtection="1">
      <alignment horizontal="left" vertical="center" wrapText="1"/>
      <protection locked="0"/>
    </xf>
    <xf numFmtId="0" fontId="7" fillId="0" borderId="58" xfId="8" applyNumberFormat="1" applyFont="1" applyBorder="1" applyAlignment="1">
      <alignment horizontal="center" vertical="center" wrapText="1" shrinkToFit="1"/>
    </xf>
    <xf numFmtId="0" fontId="7" fillId="0" borderId="59" xfId="8" applyNumberFormat="1" applyFont="1" applyBorder="1" applyAlignment="1">
      <alignment horizontal="center" vertical="center" wrapText="1" shrinkToFit="1"/>
    </xf>
    <xf numFmtId="0" fontId="20" fillId="0" borderId="53" xfId="8" applyNumberFormat="1" applyFont="1" applyBorder="1" applyAlignment="1">
      <alignment horizontal="center" vertical="center" wrapText="1" shrinkToFit="1"/>
    </xf>
    <xf numFmtId="0" fontId="20" fillId="0" borderId="58" xfId="8" applyNumberFormat="1" applyFont="1" applyBorder="1" applyAlignment="1">
      <alignment horizontal="center" vertical="center" wrapText="1" shrinkToFit="1"/>
    </xf>
    <xf numFmtId="0" fontId="20" fillId="0" borderId="59" xfId="8" applyNumberFormat="1" applyFont="1" applyBorder="1" applyAlignment="1">
      <alignment horizontal="center" vertical="center" wrapText="1" shrinkToFit="1"/>
    </xf>
    <xf numFmtId="0" fontId="69" fillId="0" borderId="42" xfId="8" applyNumberFormat="1" applyFont="1" applyBorder="1" applyAlignment="1" applyProtection="1">
      <alignment horizontal="center" vertical="center" shrinkToFit="1"/>
      <protection locked="0"/>
    </xf>
    <xf numFmtId="0" fontId="69" fillId="0" borderId="37" xfId="8" applyNumberFormat="1" applyFont="1" applyBorder="1" applyAlignment="1" applyProtection="1">
      <alignment horizontal="center" vertical="center" shrinkToFit="1"/>
      <protection locked="0"/>
    </xf>
    <xf numFmtId="0" fontId="48" fillId="0" borderId="40" xfId="8" applyNumberFormat="1" applyFont="1" applyBorder="1" applyAlignment="1" applyProtection="1">
      <alignment horizontal="center" vertical="center" shrinkToFit="1"/>
      <protection locked="0"/>
    </xf>
    <xf numFmtId="0" fontId="48" fillId="0" borderId="36" xfId="8" applyNumberFormat="1" applyFont="1" applyBorder="1" applyAlignment="1" applyProtection="1">
      <alignment horizontal="center" vertical="center" shrinkToFit="1"/>
      <protection locked="0"/>
    </xf>
    <xf numFmtId="0" fontId="48" fillId="0" borderId="42" xfId="8" applyNumberFormat="1" applyFont="1" applyBorder="1" applyAlignment="1" applyProtection="1">
      <alignment horizontal="center" vertical="center" shrinkToFit="1"/>
      <protection locked="0"/>
    </xf>
    <xf numFmtId="0" fontId="48" fillId="0" borderId="37" xfId="8" applyNumberFormat="1" applyFont="1" applyBorder="1" applyAlignment="1" applyProtection="1">
      <alignment horizontal="center" vertical="center" shrinkToFit="1"/>
      <protection locked="0"/>
    </xf>
    <xf numFmtId="0" fontId="9" fillId="0" borderId="50" xfId="8" applyNumberFormat="1" applyFont="1" applyBorder="1" applyAlignment="1">
      <alignment horizontal="center" vertical="center" shrinkToFit="1"/>
    </xf>
    <xf numFmtId="0" fontId="9" fillId="0" borderId="51" xfId="8" applyNumberFormat="1" applyFont="1" applyBorder="1" applyAlignment="1">
      <alignment horizontal="center" vertical="center" shrinkToFit="1"/>
    </xf>
    <xf numFmtId="0" fontId="69" fillId="0" borderId="41" xfId="8" applyNumberFormat="1" applyFont="1" applyBorder="1" applyAlignment="1" applyProtection="1">
      <alignment horizontal="center" vertical="center" shrinkToFit="1"/>
      <protection locked="0"/>
    </xf>
    <xf numFmtId="0" fontId="69" fillId="0" borderId="21" xfId="8" applyNumberFormat="1" applyFont="1" applyBorder="1" applyAlignment="1" applyProtection="1">
      <alignment horizontal="center" vertical="center" shrinkToFit="1"/>
      <protection locked="0"/>
    </xf>
    <xf numFmtId="0" fontId="19" fillId="0" borderId="55" xfId="8" applyNumberFormat="1" applyFont="1" applyBorder="1" applyAlignment="1">
      <alignment horizontal="center" vertical="center" textRotation="180" wrapText="1" shrinkToFit="1"/>
    </xf>
    <xf numFmtId="0" fontId="19" fillId="0" borderId="57" xfId="8" applyNumberFormat="1" applyFont="1" applyBorder="1" applyAlignment="1">
      <alignment horizontal="center" vertical="center" textRotation="180" wrapText="1" shrinkToFit="1"/>
    </xf>
    <xf numFmtId="0" fontId="19" fillId="0" borderId="14" xfId="8" applyNumberFormat="1" applyFont="1" applyBorder="1" applyAlignment="1">
      <alignment horizontal="center" vertical="center" textRotation="180" wrapText="1" shrinkToFit="1"/>
    </xf>
    <xf numFmtId="0" fontId="19" fillId="0" borderId="3" xfId="8" applyNumberFormat="1" applyFont="1" applyBorder="1" applyAlignment="1">
      <alignment horizontal="center" vertical="center" textRotation="180" wrapText="1" shrinkToFit="1"/>
    </xf>
    <xf numFmtId="0" fontId="19" fillId="0" borderId="50" xfId="8" applyNumberFormat="1" applyFont="1" applyBorder="1" applyAlignment="1">
      <alignment horizontal="center" vertical="center" textRotation="180" wrapText="1" shrinkToFit="1"/>
    </xf>
    <xf numFmtId="0" fontId="19" fillId="0" borderId="52" xfId="8" applyNumberFormat="1" applyFont="1" applyBorder="1" applyAlignment="1">
      <alignment horizontal="center" vertical="center" textRotation="180" wrapText="1" shrinkToFit="1"/>
    </xf>
    <xf numFmtId="0" fontId="9" fillId="3" borderId="53" xfId="8" applyNumberFormat="1" applyFont="1" applyFill="1" applyBorder="1" applyAlignment="1">
      <alignment horizontal="center" vertical="center"/>
    </xf>
    <xf numFmtId="0" fontId="9" fillId="3" borderId="59" xfId="8" applyNumberFormat="1" applyFont="1" applyFill="1" applyBorder="1" applyAlignment="1">
      <alignment horizontal="center" vertical="center"/>
    </xf>
    <xf numFmtId="0" fontId="7" fillId="3" borderId="53" xfId="8" applyNumberFormat="1" applyFont="1" applyFill="1" applyBorder="1" applyAlignment="1">
      <alignment horizontal="center" vertical="center" shrinkToFit="1"/>
    </xf>
    <xf numFmtId="0" fontId="7" fillId="3" borderId="58" xfId="8" applyNumberFormat="1" applyFont="1" applyFill="1" applyBorder="1" applyAlignment="1">
      <alignment horizontal="center" vertical="center" shrinkToFit="1"/>
    </xf>
    <xf numFmtId="0" fontId="7" fillId="3" borderId="59" xfId="8" applyNumberFormat="1" applyFont="1" applyFill="1" applyBorder="1" applyAlignment="1">
      <alignment horizontal="center" vertical="center" shrinkToFit="1"/>
    </xf>
    <xf numFmtId="0" fontId="38" fillId="0" borderId="53" xfId="8" applyNumberFormat="1" applyFont="1" applyBorder="1" applyAlignment="1">
      <alignment horizontal="center" vertical="center" shrinkToFit="1"/>
    </xf>
    <xf numFmtId="0" fontId="38" fillId="0" borderId="58" xfId="8" applyNumberFormat="1" applyFont="1" applyBorder="1" applyAlignment="1">
      <alignment horizontal="center" vertical="center" shrinkToFit="1"/>
    </xf>
    <xf numFmtId="0" fontId="75" fillId="0" borderId="0" xfId="8" applyNumberFormat="1" applyFont="1" applyAlignment="1" applyProtection="1">
      <alignment horizontal="distributed" vertical="center" wrapText="1"/>
      <protection locked="0"/>
    </xf>
    <xf numFmtId="0" fontId="59" fillId="0" borderId="62" xfId="8" applyNumberFormat="1" applyFont="1" applyBorder="1" applyAlignment="1" applyProtection="1">
      <alignment horizontal="center" vertical="center"/>
      <protection locked="0"/>
    </xf>
    <xf numFmtId="0" fontId="59" fillId="0" borderId="49" xfId="8" applyNumberFormat="1" applyFont="1" applyBorder="1" applyAlignment="1" applyProtection="1">
      <alignment horizontal="center" vertical="center"/>
      <protection locked="0"/>
    </xf>
    <xf numFmtId="0" fontId="9" fillId="0" borderId="55" xfId="8" applyNumberFormat="1" applyFont="1" applyBorder="1" applyAlignment="1">
      <alignment horizontal="center" vertical="center"/>
    </xf>
    <xf numFmtId="0" fontId="9" fillId="0" borderId="56" xfId="8" applyNumberFormat="1" applyFont="1" applyBorder="1" applyAlignment="1">
      <alignment horizontal="center" vertical="center"/>
    </xf>
    <xf numFmtId="0" fontId="9" fillId="0" borderId="57" xfId="8" applyNumberFormat="1" applyFont="1" applyBorder="1" applyAlignment="1">
      <alignment horizontal="center" vertical="center"/>
    </xf>
    <xf numFmtId="0" fontId="9" fillId="0" borderId="53" xfId="8" applyNumberFormat="1" applyFont="1" applyBorder="1" applyAlignment="1">
      <alignment horizontal="center" vertical="center" shrinkToFit="1"/>
    </xf>
    <xf numFmtId="0" fontId="9" fillId="0" borderId="59" xfId="8" applyNumberFormat="1" applyFont="1" applyBorder="1" applyAlignment="1">
      <alignment horizontal="center" vertical="center" shrinkToFit="1"/>
    </xf>
    <xf numFmtId="180" fontId="59" fillId="0" borderId="53" xfId="8" applyNumberFormat="1" applyFont="1" applyBorder="1" applyAlignment="1" applyProtection="1">
      <alignment horizontal="center" vertical="center" shrinkToFit="1"/>
      <protection locked="0"/>
    </xf>
    <xf numFmtId="180" fontId="59" fillId="0" borderId="58" xfId="8" applyNumberFormat="1" applyFont="1" applyBorder="1" applyAlignment="1" applyProtection="1">
      <alignment horizontal="center" vertical="center" shrinkToFit="1"/>
      <protection locked="0"/>
    </xf>
    <xf numFmtId="180" fontId="59" fillId="0" borderId="59" xfId="8" applyNumberFormat="1" applyFont="1" applyBorder="1" applyAlignment="1" applyProtection="1">
      <alignment horizontal="center" vertical="center" shrinkToFit="1"/>
      <protection locked="0"/>
    </xf>
    <xf numFmtId="0" fontId="7" fillId="0" borderId="53" xfId="8" applyNumberFormat="1" applyFont="1" applyBorder="1" applyAlignment="1">
      <alignment horizontal="center" vertical="center" wrapText="1"/>
    </xf>
    <xf numFmtId="0" fontId="7" fillId="0" borderId="58" xfId="8" applyNumberFormat="1" applyFont="1" applyBorder="1" applyAlignment="1">
      <alignment horizontal="center" vertical="center" wrapText="1"/>
    </xf>
    <xf numFmtId="0" fontId="7" fillId="0" borderId="59" xfId="8" applyNumberFormat="1" applyFont="1" applyBorder="1" applyAlignment="1">
      <alignment horizontal="center" vertical="center" wrapText="1"/>
    </xf>
    <xf numFmtId="0" fontId="47" fillId="0" borderId="62" xfId="8" applyNumberFormat="1" applyFont="1" applyBorder="1" applyAlignment="1" applyProtection="1">
      <alignment horizontal="center" vertical="center"/>
      <protection locked="0"/>
    </xf>
    <xf numFmtId="0" fontId="47" fillId="0" borderId="49" xfId="8" applyNumberFormat="1" applyFont="1" applyBorder="1" applyAlignment="1" applyProtection="1">
      <alignment horizontal="center" vertical="center"/>
      <protection locked="0"/>
    </xf>
    <xf numFmtId="0" fontId="47" fillId="0" borderId="58" xfId="8" applyNumberFormat="1" applyFont="1" applyBorder="1" applyAlignment="1" applyProtection="1">
      <alignment horizontal="center" vertical="center"/>
      <protection locked="0"/>
    </xf>
    <xf numFmtId="0" fontId="47" fillId="0" borderId="59" xfId="8" applyNumberFormat="1" applyFont="1" applyBorder="1" applyAlignment="1" applyProtection="1">
      <alignment horizontal="center" vertical="center"/>
      <protection locked="0"/>
    </xf>
    <xf numFmtId="0" fontId="9" fillId="0" borderId="55" xfId="8" applyNumberFormat="1" applyFont="1" applyBorder="1" applyAlignment="1">
      <alignment horizontal="center" vertical="center" shrinkToFit="1"/>
    </xf>
    <xf numFmtId="0" fontId="9" fillId="0" borderId="56" xfId="8" applyNumberFormat="1" applyFont="1" applyBorder="1" applyAlignment="1">
      <alignment horizontal="center" vertical="center" shrinkToFit="1"/>
    </xf>
    <xf numFmtId="0" fontId="9" fillId="0" borderId="57" xfId="8" applyNumberFormat="1" applyFont="1" applyBorder="1" applyAlignment="1">
      <alignment horizontal="center" vertical="center" shrinkToFit="1"/>
    </xf>
    <xf numFmtId="0" fontId="7" fillId="0" borderId="58" xfId="8" applyNumberFormat="1" applyFont="1" applyBorder="1" applyAlignment="1">
      <alignment horizontal="center" vertical="center" shrinkToFit="1"/>
    </xf>
    <xf numFmtId="0" fontId="59" fillId="0" borderId="53" xfId="8" applyNumberFormat="1" applyFont="1" applyBorder="1" applyAlignment="1" applyProtection="1">
      <alignment horizontal="left" vertical="center" wrapText="1"/>
      <protection locked="0"/>
    </xf>
    <xf numFmtId="0" fontId="59" fillId="0" borderId="58" xfId="8" applyNumberFormat="1" applyFont="1" applyBorder="1" applyAlignment="1" applyProtection="1">
      <alignment horizontal="left" vertical="center" wrapText="1"/>
      <protection locked="0"/>
    </xf>
    <xf numFmtId="0" fontId="59" fillId="0" borderId="63" xfId="8" applyNumberFormat="1" applyFont="1" applyBorder="1" applyAlignment="1" applyProtection="1">
      <alignment horizontal="left" vertical="center" wrapText="1"/>
      <protection locked="0"/>
    </xf>
    <xf numFmtId="0" fontId="64" fillId="0" borderId="14" xfId="8" applyNumberFormat="1" applyFont="1" applyBorder="1" applyAlignment="1">
      <alignment horizontal="center" vertical="center" shrinkToFit="1"/>
    </xf>
    <xf numFmtId="0" fontId="64" fillId="0" borderId="0" xfId="8" applyNumberFormat="1" applyFont="1" applyAlignment="1">
      <alignment horizontal="center" vertical="center" shrinkToFit="1"/>
    </xf>
    <xf numFmtId="0" fontId="64" fillId="0" borderId="50" xfId="8" applyNumberFormat="1" applyFont="1" applyBorder="1" applyAlignment="1">
      <alignment horizontal="center" vertical="center" shrinkToFit="1"/>
    </xf>
    <xf numFmtId="0" fontId="64" fillId="0" borderId="51" xfId="8" applyNumberFormat="1" applyFont="1" applyBorder="1" applyAlignment="1">
      <alignment horizontal="center" vertical="center" shrinkToFit="1"/>
    </xf>
    <xf numFmtId="0" fontId="68" fillId="0" borderId="0" xfId="8" applyNumberFormat="1" applyFont="1" applyAlignment="1" applyProtection="1">
      <alignment horizontal="center" vertical="center" shrinkToFit="1"/>
      <protection locked="0"/>
    </xf>
    <xf numFmtId="0" fontId="68" fillId="0" borderId="51" xfId="8" applyNumberFormat="1" applyFont="1" applyBorder="1" applyAlignment="1" applyProtection="1">
      <alignment horizontal="center" vertical="center" shrinkToFit="1"/>
      <protection locked="0"/>
    </xf>
    <xf numFmtId="0" fontId="16" fillId="3" borderId="55" xfId="8" applyNumberFormat="1" applyFont="1" applyFill="1" applyBorder="1" applyAlignment="1">
      <alignment horizontal="center" vertical="center" textRotation="255" wrapText="1"/>
    </xf>
    <xf numFmtId="0" fontId="16" fillId="3" borderId="57" xfId="8" applyNumberFormat="1" applyFont="1" applyFill="1" applyBorder="1" applyAlignment="1">
      <alignment horizontal="center" vertical="center" textRotation="255"/>
    </xf>
    <xf numFmtId="0" fontId="16" fillId="3" borderId="14" xfId="8" applyNumberFormat="1" applyFont="1" applyFill="1" applyBorder="1" applyAlignment="1">
      <alignment horizontal="center" vertical="center" textRotation="255"/>
    </xf>
    <xf numFmtId="0" fontId="16" fillId="3" borderId="3" xfId="8" applyNumberFormat="1" applyFont="1" applyFill="1" applyBorder="1" applyAlignment="1">
      <alignment horizontal="center" vertical="center" textRotation="255"/>
    </xf>
    <xf numFmtId="0" fontId="16" fillId="3" borderId="50" xfId="8" applyNumberFormat="1" applyFont="1" applyFill="1" applyBorder="1" applyAlignment="1">
      <alignment horizontal="center" vertical="center" textRotation="255"/>
    </xf>
    <xf numFmtId="0" fontId="16" fillId="3" borderId="52" xfId="8" applyNumberFormat="1" applyFont="1" applyFill="1" applyBorder="1" applyAlignment="1">
      <alignment horizontal="center" vertical="center" textRotation="255"/>
    </xf>
    <xf numFmtId="181" fontId="76" fillId="0" borderId="14" xfId="8" applyNumberFormat="1" applyFont="1" applyBorder="1" applyAlignment="1">
      <alignment horizontal="right" vertical="center" shrinkToFit="1"/>
    </xf>
    <xf numFmtId="181" fontId="76" fillId="0" borderId="0" xfId="8" applyNumberFormat="1" applyFont="1" applyAlignment="1">
      <alignment horizontal="right" vertical="center" shrinkToFit="1"/>
    </xf>
    <xf numFmtId="181" fontId="76" fillId="0" borderId="50" xfId="8" applyNumberFormat="1" applyFont="1" applyBorder="1" applyAlignment="1">
      <alignment horizontal="right" vertical="center" shrinkToFit="1"/>
    </xf>
    <xf numFmtId="181" fontId="76" fillId="0" borderId="51" xfId="8" applyNumberFormat="1" applyFont="1" applyBorder="1" applyAlignment="1">
      <alignment horizontal="right" vertical="center" shrinkToFit="1"/>
    </xf>
    <xf numFmtId="0" fontId="63" fillId="0" borderId="53"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38" fontId="47" fillId="0" borderId="55" xfId="10" applyFont="1" applyBorder="1" applyAlignment="1" applyProtection="1">
      <alignment horizontal="right" vertical="center"/>
      <protection locked="0"/>
    </xf>
    <xf numFmtId="38" fontId="66" fillId="0" borderId="56" xfId="10" applyFont="1" applyBorder="1" applyAlignment="1" applyProtection="1">
      <alignment horizontal="right" vertical="center"/>
      <protection locked="0"/>
    </xf>
    <xf numFmtId="38" fontId="47" fillId="0" borderId="14" xfId="10" applyFont="1" applyBorder="1" applyAlignment="1" applyProtection="1">
      <alignment horizontal="right" vertical="center"/>
      <protection locked="0"/>
    </xf>
    <xf numFmtId="38" fontId="66" fillId="0" borderId="0" xfId="10" applyFont="1" applyBorder="1" applyAlignment="1" applyProtection="1">
      <alignment horizontal="right" vertical="center"/>
      <protection locked="0"/>
    </xf>
    <xf numFmtId="38" fontId="47" fillId="0" borderId="50" xfId="10" applyFont="1" applyBorder="1" applyAlignment="1" applyProtection="1">
      <alignment horizontal="right" vertical="center"/>
      <protection locked="0"/>
    </xf>
    <xf numFmtId="38" fontId="66" fillId="0" borderId="51" xfId="10" applyFont="1" applyBorder="1" applyAlignment="1" applyProtection="1">
      <alignment horizontal="right" vertical="center"/>
      <protection locked="0"/>
    </xf>
    <xf numFmtId="182" fontId="76" fillId="0" borderId="0" xfId="8" applyNumberFormat="1" applyFont="1" applyAlignment="1">
      <alignment horizontal="right" vertical="center" shrinkToFit="1"/>
    </xf>
    <xf numFmtId="182" fontId="76" fillId="0" borderId="51" xfId="8" applyNumberFormat="1" applyFont="1" applyBorder="1" applyAlignment="1">
      <alignment horizontal="right" vertical="center" shrinkToFit="1"/>
    </xf>
    <xf numFmtId="183" fontId="76" fillId="0" borderId="0" xfId="8" applyNumberFormat="1" applyFont="1" applyAlignment="1">
      <alignment horizontal="right" vertical="center" shrinkToFit="1"/>
    </xf>
    <xf numFmtId="183" fontId="76" fillId="0" borderId="51" xfId="8" applyNumberFormat="1" applyFont="1" applyBorder="1" applyAlignment="1">
      <alignment horizontal="right" vertical="center" shrinkToFit="1"/>
    </xf>
    <xf numFmtId="0" fontId="7" fillId="0" borderId="43" xfId="8" applyNumberFormat="1" applyFont="1" applyBorder="1" applyAlignment="1">
      <alignment horizontal="center" vertical="center" wrapText="1" shrinkToFit="1"/>
    </xf>
    <xf numFmtId="0" fontId="16" fillId="0" borderId="53" xfId="8" applyNumberFormat="1" applyFont="1" applyBorder="1" applyAlignment="1">
      <alignment horizontal="center" vertical="center" wrapText="1"/>
    </xf>
    <xf numFmtId="0" fontId="16" fillId="0" borderId="58" xfId="8" applyNumberFormat="1" applyFont="1" applyBorder="1" applyAlignment="1">
      <alignment horizontal="center" vertical="center" wrapText="1"/>
    </xf>
    <xf numFmtId="0" fontId="16" fillId="0" borderId="59" xfId="8" applyNumberFormat="1" applyFont="1" applyBorder="1" applyAlignment="1">
      <alignment horizontal="center" vertical="center" wrapText="1"/>
    </xf>
    <xf numFmtId="0" fontId="7" fillId="0" borderId="53" xfId="8" applyNumberFormat="1" applyFont="1" applyBorder="1" applyAlignment="1">
      <alignment horizontal="center" vertical="center"/>
    </xf>
    <xf numFmtId="0" fontId="7" fillId="0" borderId="58" xfId="8" applyNumberFormat="1" applyFont="1" applyBorder="1" applyAlignment="1">
      <alignment horizontal="center" vertical="center"/>
    </xf>
    <xf numFmtId="0" fontId="7" fillId="0" borderId="59" xfId="8" applyNumberFormat="1" applyFont="1" applyBorder="1" applyAlignment="1">
      <alignment horizontal="center" vertical="center"/>
    </xf>
    <xf numFmtId="0" fontId="59" fillId="0" borderId="58" xfId="8" applyNumberFormat="1" applyFont="1" applyBorder="1" applyAlignment="1">
      <alignment horizontal="center" vertical="center" wrapText="1"/>
    </xf>
    <xf numFmtId="0" fontId="14" fillId="0" borderId="0" xfId="8" applyNumberFormat="1" applyFont="1" applyAlignment="1">
      <alignment horizontal="center" vertical="center"/>
    </xf>
    <xf numFmtId="0" fontId="7" fillId="3" borderId="55" xfId="8" applyNumberFormat="1" applyFont="1" applyFill="1" applyBorder="1" applyAlignment="1">
      <alignment horizontal="center" vertical="center" shrinkToFit="1"/>
    </xf>
    <xf numFmtId="0" fontId="7" fillId="3" borderId="14" xfId="8" applyNumberFormat="1" applyFont="1" applyFill="1" applyBorder="1" applyAlignment="1">
      <alignment horizontal="center" vertical="center" shrinkToFit="1"/>
    </xf>
    <xf numFmtId="0" fontId="7" fillId="3" borderId="50" xfId="8" applyNumberFormat="1" applyFont="1" applyFill="1" applyBorder="1" applyAlignment="1">
      <alignment horizontal="center" vertical="center" shrinkToFit="1"/>
    </xf>
    <xf numFmtId="0" fontId="19" fillId="0" borderId="55" xfId="8" applyNumberFormat="1" applyFont="1" applyBorder="1" applyAlignment="1">
      <alignment horizontal="center" vertical="center" textRotation="180"/>
    </xf>
    <xf numFmtId="0" fontId="19" fillId="0" borderId="57" xfId="8" applyNumberFormat="1" applyFont="1" applyBorder="1" applyAlignment="1">
      <alignment horizontal="center" vertical="center" textRotation="180"/>
    </xf>
    <xf numFmtId="0" fontId="19" fillId="0" borderId="14" xfId="8" applyNumberFormat="1" applyFont="1" applyBorder="1" applyAlignment="1">
      <alignment horizontal="center" vertical="center" textRotation="180"/>
    </xf>
    <xf numFmtId="0" fontId="19" fillId="0" borderId="3" xfId="8" applyNumberFormat="1" applyFont="1" applyBorder="1" applyAlignment="1">
      <alignment horizontal="center" vertical="center" textRotation="180"/>
    </xf>
    <xf numFmtId="0" fontId="19" fillId="0" borderId="50" xfId="8" applyNumberFormat="1" applyFont="1" applyBorder="1" applyAlignment="1">
      <alignment horizontal="center" vertical="center" textRotation="180"/>
    </xf>
    <xf numFmtId="0" fontId="19" fillId="0" borderId="52" xfId="8" applyNumberFormat="1" applyFont="1" applyBorder="1" applyAlignment="1">
      <alignment horizontal="center" vertical="center" textRotation="180"/>
    </xf>
    <xf numFmtId="0" fontId="59" fillId="0" borderId="60" xfId="8" applyNumberFormat="1" applyFont="1" applyBorder="1" applyAlignment="1" applyProtection="1">
      <alignment horizontal="left" vertical="center" wrapText="1"/>
      <protection locked="0"/>
    </xf>
    <xf numFmtId="0" fontId="59" fillId="0" borderId="61" xfId="8" applyNumberFormat="1" applyFont="1" applyBorder="1" applyAlignment="1" applyProtection="1">
      <alignment horizontal="left" vertical="center" wrapText="1"/>
      <protection locked="0"/>
    </xf>
    <xf numFmtId="0" fontId="59" fillId="0" borderId="66" xfId="8" applyNumberFormat="1" applyFont="1" applyBorder="1" applyAlignment="1" applyProtection="1">
      <alignment horizontal="left" vertical="center" wrapText="1"/>
      <protection locked="0"/>
    </xf>
    <xf numFmtId="0" fontId="7" fillId="0" borderId="55" xfId="8" applyNumberFormat="1" applyFont="1" applyBorder="1" applyAlignment="1">
      <alignment horizontal="center" vertical="center" wrapText="1"/>
    </xf>
    <xf numFmtId="0" fontId="7" fillId="0" borderId="56" xfId="8" applyNumberFormat="1" applyFont="1" applyBorder="1" applyAlignment="1">
      <alignment horizontal="center" vertical="center" wrapText="1"/>
    </xf>
    <xf numFmtId="0" fontId="7" fillId="0" borderId="57" xfId="8" applyNumberFormat="1" applyFont="1" applyBorder="1" applyAlignment="1">
      <alignment horizontal="center" vertical="center" wrapText="1"/>
    </xf>
    <xf numFmtId="0" fontId="7" fillId="0" borderId="50" xfId="8" applyNumberFormat="1" applyFont="1" applyBorder="1" applyAlignment="1">
      <alignment horizontal="center" vertical="center" wrapText="1"/>
    </xf>
    <xf numFmtId="0" fontId="7" fillId="0" borderId="51" xfId="8" applyNumberFormat="1" applyFont="1" applyBorder="1" applyAlignment="1">
      <alignment horizontal="center" vertical="center" wrapText="1"/>
    </xf>
    <xf numFmtId="0" fontId="7" fillId="0" borderId="52" xfId="8" applyNumberFormat="1" applyFont="1" applyBorder="1" applyAlignment="1">
      <alignment horizontal="center" vertical="center" wrapText="1"/>
    </xf>
    <xf numFmtId="0" fontId="51" fillId="3" borderId="48" xfId="8" applyNumberFormat="1" applyFont="1" applyFill="1" applyBorder="1" applyAlignment="1">
      <alignment horizontal="center" vertical="center"/>
    </xf>
    <xf numFmtId="0" fontId="51" fillId="3" borderId="62" xfId="8" applyNumberFormat="1" applyFont="1" applyFill="1" applyBorder="1" applyAlignment="1">
      <alignment horizontal="center" vertical="center"/>
    </xf>
    <xf numFmtId="0" fontId="51" fillId="3" borderId="49" xfId="8" applyNumberFormat="1" applyFont="1" applyFill="1" applyBorder="1" applyAlignment="1">
      <alignment horizontal="center" vertical="center"/>
    </xf>
    <xf numFmtId="0" fontId="7" fillId="0" borderId="43" xfId="8" applyNumberFormat="1" applyFont="1" applyBorder="1" applyAlignment="1">
      <alignment horizontal="center" vertical="center" wrapText="1"/>
    </xf>
    <xf numFmtId="0" fontId="7" fillId="0" borderId="55" xfId="8" applyNumberFormat="1" applyFont="1" applyBorder="1" applyAlignment="1">
      <alignment horizontal="center" vertical="center"/>
    </xf>
    <xf numFmtId="0" fontId="7" fillId="0" borderId="56" xfId="8" applyNumberFormat="1" applyFont="1" applyBorder="1" applyAlignment="1">
      <alignment horizontal="center" vertical="center"/>
    </xf>
    <xf numFmtId="0" fontId="7" fillId="0" borderId="57" xfId="8" applyNumberFormat="1" applyFont="1" applyBorder="1" applyAlignment="1">
      <alignment horizontal="center" vertical="center"/>
    </xf>
    <xf numFmtId="0" fontId="7" fillId="0" borderId="14" xfId="8" applyNumberFormat="1" applyFont="1" applyBorder="1" applyAlignment="1">
      <alignment horizontal="center" vertical="center"/>
    </xf>
    <xf numFmtId="0" fontId="7" fillId="0" borderId="0" xfId="8" applyNumberFormat="1" applyFont="1" applyAlignment="1">
      <alignment horizontal="center" vertical="center"/>
    </xf>
    <xf numFmtId="0" fontId="7" fillId="0" borderId="3" xfId="8" applyNumberFormat="1" applyFont="1" applyBorder="1" applyAlignment="1">
      <alignment horizontal="center" vertical="center"/>
    </xf>
    <xf numFmtId="0" fontId="7" fillId="0" borderId="50" xfId="8" applyNumberFormat="1" applyFont="1" applyBorder="1" applyAlignment="1">
      <alignment horizontal="center" vertical="center"/>
    </xf>
    <xf numFmtId="0" fontId="7" fillId="0" borderId="51" xfId="8" applyNumberFormat="1" applyFont="1" applyBorder="1" applyAlignment="1">
      <alignment horizontal="center" vertical="center"/>
    </xf>
    <xf numFmtId="0" fontId="7" fillId="0" borderId="52" xfId="8" applyNumberFormat="1" applyFont="1" applyBorder="1" applyAlignment="1">
      <alignment horizontal="center" vertical="center"/>
    </xf>
    <xf numFmtId="176" fontId="48" fillId="0" borderId="43" xfId="10" applyNumberFormat="1" applyFont="1" applyFill="1" applyBorder="1" applyAlignment="1" applyProtection="1">
      <alignment horizontal="right" vertical="center"/>
      <protection locked="0"/>
    </xf>
    <xf numFmtId="0" fontId="9" fillId="0" borderId="43" xfId="8" applyNumberFormat="1" applyFont="1" applyBorder="1" applyAlignment="1">
      <alignment horizontal="distributed" vertical="center" wrapText="1" shrinkToFit="1"/>
    </xf>
    <xf numFmtId="0" fontId="13" fillId="0" borderId="43" xfId="8" applyNumberFormat="1" applyFont="1" applyBorder="1" applyAlignment="1" applyProtection="1">
      <alignment horizontal="center" vertical="center"/>
      <protection locked="0"/>
    </xf>
    <xf numFmtId="0" fontId="9" fillId="0" borderId="53" xfId="8" applyNumberFormat="1" applyFont="1" applyBorder="1" applyAlignment="1">
      <alignment horizontal="center" vertical="center" wrapText="1"/>
    </xf>
    <xf numFmtId="0" fontId="9" fillId="0" borderId="58" xfId="8" applyNumberFormat="1" applyFont="1" applyBorder="1" applyAlignment="1">
      <alignment horizontal="center" vertical="center" wrapText="1"/>
    </xf>
    <xf numFmtId="176" fontId="48" fillId="0" borderId="55" xfId="8" applyNumberFormat="1" applyFont="1" applyBorder="1" applyAlignment="1">
      <alignment horizontal="right" vertical="center" shrinkToFit="1"/>
    </xf>
    <xf numFmtId="176" fontId="48" fillId="0" borderId="56" xfId="8" applyNumberFormat="1" applyFont="1" applyBorder="1" applyAlignment="1">
      <alignment horizontal="right" vertical="center" shrinkToFit="1"/>
    </xf>
    <xf numFmtId="176" fontId="48" fillId="0" borderId="57" xfId="8" applyNumberFormat="1" applyFont="1" applyBorder="1" applyAlignment="1">
      <alignment horizontal="right" vertical="center" shrinkToFit="1"/>
    </xf>
    <xf numFmtId="176" fontId="48" fillId="0" borderId="14" xfId="8" applyNumberFormat="1" applyFont="1" applyBorder="1" applyAlignment="1">
      <alignment horizontal="right" vertical="center" shrinkToFit="1"/>
    </xf>
    <xf numFmtId="176" fontId="48" fillId="0" borderId="0" xfId="8" applyNumberFormat="1" applyFont="1" applyAlignment="1">
      <alignment horizontal="right" vertical="center" shrinkToFit="1"/>
    </xf>
    <xf numFmtId="176" fontId="48" fillId="0" borderId="52" xfId="8" applyNumberFormat="1" applyFont="1" applyBorder="1" applyAlignment="1">
      <alignment horizontal="right" vertical="center" shrinkToFit="1"/>
    </xf>
    <xf numFmtId="0" fontId="48" fillId="0" borderId="41" xfId="8" applyNumberFormat="1" applyFont="1" applyBorder="1" applyAlignment="1" applyProtection="1">
      <alignment horizontal="center" vertical="center" shrinkToFit="1"/>
      <protection locked="0"/>
    </xf>
    <xf numFmtId="0" fontId="48" fillId="0" borderId="21" xfId="8" applyNumberFormat="1" applyFont="1" applyBorder="1" applyAlignment="1" applyProtection="1">
      <alignment horizontal="center" vertical="center" shrinkToFit="1"/>
      <protection locked="0"/>
    </xf>
    <xf numFmtId="0" fontId="69" fillId="0" borderId="40" xfId="8" applyNumberFormat="1" applyFont="1" applyBorder="1" applyAlignment="1" applyProtection="1">
      <alignment horizontal="center" vertical="center" shrinkToFit="1"/>
      <protection locked="0"/>
    </xf>
    <xf numFmtId="0" fontId="69" fillId="0" borderId="36" xfId="8" applyNumberFormat="1" applyFont="1" applyBorder="1" applyAlignment="1" applyProtection="1">
      <alignment horizontal="center" vertical="center" shrinkToFit="1"/>
      <protection locked="0"/>
    </xf>
    <xf numFmtId="0" fontId="9" fillId="3" borderId="39" xfId="8" applyNumberFormat="1" applyFont="1" applyFill="1" applyBorder="1" applyAlignment="1">
      <alignment horizontal="center" vertical="center"/>
    </xf>
    <xf numFmtId="0" fontId="9" fillId="3" borderId="16" xfId="8" applyNumberFormat="1" applyFont="1" applyFill="1" applyBorder="1" applyAlignment="1">
      <alignment horizontal="center" vertical="center"/>
    </xf>
    <xf numFmtId="0" fontId="9" fillId="3" borderId="65" xfId="8" applyNumberFormat="1" applyFont="1" applyFill="1" applyBorder="1" applyAlignment="1">
      <alignment horizontal="center" vertical="center"/>
    </xf>
    <xf numFmtId="0" fontId="9" fillId="3" borderId="56" xfId="8" applyNumberFormat="1" applyFont="1" applyFill="1" applyBorder="1" applyAlignment="1">
      <alignment horizontal="center" vertical="center"/>
    </xf>
    <xf numFmtId="0" fontId="9" fillId="3" borderId="0" xfId="8" applyNumberFormat="1" applyFont="1" applyFill="1" applyAlignment="1">
      <alignment horizontal="center" vertical="center"/>
    </xf>
    <xf numFmtId="0" fontId="9" fillId="3" borderId="51" xfId="8" applyNumberFormat="1" applyFont="1" applyFill="1" applyBorder="1" applyAlignment="1">
      <alignment horizontal="center" vertical="center"/>
    </xf>
    <xf numFmtId="0" fontId="7" fillId="3" borderId="42" xfId="8" applyNumberFormat="1" applyFont="1" applyFill="1" applyBorder="1" applyAlignment="1">
      <alignment horizontal="center" vertical="center" shrinkToFit="1"/>
    </xf>
    <xf numFmtId="0" fontId="7" fillId="3" borderId="64" xfId="8" applyNumberFormat="1" applyFont="1" applyFill="1" applyBorder="1" applyAlignment="1">
      <alignment horizontal="center" vertical="center" shrinkToFit="1"/>
    </xf>
    <xf numFmtId="0" fontId="7" fillId="3" borderId="37" xfId="8" applyNumberFormat="1" applyFont="1" applyFill="1" applyBorder="1" applyAlignment="1">
      <alignment horizontal="center" vertical="center" shrinkToFit="1"/>
    </xf>
    <xf numFmtId="0" fontId="7" fillId="3" borderId="57" xfId="8" applyNumberFormat="1" applyFont="1" applyFill="1" applyBorder="1" applyAlignment="1">
      <alignment horizontal="center" vertical="center" shrinkToFit="1"/>
    </xf>
    <xf numFmtId="0" fontId="7" fillId="3" borderId="3" xfId="8" applyNumberFormat="1" applyFont="1" applyFill="1" applyBorder="1" applyAlignment="1">
      <alignment horizontal="center" vertical="center" shrinkToFit="1"/>
    </xf>
    <xf numFmtId="0" fontId="7" fillId="3" borderId="52" xfId="8" applyNumberFormat="1" applyFont="1" applyFill="1" applyBorder="1" applyAlignment="1">
      <alignment horizontal="center" vertical="center" shrinkToFit="1"/>
    </xf>
    <xf numFmtId="0" fontId="17" fillId="3" borderId="44" xfId="8" applyNumberFormat="1" applyFont="1" applyFill="1" applyBorder="1" applyAlignment="1">
      <alignment horizontal="center" vertical="center"/>
    </xf>
    <xf numFmtId="0" fontId="17" fillId="3" borderId="8" xfId="8" applyNumberFormat="1" applyFont="1" applyFill="1" applyBorder="1" applyAlignment="1">
      <alignment horizontal="center" vertical="center"/>
    </xf>
    <xf numFmtId="0" fontId="17" fillId="3" borderId="10" xfId="8" applyNumberFormat="1" applyFont="1" applyFill="1" applyBorder="1" applyAlignment="1">
      <alignment horizontal="center" vertical="center"/>
    </xf>
    <xf numFmtId="0" fontId="59" fillId="3" borderId="55" xfId="8" applyNumberFormat="1" applyFont="1" applyFill="1" applyBorder="1" applyAlignment="1">
      <alignment horizontal="center" vertical="center"/>
    </xf>
    <xf numFmtId="0" fontId="59" fillId="3" borderId="57" xfId="8" applyNumberFormat="1" applyFont="1" applyFill="1" applyBorder="1" applyAlignment="1">
      <alignment horizontal="center" vertical="center"/>
    </xf>
    <xf numFmtId="0" fontId="59" fillId="3" borderId="14" xfId="8" applyNumberFormat="1" applyFont="1" applyFill="1" applyBorder="1" applyAlignment="1">
      <alignment horizontal="center" vertical="center"/>
    </xf>
    <xf numFmtId="0" fontId="59" fillId="3" borderId="3" xfId="8" applyNumberFormat="1" applyFont="1" applyFill="1" applyBorder="1" applyAlignment="1">
      <alignment horizontal="center" vertical="center"/>
    </xf>
    <xf numFmtId="0" fontId="59" fillId="3" borderId="50" xfId="8" applyNumberFormat="1" applyFont="1" applyFill="1" applyBorder="1" applyAlignment="1">
      <alignment horizontal="center" vertical="center"/>
    </xf>
    <xf numFmtId="0" fontId="59" fillId="3" borderId="52" xfId="8" applyNumberFormat="1" applyFont="1" applyFill="1" applyBorder="1" applyAlignment="1">
      <alignment horizontal="center" vertical="center"/>
    </xf>
    <xf numFmtId="0" fontId="2" fillId="0" borderId="53" xfId="8" applyNumberFormat="1" applyBorder="1">
      <alignment vertical="center"/>
    </xf>
    <xf numFmtId="0" fontId="67" fillId="0" borderId="55" xfId="8" applyNumberFormat="1" applyFont="1" applyBorder="1" applyAlignment="1" applyProtection="1">
      <alignment horizontal="right" vertical="center"/>
      <protection locked="0"/>
    </xf>
    <xf numFmtId="0" fontId="67" fillId="0" borderId="56" xfId="8" applyNumberFormat="1" applyFont="1" applyBorder="1" applyAlignment="1" applyProtection="1">
      <alignment horizontal="right" vertical="center"/>
      <protection locked="0"/>
    </xf>
    <xf numFmtId="0" fontId="67" fillId="0" borderId="14" xfId="8" applyNumberFormat="1" applyFont="1" applyBorder="1" applyAlignment="1" applyProtection="1">
      <alignment horizontal="right" vertical="center"/>
      <protection locked="0"/>
    </xf>
    <xf numFmtId="0" fontId="67" fillId="0" borderId="0" xfId="8" applyNumberFormat="1" applyFont="1" applyAlignment="1" applyProtection="1">
      <alignment horizontal="right" vertical="center"/>
      <protection locked="0"/>
    </xf>
    <xf numFmtId="0" fontId="67" fillId="0" borderId="50" xfId="8" applyNumberFormat="1" applyFont="1" applyBorder="1" applyAlignment="1" applyProtection="1">
      <alignment horizontal="right" vertical="center"/>
      <protection locked="0"/>
    </xf>
    <xf numFmtId="0" fontId="67" fillId="0" borderId="51" xfId="8" applyNumberFormat="1" applyFont="1" applyBorder="1" applyAlignment="1" applyProtection="1">
      <alignment horizontal="right" vertical="center"/>
      <protection locked="0"/>
    </xf>
    <xf numFmtId="0" fontId="46" fillId="0" borderId="48" xfId="8" applyNumberFormat="1" applyFont="1" applyBorder="1" applyAlignment="1" applyProtection="1">
      <alignment horizontal="center" vertical="center" shrinkToFit="1"/>
      <protection locked="0"/>
    </xf>
    <xf numFmtId="0" fontId="46" fillId="0" borderId="49" xfId="8" applyNumberFormat="1" applyFont="1" applyBorder="1" applyAlignment="1" applyProtection="1">
      <alignment horizontal="center" vertical="center" shrinkToFit="1"/>
      <protection locked="0"/>
    </xf>
    <xf numFmtId="0" fontId="46" fillId="0" borderId="12" xfId="8" applyNumberFormat="1" applyFont="1" applyBorder="1" applyAlignment="1" applyProtection="1">
      <alignment horizontal="center" vertical="center" shrinkToFit="1"/>
      <protection locked="0"/>
    </xf>
    <xf numFmtId="0" fontId="46" fillId="0" borderId="13" xfId="8" applyNumberFormat="1" applyFont="1" applyBorder="1" applyAlignment="1" applyProtection="1">
      <alignment horizontal="center" vertical="center" shrinkToFit="1"/>
      <protection locked="0"/>
    </xf>
    <xf numFmtId="0" fontId="46" fillId="0" borderId="60" xfId="8" applyNumberFormat="1" applyFont="1" applyBorder="1" applyAlignment="1" applyProtection="1">
      <alignment horizontal="center" vertical="center" shrinkToFit="1"/>
      <protection locked="0"/>
    </xf>
    <xf numFmtId="0" fontId="46" fillId="0" borderId="66" xfId="8" applyNumberFormat="1" applyFont="1" applyBorder="1" applyAlignment="1" applyProtection="1">
      <alignment horizontal="center" vertical="center" shrinkToFit="1"/>
      <protection locked="0"/>
    </xf>
    <xf numFmtId="0" fontId="59" fillId="0" borderId="53" xfId="8" applyNumberFormat="1" applyFont="1" applyBorder="1" applyAlignment="1" applyProtection="1">
      <alignment horizontal="center" vertical="center" wrapText="1"/>
      <protection locked="0"/>
    </xf>
    <xf numFmtId="0" fontId="59" fillId="0" borderId="58" xfId="8" applyNumberFormat="1" applyFont="1" applyBorder="1" applyAlignment="1" applyProtection="1">
      <alignment horizontal="center" vertical="center" wrapText="1"/>
      <protection locked="0"/>
    </xf>
    <xf numFmtId="0" fontId="59" fillId="0" borderId="59" xfId="8" applyNumberFormat="1" applyFont="1" applyBorder="1" applyAlignment="1" applyProtection="1">
      <alignment horizontal="center" vertical="center" wrapText="1"/>
      <protection locked="0"/>
    </xf>
    <xf numFmtId="0" fontId="78" fillId="5" borderId="74" xfId="8" applyNumberFormat="1" applyFont="1" applyFill="1" applyBorder="1" applyAlignment="1">
      <alignment horizontal="left" vertical="center"/>
    </xf>
    <xf numFmtId="0" fontId="78" fillId="5" borderId="75" xfId="8" applyNumberFormat="1" applyFont="1" applyFill="1" applyBorder="1" applyAlignment="1">
      <alignment horizontal="left" vertical="center"/>
    </xf>
    <xf numFmtId="0" fontId="78" fillId="5" borderId="76" xfId="8" applyNumberFormat="1" applyFont="1" applyFill="1" applyBorder="1" applyAlignment="1">
      <alignment horizontal="left" vertical="center"/>
    </xf>
    <xf numFmtId="0" fontId="49" fillId="0" borderId="55" xfId="8" applyNumberFormat="1" applyFont="1" applyBorder="1" applyAlignment="1" applyProtection="1">
      <alignment horizontal="left" vertical="center" wrapText="1"/>
      <protection locked="0"/>
    </xf>
    <xf numFmtId="0" fontId="49" fillId="0" borderId="56" xfId="8" applyNumberFormat="1" applyFont="1" applyBorder="1" applyAlignment="1" applyProtection="1">
      <alignment horizontal="left" vertical="center" wrapText="1"/>
      <protection locked="0"/>
    </xf>
    <xf numFmtId="0" fontId="49" fillId="0" borderId="57" xfId="8" applyNumberFormat="1" applyFont="1" applyBorder="1" applyAlignment="1" applyProtection="1">
      <alignment horizontal="left" vertical="center" wrapText="1"/>
      <protection locked="0"/>
    </xf>
    <xf numFmtId="0" fontId="49" fillId="0" borderId="14" xfId="8" applyNumberFormat="1" applyFont="1" applyBorder="1" applyAlignment="1" applyProtection="1">
      <alignment horizontal="left" vertical="center" wrapText="1"/>
      <protection locked="0"/>
    </xf>
    <xf numFmtId="0" fontId="49" fillId="0" borderId="0" xfId="8" applyNumberFormat="1" applyFont="1" applyAlignment="1" applyProtection="1">
      <alignment horizontal="left" vertical="center" wrapText="1"/>
      <protection locked="0"/>
    </xf>
    <xf numFmtId="0" fontId="49" fillId="0" borderId="3" xfId="8" applyNumberFormat="1" applyFont="1" applyBorder="1" applyAlignment="1" applyProtection="1">
      <alignment horizontal="left" vertical="center" wrapText="1"/>
      <protection locked="0"/>
    </xf>
    <xf numFmtId="0" fontId="44" fillId="0" borderId="51" xfId="8" applyNumberFormat="1" applyFont="1" applyBorder="1" applyAlignment="1" applyProtection="1">
      <alignment horizontal="center" vertical="center" wrapText="1"/>
      <protection locked="0"/>
    </xf>
    <xf numFmtId="0" fontId="9" fillId="0" borderId="43" xfId="8" applyNumberFormat="1" applyFont="1" applyBorder="1" applyAlignment="1">
      <alignment horizontal="center" vertical="center" wrapText="1" shrinkToFit="1"/>
    </xf>
    <xf numFmtId="0" fontId="7" fillId="0" borderId="55" xfId="8" applyNumberFormat="1" applyFont="1" applyBorder="1" applyAlignment="1">
      <alignment horizontal="center" vertical="center" shrinkToFit="1"/>
    </xf>
    <xf numFmtId="176" fontId="48" fillId="0" borderId="3" xfId="8" applyNumberFormat="1" applyFont="1" applyBorder="1" applyAlignment="1">
      <alignment horizontal="right" vertical="center" shrinkToFit="1"/>
    </xf>
    <xf numFmtId="0" fontId="11" fillId="0" borderId="0" xfId="8" applyNumberFormat="1" applyFont="1" applyAlignment="1">
      <alignment horizontal="distributed"/>
    </xf>
    <xf numFmtId="0" fontId="11" fillId="0" borderId="0" xfId="8" applyNumberFormat="1" applyFont="1" applyAlignment="1">
      <alignment horizontal="center"/>
    </xf>
    <xf numFmtId="0" fontId="80" fillId="0" borderId="53" xfId="8" applyNumberFormat="1" applyFont="1" applyBorder="1" applyAlignment="1">
      <alignment horizontal="left" vertical="center" wrapText="1" shrinkToFit="1"/>
    </xf>
    <xf numFmtId="0" fontId="80" fillId="0" borderId="58" xfId="8" applyNumberFormat="1" applyFont="1" applyBorder="1" applyAlignment="1">
      <alignment horizontal="left" vertical="center" wrapText="1" shrinkToFit="1"/>
    </xf>
    <xf numFmtId="0" fontId="7" fillId="0" borderId="56" xfId="8" applyNumberFormat="1" applyFont="1" applyBorder="1" applyAlignment="1" applyProtection="1">
      <alignment horizontal="center" vertical="center" wrapText="1"/>
      <protection locked="0"/>
    </xf>
    <xf numFmtId="0" fontId="7" fillId="0" borderId="57" xfId="8" applyNumberFormat="1" applyFont="1" applyBorder="1" applyAlignment="1" applyProtection="1">
      <alignment horizontal="center" vertical="center" wrapText="1"/>
      <protection locked="0"/>
    </xf>
    <xf numFmtId="0" fontId="7" fillId="0" borderId="72" xfId="8" applyNumberFormat="1" applyFont="1" applyBorder="1" applyAlignment="1" applyProtection="1">
      <alignment horizontal="center" vertical="center" wrapText="1"/>
      <protection locked="0"/>
    </xf>
    <xf numFmtId="0" fontId="7" fillId="0" borderId="73" xfId="8" applyNumberFormat="1" applyFont="1" applyBorder="1" applyAlignment="1" applyProtection="1">
      <alignment horizontal="center" vertical="center" wrapText="1"/>
      <protection locked="0"/>
    </xf>
    <xf numFmtId="0" fontId="7" fillId="0" borderId="0" xfId="8" applyNumberFormat="1" applyFont="1" applyAlignment="1" applyProtection="1">
      <alignment horizontal="center" vertical="center" wrapText="1"/>
      <protection locked="0"/>
    </xf>
    <xf numFmtId="0" fontId="7" fillId="0" borderId="3" xfId="8" applyNumberFormat="1" applyFont="1" applyBorder="1" applyAlignment="1" applyProtection="1">
      <alignment horizontal="center" vertical="center" wrapText="1"/>
      <protection locked="0"/>
    </xf>
    <xf numFmtId="0" fontId="7" fillId="0" borderId="51" xfId="8" applyNumberFormat="1" applyFont="1" applyBorder="1" applyAlignment="1" applyProtection="1">
      <alignment horizontal="center" vertical="center" wrapText="1"/>
      <protection locked="0"/>
    </xf>
    <xf numFmtId="0" fontId="7" fillId="0" borderId="52" xfId="8" applyNumberFormat="1" applyFont="1" applyBorder="1" applyAlignment="1" applyProtection="1">
      <alignment horizontal="center" vertical="center" wrapText="1"/>
      <protection locked="0"/>
    </xf>
    <xf numFmtId="0" fontId="48" fillId="0" borderId="55" xfId="8" applyNumberFormat="1" applyFont="1" applyBorder="1" applyAlignment="1" applyProtection="1">
      <alignment horizontal="center" vertical="center" wrapText="1" shrinkToFit="1"/>
      <protection locked="0"/>
    </xf>
    <xf numFmtId="0" fontId="48" fillId="0" borderId="56" xfId="8" applyNumberFormat="1" applyFont="1" applyBorder="1" applyAlignment="1" applyProtection="1">
      <alignment horizontal="center" vertical="center" wrapText="1" shrinkToFit="1"/>
      <protection locked="0"/>
    </xf>
    <xf numFmtId="0" fontId="48" fillId="0" borderId="71" xfId="8" applyNumberFormat="1" applyFont="1" applyBorder="1" applyAlignment="1" applyProtection="1">
      <alignment horizontal="center" vertical="center" wrapText="1" shrinkToFit="1"/>
      <protection locked="0"/>
    </xf>
    <xf numFmtId="0" fontId="48" fillId="0" borderId="72" xfId="8" applyNumberFormat="1" applyFont="1" applyBorder="1" applyAlignment="1" applyProtection="1">
      <alignment horizontal="center" vertical="center" wrapText="1" shrinkToFit="1"/>
      <protection locked="0"/>
    </xf>
    <xf numFmtId="0" fontId="48" fillId="0" borderId="14" xfId="8" applyNumberFormat="1" applyFont="1" applyBorder="1" applyAlignment="1" applyProtection="1">
      <alignment horizontal="center" vertical="center" wrapText="1"/>
      <protection locked="0"/>
    </xf>
    <xf numFmtId="0" fontId="48" fillId="0" borderId="0" xfId="8" applyNumberFormat="1" applyFont="1" applyAlignment="1" applyProtection="1">
      <alignment horizontal="center" vertical="center" wrapText="1"/>
      <protection locked="0"/>
    </xf>
    <xf numFmtId="0" fontId="48" fillId="0" borderId="50" xfId="8" applyNumberFormat="1" applyFont="1" applyBorder="1" applyAlignment="1" applyProtection="1">
      <alignment horizontal="center" vertical="center" wrapText="1"/>
      <protection locked="0"/>
    </xf>
    <xf numFmtId="0" fontId="48" fillId="0" borderId="51" xfId="8" applyNumberFormat="1" applyFont="1" applyBorder="1" applyAlignment="1" applyProtection="1">
      <alignment horizontal="center" vertical="center" wrapText="1"/>
      <protection locked="0"/>
    </xf>
    <xf numFmtId="0" fontId="9" fillId="3" borderId="58" xfId="8" applyNumberFormat="1" applyFont="1" applyFill="1" applyBorder="1" applyAlignment="1">
      <alignment horizontal="center" vertical="center"/>
    </xf>
    <xf numFmtId="0" fontId="13" fillId="0" borderId="0" xfId="8" applyNumberFormat="1" applyFont="1" applyAlignment="1">
      <alignment horizontal="center"/>
    </xf>
    <xf numFmtId="0" fontId="47" fillId="0" borderId="0" xfId="8" applyNumberFormat="1" applyFont="1" applyAlignment="1" applyProtection="1">
      <alignment horizontal="center"/>
      <protection locked="0"/>
    </xf>
    <xf numFmtId="0" fontId="9" fillId="0" borderId="56" xfId="8" applyNumberFormat="1" applyFont="1" applyBorder="1" applyAlignment="1">
      <alignment horizontal="left" vertical="center" wrapText="1"/>
    </xf>
    <xf numFmtId="0" fontId="9" fillId="0" borderId="67" xfId="8" applyNumberFormat="1" applyFont="1" applyBorder="1" applyAlignment="1">
      <alignment horizontal="left" vertical="center" wrapText="1"/>
    </xf>
    <xf numFmtId="0" fontId="9" fillId="0" borderId="9" xfId="8" applyNumberFormat="1" applyFont="1" applyBorder="1" applyAlignment="1">
      <alignment horizontal="left" vertical="center" wrapText="1"/>
    </xf>
    <xf numFmtId="0" fontId="9" fillId="0" borderId="51" xfId="8" applyNumberFormat="1" applyFont="1" applyBorder="1" applyAlignment="1">
      <alignment horizontal="left" vertical="center" wrapText="1"/>
    </xf>
    <xf numFmtId="0" fontId="9" fillId="0" borderId="38" xfId="8" applyNumberFormat="1" applyFont="1" applyBorder="1" applyAlignment="1">
      <alignment horizontal="left" vertical="center" wrapText="1"/>
    </xf>
    <xf numFmtId="38" fontId="59" fillId="0" borderId="56" xfId="10" applyFont="1" applyFill="1" applyBorder="1" applyAlignment="1" applyProtection="1">
      <alignment horizontal="right" vertical="center"/>
      <protection locked="0"/>
    </xf>
    <xf numFmtId="38" fontId="59" fillId="0" borderId="0" xfId="10" applyFont="1" applyFill="1" applyBorder="1" applyAlignment="1" applyProtection="1">
      <alignment horizontal="right" vertical="center"/>
      <protection locked="0"/>
    </xf>
    <xf numFmtId="38" fontId="59" fillId="0" borderId="51" xfId="10" applyFont="1" applyFill="1" applyBorder="1" applyAlignment="1" applyProtection="1">
      <alignment horizontal="right" vertical="center"/>
      <protection locked="0"/>
    </xf>
    <xf numFmtId="0" fontId="9" fillId="0" borderId="57" xfId="8" applyNumberFormat="1" applyFont="1" applyBorder="1" applyAlignment="1">
      <alignment horizontal="center" vertical="center" wrapText="1"/>
    </xf>
    <xf numFmtId="0" fontId="9" fillId="0" borderId="3" xfId="8" applyNumberFormat="1" applyFont="1" applyBorder="1" applyAlignment="1">
      <alignment horizontal="center" vertical="center" wrapText="1"/>
    </xf>
    <xf numFmtId="0" fontId="9" fillId="0" borderId="52" xfId="8" applyNumberFormat="1" applyFont="1" applyBorder="1" applyAlignment="1">
      <alignment horizontal="center" vertical="center" wrapText="1"/>
    </xf>
    <xf numFmtId="184" fontId="60" fillId="0" borderId="55" xfId="8" applyNumberFormat="1" applyFont="1" applyBorder="1" applyAlignment="1">
      <alignment horizontal="right" vertical="center" wrapText="1"/>
    </xf>
    <xf numFmtId="184" fontId="60" fillId="0" borderId="56" xfId="8" applyNumberFormat="1" applyFont="1" applyBorder="1" applyAlignment="1">
      <alignment horizontal="right" vertical="center" wrapText="1"/>
    </xf>
    <xf numFmtId="184" fontId="60" fillId="0" borderId="14" xfId="8" applyNumberFormat="1" applyFont="1" applyBorder="1" applyAlignment="1">
      <alignment horizontal="right" vertical="center" wrapText="1"/>
    </xf>
    <xf numFmtId="184" fontId="60" fillId="0" borderId="0" xfId="8" applyNumberFormat="1" applyFont="1" applyAlignment="1">
      <alignment horizontal="right" vertical="center" wrapText="1"/>
    </xf>
    <xf numFmtId="184" fontId="60" fillId="0" borderId="50" xfId="8" applyNumberFormat="1" applyFont="1" applyBorder="1" applyAlignment="1">
      <alignment horizontal="right" vertical="center" wrapText="1"/>
    </xf>
    <xf numFmtId="184" fontId="60" fillId="0" borderId="51" xfId="8" applyNumberFormat="1" applyFont="1" applyBorder="1" applyAlignment="1">
      <alignment horizontal="right" vertical="center" wrapText="1"/>
    </xf>
    <xf numFmtId="0" fontId="62" fillId="0" borderId="57" xfId="0" applyFont="1" applyBorder="1" applyAlignment="1">
      <alignment horizontal="center" vertical="center"/>
    </xf>
    <xf numFmtId="0" fontId="62" fillId="0" borderId="3" xfId="0" applyFont="1" applyBorder="1" applyAlignment="1">
      <alignment horizontal="center" vertical="center"/>
    </xf>
    <xf numFmtId="0" fontId="62" fillId="0" borderId="52" xfId="0" applyFont="1" applyBorder="1" applyAlignment="1">
      <alignment horizontal="center" vertical="center"/>
    </xf>
    <xf numFmtId="38" fontId="47" fillId="0" borderId="55" xfId="10" applyFont="1" applyFill="1" applyBorder="1" applyAlignment="1" applyProtection="1">
      <alignment horizontal="right" vertical="center"/>
      <protection locked="0"/>
    </xf>
    <xf numFmtId="38" fontId="47" fillId="0" borderId="56" xfId="10" applyFont="1" applyFill="1" applyBorder="1" applyAlignment="1" applyProtection="1">
      <alignment horizontal="right" vertical="center"/>
      <protection locked="0"/>
    </xf>
    <xf numFmtId="38" fontId="47" fillId="0" borderId="14" xfId="10" applyFont="1" applyFill="1" applyBorder="1" applyAlignment="1" applyProtection="1">
      <alignment horizontal="right" vertical="center"/>
      <protection locked="0"/>
    </xf>
    <xf numFmtId="38" fontId="47" fillId="0" borderId="0" xfId="10" applyFont="1" applyFill="1" applyBorder="1" applyAlignment="1" applyProtection="1">
      <alignment horizontal="right" vertical="center"/>
      <protection locked="0"/>
    </xf>
    <xf numFmtId="38" fontId="47" fillId="0" borderId="50" xfId="10" applyFont="1" applyFill="1" applyBorder="1" applyAlignment="1" applyProtection="1">
      <alignment horizontal="right" vertical="center"/>
      <protection locked="0"/>
    </xf>
    <xf numFmtId="38" fontId="47" fillId="0" borderId="51" xfId="10" applyFont="1" applyFill="1" applyBorder="1" applyAlignment="1" applyProtection="1">
      <alignment horizontal="right" vertical="center"/>
      <protection locked="0"/>
    </xf>
    <xf numFmtId="0" fontId="42" fillId="0" borderId="53" xfId="8" applyNumberFormat="1" applyFont="1" applyBorder="1" applyAlignment="1">
      <alignment horizontal="left" vertical="top"/>
    </xf>
    <xf numFmtId="0" fontId="42" fillId="0" borderId="58" xfId="8" applyNumberFormat="1" applyFont="1" applyBorder="1" applyAlignment="1">
      <alignment horizontal="left" vertical="top"/>
    </xf>
    <xf numFmtId="0" fontId="42" fillId="0" borderId="59" xfId="8" applyNumberFormat="1" applyFont="1" applyBorder="1" applyAlignment="1">
      <alignment horizontal="left" vertical="top"/>
    </xf>
    <xf numFmtId="0" fontId="7" fillId="0" borderId="0" xfId="8" applyNumberFormat="1" applyFont="1" applyAlignment="1">
      <alignment horizontal="left" shrinkToFit="1"/>
    </xf>
    <xf numFmtId="0" fontId="11" fillId="0" borderId="55" xfId="8" applyNumberFormat="1" applyFont="1" applyBorder="1" applyAlignment="1"/>
    <xf numFmtId="0" fontId="11" fillId="0" borderId="56" xfId="8" applyNumberFormat="1" applyFont="1" applyBorder="1" applyAlignment="1"/>
    <xf numFmtId="0" fontId="11" fillId="0" borderId="57" xfId="8" applyNumberFormat="1" applyFont="1" applyBorder="1" applyAlignment="1"/>
    <xf numFmtId="0" fontId="11" fillId="0" borderId="14" xfId="8" applyNumberFormat="1" applyFont="1" applyBorder="1" applyAlignment="1">
      <alignment shrinkToFit="1"/>
    </xf>
    <xf numFmtId="0" fontId="11" fillId="0" borderId="0" xfId="8" applyNumberFormat="1" applyFont="1" applyAlignment="1">
      <alignment shrinkToFit="1"/>
    </xf>
    <xf numFmtId="0" fontId="11" fillId="0" borderId="3" xfId="8" applyNumberFormat="1" applyFont="1" applyBorder="1" applyAlignment="1">
      <alignment shrinkToFit="1"/>
    </xf>
    <xf numFmtId="177" fontId="47" fillId="0" borderId="53" xfId="8" applyNumberFormat="1" applyFont="1" applyBorder="1" applyAlignment="1" applyProtection="1">
      <alignment horizontal="center" vertical="center" shrinkToFit="1"/>
      <protection locked="0"/>
    </xf>
    <xf numFmtId="177" fontId="47" fillId="0" borderId="58" xfId="8" applyNumberFormat="1" applyFont="1" applyBorder="1" applyAlignment="1" applyProtection="1">
      <alignment horizontal="center" vertical="center" shrinkToFit="1"/>
      <protection locked="0"/>
    </xf>
    <xf numFmtId="177" fontId="47" fillId="0" borderId="59" xfId="8" applyNumberFormat="1" applyFont="1" applyBorder="1" applyAlignment="1" applyProtection="1">
      <alignment horizontal="center" vertical="center" shrinkToFit="1"/>
      <protection locked="0"/>
    </xf>
    <xf numFmtId="178" fontId="47" fillId="0" borderId="53" xfId="8" applyNumberFormat="1" applyFont="1" applyBorder="1" applyAlignment="1" applyProtection="1">
      <alignment horizontal="center" vertical="center" shrinkToFit="1"/>
      <protection locked="0"/>
    </xf>
    <xf numFmtId="178" fontId="47" fillId="0" borderId="58" xfId="8" applyNumberFormat="1" applyFont="1" applyBorder="1" applyAlignment="1" applyProtection="1">
      <alignment horizontal="center" vertical="center" shrinkToFit="1"/>
      <protection locked="0"/>
    </xf>
    <xf numFmtId="178" fontId="47" fillId="0" borderId="59" xfId="8" applyNumberFormat="1" applyFont="1" applyBorder="1" applyAlignment="1" applyProtection="1">
      <alignment horizontal="center" vertical="center" shrinkToFit="1"/>
      <protection locked="0"/>
    </xf>
    <xf numFmtId="177" fontId="11" fillId="0" borderId="53" xfId="8" applyNumberFormat="1" applyFont="1" applyBorder="1" applyAlignment="1">
      <alignment horizontal="center" vertical="center" wrapText="1" shrinkToFit="1"/>
    </xf>
    <xf numFmtId="177" fontId="11" fillId="0" borderId="58" xfId="8" applyNumberFormat="1" applyFont="1" applyBorder="1" applyAlignment="1">
      <alignment horizontal="center" vertical="center" wrapText="1" shrinkToFit="1"/>
    </xf>
    <xf numFmtId="177" fontId="11" fillId="0" borderId="59" xfId="8" applyNumberFormat="1" applyFont="1" applyBorder="1" applyAlignment="1">
      <alignment horizontal="center" vertical="center" wrapText="1" shrinkToFit="1"/>
    </xf>
    <xf numFmtId="0" fontId="81" fillId="0" borderId="82" xfId="0" applyFont="1" applyBorder="1" applyAlignment="1">
      <alignment vertical="center" wrapText="1"/>
    </xf>
    <xf numFmtId="0" fontId="82" fillId="0" borderId="82" xfId="0" applyFont="1" applyBorder="1" applyAlignment="1">
      <alignment vertical="center" wrapText="1"/>
    </xf>
    <xf numFmtId="0" fontId="24" fillId="0" borderId="20" xfId="0" applyFont="1" applyBorder="1" applyAlignment="1">
      <alignment horizontal="center" vertical="center" textRotation="255"/>
    </xf>
    <xf numFmtId="0" fontId="24" fillId="0" borderId="8" xfId="0" applyFont="1" applyBorder="1" applyAlignment="1">
      <alignment horizontal="center" vertical="center" textRotation="255"/>
    </xf>
    <xf numFmtId="0" fontId="24" fillId="0" borderId="10" xfId="0" applyFont="1" applyBorder="1" applyAlignment="1">
      <alignment horizontal="center" vertical="center" textRotation="255"/>
    </xf>
    <xf numFmtId="0" fontId="70" fillId="0" borderId="17"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1" xfId="0" applyFont="1" applyBorder="1" applyAlignment="1">
      <alignment horizontal="center" vertical="center" wrapText="1"/>
    </xf>
    <xf numFmtId="0" fontId="24" fillId="0" borderId="20" xfId="0" applyFont="1" applyBorder="1" applyAlignment="1">
      <alignment horizontal="center" vertical="center"/>
    </xf>
    <xf numFmtId="0" fontId="24" fillId="0" borderId="10" xfId="0" applyFont="1" applyBorder="1" applyAlignment="1">
      <alignment horizontal="center" vertical="center"/>
    </xf>
    <xf numFmtId="0" fontId="24" fillId="0" borderId="17" xfId="0" applyFont="1"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5"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24" fillId="0" borderId="55" xfId="0" applyFont="1" applyBorder="1" applyAlignment="1">
      <alignment horizontal="right" vertical="center" indent="5"/>
    </xf>
    <xf numFmtId="0" fontId="24" fillId="0" borderId="57" xfId="0" applyFont="1" applyBorder="1" applyAlignment="1">
      <alignment horizontal="right" vertical="center" indent="5"/>
    </xf>
    <xf numFmtId="0" fontId="24" fillId="0" borderId="50" xfId="0" applyFont="1" applyBorder="1" applyAlignment="1">
      <alignment horizontal="right" vertical="center" indent="5"/>
    </xf>
    <xf numFmtId="0" fontId="24" fillId="0" borderId="52" xfId="0" applyFont="1" applyBorder="1" applyAlignment="1">
      <alignment horizontal="right" vertical="center" indent="5"/>
    </xf>
    <xf numFmtId="0" fontId="24" fillId="0" borderId="2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176" fontId="71" fillId="0" borderId="20" xfId="0" applyNumberFormat="1" applyFont="1" applyBorder="1" applyAlignment="1" applyProtection="1">
      <alignment horizontal="right" vertical="center"/>
      <protection locked="0"/>
    </xf>
    <xf numFmtId="176" fontId="66" fillId="0" borderId="10" xfId="0" applyNumberFormat="1" applyFont="1" applyBorder="1" applyAlignment="1" applyProtection="1">
      <alignment horizontal="right" vertical="center"/>
      <protection locked="0"/>
    </xf>
    <xf numFmtId="176" fontId="71" fillId="0" borderId="20" xfId="0" applyNumberFormat="1" applyFont="1" applyBorder="1" applyAlignment="1">
      <alignment horizontal="right" vertical="center"/>
    </xf>
    <xf numFmtId="176" fontId="66" fillId="0" borderId="10" xfId="0" applyNumberFormat="1" applyFont="1" applyBorder="1" applyAlignment="1">
      <alignment horizontal="right" vertical="center"/>
    </xf>
    <xf numFmtId="0" fontId="70" fillId="0" borderId="55" xfId="0" applyFont="1" applyBorder="1" applyAlignment="1">
      <alignment horizontal="center" vertical="center" wrapText="1" shrinkToFit="1"/>
    </xf>
    <xf numFmtId="0" fontId="70" fillId="0" borderId="56" xfId="0" applyFont="1" applyBorder="1" applyAlignment="1">
      <alignment horizontal="center" vertical="center" wrapText="1" shrinkToFit="1"/>
    </xf>
    <xf numFmtId="0" fontId="70" fillId="0" borderId="50" xfId="0" applyFont="1" applyBorder="1" applyAlignment="1">
      <alignment horizontal="center" vertical="center" wrapText="1" shrinkToFit="1"/>
    </xf>
    <xf numFmtId="0" fontId="70" fillId="0" borderId="51" xfId="0" applyFont="1" applyBorder="1" applyAlignment="1">
      <alignment horizontal="center" vertical="center" wrapText="1" shrinkToFit="1"/>
    </xf>
    <xf numFmtId="0" fontId="2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15" xfId="0" applyBorder="1">
      <alignment vertical="center"/>
    </xf>
    <xf numFmtId="0" fontId="0" fillId="0" borderId="2" xfId="0" applyBorder="1">
      <alignment vertical="center"/>
    </xf>
    <xf numFmtId="0" fontId="0" fillId="0" borderId="1" xfId="0" applyBorder="1">
      <alignment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15"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176" fontId="71" fillId="0" borderId="10" xfId="0" applyNumberFormat="1" applyFont="1" applyBorder="1" applyAlignment="1">
      <alignment horizontal="right" vertical="center"/>
    </xf>
    <xf numFmtId="0" fontId="34" fillId="0" borderId="0" xfId="0" applyFont="1" applyAlignment="1">
      <alignment horizontal="center" vertical="center"/>
    </xf>
    <xf numFmtId="0" fontId="24" fillId="0" borderId="20" xfId="0" applyFont="1" applyBorder="1" applyAlignment="1">
      <alignment horizontal="center" vertical="center" wrapText="1"/>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70" fillId="0" borderId="53" xfId="0" applyFont="1" applyBorder="1" applyAlignment="1">
      <alignment horizontal="left" vertical="center"/>
    </xf>
    <xf numFmtId="0" fontId="70" fillId="0" borderId="59" xfId="0" applyFont="1" applyBorder="1" applyAlignment="1">
      <alignment horizontal="left" vertical="center"/>
    </xf>
    <xf numFmtId="0" fontId="27" fillId="0" borderId="0" xfId="0" applyFont="1" applyAlignment="1">
      <alignment horizontal="left" vertical="center"/>
    </xf>
    <xf numFmtId="0" fontId="0" fillId="0" borderId="10" xfId="0" applyBorder="1" applyAlignment="1">
      <alignment horizontal="center" vertical="center"/>
    </xf>
    <xf numFmtId="176" fontId="70" fillId="0" borderId="34" xfId="0" applyNumberFormat="1" applyFont="1" applyBorder="1" applyAlignment="1" applyProtection="1">
      <alignment horizontal="right" vertical="center" shrinkToFit="1"/>
      <protection locked="0"/>
    </xf>
    <xf numFmtId="176" fontId="70" fillId="0" borderId="35" xfId="0" applyNumberFormat="1" applyFont="1" applyBorder="1" applyAlignment="1" applyProtection="1">
      <alignment horizontal="right" vertical="center" shrinkToFit="1"/>
      <protection locked="0"/>
    </xf>
    <xf numFmtId="176" fontId="70" fillId="0" borderId="17" xfId="0" applyNumberFormat="1" applyFont="1" applyBorder="1" applyAlignment="1" applyProtection="1">
      <alignment horizontal="right" vertical="center" shrinkToFit="1"/>
      <protection locked="0"/>
    </xf>
    <xf numFmtId="176" fontId="70" fillId="0" borderId="19" xfId="0" applyNumberFormat="1" applyFont="1" applyBorder="1" applyAlignment="1" applyProtection="1">
      <alignment horizontal="right" vertical="center" shrinkToFit="1"/>
      <protection locked="0"/>
    </xf>
    <xf numFmtId="0" fontId="24" fillId="0" borderId="6" xfId="0" applyFont="1" applyBorder="1" applyAlignment="1">
      <alignment horizontal="center" vertical="center"/>
    </xf>
    <xf numFmtId="0" fontId="70" fillId="0" borderId="7" xfId="0" applyFont="1" applyBorder="1" applyAlignment="1" applyProtection="1">
      <alignment horizontal="center" vertical="center" wrapText="1"/>
      <protection locked="0"/>
    </xf>
    <xf numFmtId="0" fontId="24" fillId="0" borderId="8" xfId="0" applyFont="1" applyBorder="1" applyAlignment="1">
      <alignment horizontal="center" vertical="center"/>
    </xf>
    <xf numFmtId="38" fontId="71" fillId="0" borderId="7" xfId="10" applyFont="1" applyBorder="1" applyAlignment="1">
      <alignment vertical="center"/>
    </xf>
    <xf numFmtId="38" fontId="66" fillId="0" borderId="7" xfId="10" applyFont="1" applyBorder="1" applyAlignment="1">
      <alignment vertical="center"/>
    </xf>
    <xf numFmtId="176" fontId="71" fillId="0" borderId="19" xfId="0" applyNumberFormat="1" applyFont="1" applyBorder="1" applyAlignment="1">
      <alignment horizontal="right" vertical="center"/>
    </xf>
    <xf numFmtId="176" fontId="71" fillId="0" borderId="1" xfId="0" applyNumberFormat="1" applyFont="1" applyBorder="1" applyAlignment="1">
      <alignment horizontal="right" vertical="center"/>
    </xf>
    <xf numFmtId="0" fontId="24" fillId="0" borderId="55" xfId="0" applyFont="1" applyBorder="1" applyAlignment="1">
      <alignment horizontal="left" vertical="center"/>
    </xf>
    <xf numFmtId="0" fontId="24" fillId="0" borderId="50" xfId="0" applyFont="1" applyBorder="1" applyAlignment="1">
      <alignment horizontal="left" vertical="center"/>
    </xf>
    <xf numFmtId="38" fontId="71" fillId="0" borderId="6" xfId="10" applyFont="1" applyBorder="1" applyAlignment="1">
      <alignment vertical="center"/>
    </xf>
    <xf numFmtId="38" fontId="66" fillId="0" borderId="6" xfId="10" applyFont="1" applyBorder="1" applyAlignment="1">
      <alignment vertical="center"/>
    </xf>
    <xf numFmtId="38" fontId="71" fillId="0" borderId="28" xfId="10" applyFont="1" applyBorder="1" applyAlignment="1">
      <alignment vertical="center"/>
    </xf>
    <xf numFmtId="38" fontId="66" fillId="0" borderId="28" xfId="10" applyFont="1" applyBorder="1" applyAlignment="1">
      <alignment vertical="center"/>
    </xf>
    <xf numFmtId="38" fontId="66" fillId="0" borderId="29" xfId="10" applyFont="1" applyBorder="1" applyAlignment="1">
      <alignment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0" fillId="0" borderId="33" xfId="0" applyBorder="1" applyAlignment="1">
      <alignment horizontal="center" vertical="center"/>
    </xf>
    <xf numFmtId="38" fontId="71" fillId="0" borderId="11" xfId="10" applyFont="1" applyFill="1" applyBorder="1" applyAlignment="1">
      <alignment vertical="center"/>
    </xf>
    <xf numFmtId="38" fontId="66" fillId="0" borderId="11" xfId="10" applyFont="1" applyBorder="1" applyAlignment="1">
      <alignment vertical="center"/>
    </xf>
    <xf numFmtId="38" fontId="66" fillId="0" borderId="30" xfId="10" applyFont="1" applyBorder="1" applyAlignment="1">
      <alignment vertical="center"/>
    </xf>
    <xf numFmtId="0" fontId="24" fillId="0" borderId="0" xfId="0" applyFont="1" applyAlignment="1">
      <alignment horizontal="left" vertical="center" wrapText="1"/>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9" fillId="0" borderId="22" xfId="0" applyFont="1" applyBorder="1" applyAlignment="1">
      <alignment horizontal="center" vertical="center" shrinkToFit="1"/>
    </xf>
    <xf numFmtId="0" fontId="29" fillId="0" borderId="23" xfId="0" applyFont="1" applyBorder="1" applyAlignment="1">
      <alignment horizontal="center" vertical="center" shrinkToFit="1"/>
    </xf>
    <xf numFmtId="38" fontId="71" fillId="0" borderId="22" xfId="10" applyFont="1" applyBorder="1" applyAlignment="1">
      <alignment horizontal="center" vertical="center"/>
    </xf>
    <xf numFmtId="38" fontId="71" fillId="0" borderId="23" xfId="1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Alignment="1">
      <alignment horizontal="center" vertical="center"/>
    </xf>
    <xf numFmtId="0" fontId="24" fillId="0" borderId="3" xfId="0" applyFont="1" applyBorder="1" applyAlignment="1">
      <alignment horizontal="center" vertical="center"/>
    </xf>
    <xf numFmtId="0" fontId="24" fillId="0" borderId="15"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70" fillId="0" borderId="17" xfId="0" applyFont="1" applyBorder="1" applyAlignment="1">
      <alignment horizontal="left" vertical="center" indent="1" shrinkToFit="1"/>
    </xf>
    <xf numFmtId="0" fontId="70" fillId="0" borderId="18" xfId="0" applyFont="1" applyBorder="1" applyAlignment="1">
      <alignment horizontal="left" vertical="center" indent="1" shrinkToFit="1"/>
    </xf>
    <xf numFmtId="0" fontId="70" fillId="0" borderId="19" xfId="0" applyFont="1" applyBorder="1" applyAlignment="1">
      <alignment horizontal="left" vertical="center" indent="1" shrinkToFit="1"/>
    </xf>
    <xf numFmtId="0" fontId="70" fillId="0" borderId="14" xfId="0" applyFont="1" applyBorder="1" applyAlignment="1">
      <alignment horizontal="left" vertical="center" indent="1" shrinkToFit="1"/>
    </xf>
    <xf numFmtId="0" fontId="70" fillId="0" borderId="0" xfId="0" applyFont="1" applyAlignment="1">
      <alignment horizontal="left" vertical="center" indent="1" shrinkToFit="1"/>
    </xf>
    <xf numFmtId="0" fontId="70" fillId="0" borderId="3" xfId="0" applyFont="1" applyBorder="1" applyAlignment="1">
      <alignment horizontal="left" vertical="center" indent="1" shrinkToFit="1"/>
    </xf>
    <xf numFmtId="0" fontId="70" fillId="0" borderId="18" xfId="0" applyFont="1" applyBorder="1" applyAlignment="1">
      <alignment horizontal="left" vertical="center"/>
    </xf>
    <xf numFmtId="0" fontId="70" fillId="0" borderId="19" xfId="0" applyFont="1" applyBorder="1" applyAlignment="1">
      <alignment horizontal="left" vertical="center"/>
    </xf>
    <xf numFmtId="0" fontId="70" fillId="0" borderId="2" xfId="0" applyFont="1" applyBorder="1" applyAlignment="1">
      <alignment horizontal="left" vertical="center" shrinkToFit="1"/>
    </xf>
    <xf numFmtId="0" fontId="70" fillId="0" borderId="1" xfId="0" applyFont="1" applyBorder="1" applyAlignment="1">
      <alignment horizontal="left" vertical="center" shrinkToFit="1"/>
    </xf>
    <xf numFmtId="0" fontId="24" fillId="0" borderId="22" xfId="0" applyFont="1" applyBorder="1" applyAlignment="1">
      <alignment horizontal="right" vertical="center"/>
    </xf>
    <xf numFmtId="0" fontId="24" fillId="0" borderId="23" xfId="0" applyFont="1" applyBorder="1" applyAlignment="1">
      <alignment horizontal="right" vertical="center"/>
    </xf>
    <xf numFmtId="0" fontId="24" fillId="0" borderId="24" xfId="0" applyFont="1" applyBorder="1" applyAlignment="1">
      <alignment horizontal="right" vertical="center"/>
    </xf>
    <xf numFmtId="0" fontId="70" fillId="0" borderId="22" xfId="0" applyFont="1" applyBorder="1" applyAlignment="1">
      <alignment horizontal="center" vertical="center"/>
    </xf>
    <xf numFmtId="0" fontId="70" fillId="0" borderId="23" xfId="0" applyFont="1" applyBorder="1" applyAlignment="1">
      <alignment horizontal="center" vertical="center"/>
    </xf>
    <xf numFmtId="0" fontId="70" fillId="0" borderId="24" xfId="0" applyFont="1" applyBorder="1" applyAlignment="1">
      <alignment horizontal="center" vertical="center"/>
    </xf>
    <xf numFmtId="0" fontId="24" fillId="0" borderId="0" xfId="0" applyFont="1" applyAlignment="1">
      <alignment horizontal="left" vertical="center" wrapText="1" shrinkToFit="1"/>
    </xf>
    <xf numFmtId="0" fontId="24" fillId="0" borderId="0" xfId="0" applyFont="1" applyAlignment="1">
      <alignment horizontal="center" vertical="top"/>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textRotation="255"/>
    </xf>
    <xf numFmtId="0" fontId="24" fillId="0" borderId="0" xfId="0" applyFont="1" applyAlignment="1">
      <alignment horizontal="left" vertical="center" indent="1"/>
    </xf>
    <xf numFmtId="0" fontId="54" fillId="4" borderId="53" xfId="0" applyFont="1" applyFill="1" applyBorder="1" applyAlignment="1">
      <alignment horizontal="center" vertical="center" wrapText="1"/>
    </xf>
    <xf numFmtId="0" fontId="54" fillId="4" borderId="58" xfId="0" applyFont="1" applyFill="1" applyBorder="1" applyAlignment="1">
      <alignment horizontal="center" vertical="center" wrapText="1"/>
    </xf>
    <xf numFmtId="0" fontId="54" fillId="4" borderId="59" xfId="0" applyFont="1" applyFill="1" applyBorder="1" applyAlignment="1">
      <alignment horizontal="center" vertical="center" wrapText="1"/>
    </xf>
    <xf numFmtId="0" fontId="55" fillId="0" borderId="44" xfId="0" applyFont="1" applyBorder="1" applyAlignment="1">
      <alignment horizontal="left" vertical="top" wrapText="1"/>
    </xf>
    <xf numFmtId="0" fontId="55" fillId="0" borderId="8" xfId="0" applyFont="1" applyBorder="1" applyAlignment="1">
      <alignment horizontal="left" vertical="top" wrapText="1"/>
    </xf>
    <xf numFmtId="0" fontId="55" fillId="0" borderId="10" xfId="0" applyFont="1" applyBorder="1" applyAlignment="1">
      <alignment horizontal="left" vertical="top" wrapText="1"/>
    </xf>
  </cellXfs>
  <cellStyles count="11">
    <cellStyle name="桁区切り" xfId="10" builtinId="6"/>
    <cellStyle name="通貨 2" xfId="7" xr:uid="{00000000-0005-0000-0000-000001000000}"/>
    <cellStyle name="標準" xfId="0" builtinId="0"/>
    <cellStyle name="標準 2" xfId="1" xr:uid="{00000000-0005-0000-0000-000003000000}"/>
    <cellStyle name="標準 2 2" xfId="2" xr:uid="{00000000-0005-0000-0000-000004000000}"/>
    <cellStyle name="標準 2 3" xfId="9" xr:uid="{00000000-0005-0000-0000-000005000000}"/>
    <cellStyle name="標準 3" xfId="3" xr:uid="{00000000-0005-0000-0000-000006000000}"/>
    <cellStyle name="標準 3 2" xfId="4" xr:uid="{00000000-0005-0000-0000-000007000000}"/>
    <cellStyle name="標準 4" xfId="5" xr:uid="{00000000-0005-0000-0000-000008000000}"/>
    <cellStyle name="標準 4 2" xfId="6" xr:uid="{00000000-0005-0000-0000-000009000000}"/>
    <cellStyle name="標準 5" xfId="8" xr:uid="{00000000-0005-0000-0000-00000A000000}"/>
  </cellStyles>
  <dxfs count="56">
    <dxf>
      <fill>
        <patternFill>
          <bgColor rgb="FFFFFFCC"/>
        </patternFill>
      </fill>
    </dxf>
    <dxf>
      <fill>
        <patternFill>
          <bgColor rgb="FFFFFF0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theme="0"/>
        </patternFill>
      </fill>
    </dxf>
    <dxf>
      <font>
        <b/>
        <i val="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19050</xdr:colOff>
      <xdr:row>59</xdr:row>
      <xdr:rowOff>66675</xdr:rowOff>
    </xdr:from>
    <xdr:to>
      <xdr:col>0</xdr:col>
      <xdr:colOff>19050</xdr:colOff>
      <xdr:row>59</xdr:row>
      <xdr:rowOff>66675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19050" y="7658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47625</xdr:colOff>
      <xdr:row>30</xdr:row>
      <xdr:rowOff>35442</xdr:rowOff>
    </xdr:from>
    <xdr:to>
      <xdr:col>11</xdr:col>
      <xdr:colOff>57150</xdr:colOff>
      <xdr:row>31</xdr:row>
      <xdr:rowOff>44967</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488927" y="5452140"/>
          <a:ext cx="304874" cy="133571"/>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89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357" y="0"/>
              </a:moveTo>
              <a:lnTo>
                <a:pt x="13114" y="7200"/>
              </a:lnTo>
              <a:lnTo>
                <a:pt x="16200" y="7200"/>
              </a:lnTo>
              <a:lnTo>
                <a:pt x="16200" y="18900"/>
              </a:lnTo>
              <a:lnTo>
                <a:pt x="0" y="18900"/>
              </a:lnTo>
              <a:lnTo>
                <a:pt x="0" y="21600"/>
              </a:lnTo>
              <a:lnTo>
                <a:pt x="18514" y="21600"/>
              </a:lnTo>
              <a:lnTo>
                <a:pt x="18514" y="7200"/>
              </a:lnTo>
              <a:lnTo>
                <a:pt x="21600" y="7200"/>
              </a:lnTo>
              <a:lnTo>
                <a:pt x="17357"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4395</xdr:colOff>
      <xdr:row>70</xdr:row>
      <xdr:rowOff>104774</xdr:rowOff>
    </xdr:from>
    <xdr:to>
      <xdr:col>23</xdr:col>
      <xdr:colOff>118696</xdr:colOff>
      <xdr:row>72</xdr:row>
      <xdr:rowOff>28574</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3755780" y="11323759"/>
          <a:ext cx="307731" cy="193430"/>
        </a:xfrm>
        <a:prstGeom prst="rect">
          <a:avLst/>
        </a:prstGeom>
        <a:noFill/>
        <a:ln w="9525" algn="ctr">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10498</xdr:colOff>
      <xdr:row>40</xdr:row>
      <xdr:rowOff>52890</xdr:rowOff>
    </xdr:from>
    <xdr:to>
      <xdr:col>38</xdr:col>
      <xdr:colOff>289559</xdr:colOff>
      <xdr:row>47</xdr:row>
      <xdr:rowOff>91440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6015058" y="6659430"/>
          <a:ext cx="1056301" cy="94533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団信について</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○教育貸付申込者のみ加入可能</a:t>
          </a:r>
        </a:p>
        <a:p>
          <a:pPr algn="l" rtl="0">
            <a:defRPr sz="1000"/>
          </a:pPr>
          <a:r>
            <a:rPr lang="ja-JP" altLang="en-US" sz="900" b="0" i="0" u="none" strike="noStrike" baseline="0">
              <a:solidFill>
                <a:srgbClr val="000000"/>
              </a:solidFill>
              <a:latin typeface="ＭＳ 明朝"/>
              <a:ea typeface="ＭＳ 明朝"/>
            </a:rPr>
            <a:t>○加入希望者は団信適用申込書を添付</a:t>
          </a:r>
          <a:endParaRPr lang="en-US" altLang="ja-JP" sz="9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33</xdr:col>
      <xdr:colOff>0</xdr:colOff>
      <xdr:row>1</xdr:row>
      <xdr:rowOff>0</xdr:rowOff>
    </xdr:from>
    <xdr:to>
      <xdr:col>33</xdr:col>
      <xdr:colOff>0</xdr:colOff>
      <xdr:row>3</xdr:row>
      <xdr:rowOff>0</xdr:rowOff>
    </xdr:to>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7277100" y="171450"/>
          <a:ext cx="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p>
      </xdr:txBody>
    </xdr:sp>
    <xdr:clientData/>
  </xdr:twoCellAnchor>
  <xdr:twoCellAnchor>
    <xdr:from>
      <xdr:col>35</xdr:col>
      <xdr:colOff>0</xdr:colOff>
      <xdr:row>68</xdr:row>
      <xdr:rowOff>0</xdr:rowOff>
    </xdr:from>
    <xdr:to>
      <xdr:col>35</xdr:col>
      <xdr:colOff>0</xdr:colOff>
      <xdr:row>68</xdr:row>
      <xdr:rowOff>0</xdr:rowOff>
    </xdr:to>
    <xdr:sp macro="" textlink="">
      <xdr:nvSpPr>
        <xdr:cNvPr id="15" name="Rectangle 23">
          <a:extLst>
            <a:ext uri="{FF2B5EF4-FFF2-40B4-BE49-F238E27FC236}">
              <a16:creationId xmlns:a16="http://schemas.microsoft.com/office/drawing/2014/main" id="{00000000-0008-0000-0000-00000F000000}"/>
            </a:ext>
          </a:extLst>
        </xdr:cNvPr>
        <xdr:cNvSpPr>
          <a:spLocks noChangeArrowheads="1"/>
        </xdr:cNvSpPr>
      </xdr:nvSpPr>
      <xdr:spPr bwMode="auto">
        <a:xfrm>
          <a:off x="7277100" y="11649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p>
      </xdr:txBody>
    </xdr:sp>
    <xdr:clientData/>
  </xdr:twoCellAnchor>
  <xdr:twoCellAnchor>
    <xdr:from>
      <xdr:col>35</xdr:col>
      <xdr:colOff>0</xdr:colOff>
      <xdr:row>68</xdr:row>
      <xdr:rowOff>0</xdr:rowOff>
    </xdr:from>
    <xdr:to>
      <xdr:col>35</xdr:col>
      <xdr:colOff>0</xdr:colOff>
      <xdr:row>68</xdr:row>
      <xdr:rowOff>0</xdr:rowOff>
    </xdr:to>
    <xdr:sp macro="" textlink="">
      <xdr:nvSpPr>
        <xdr:cNvPr id="16" name="Line 24">
          <a:extLst>
            <a:ext uri="{FF2B5EF4-FFF2-40B4-BE49-F238E27FC236}">
              <a16:creationId xmlns:a16="http://schemas.microsoft.com/office/drawing/2014/main" id="{00000000-0008-0000-0000-000010000000}"/>
            </a:ext>
          </a:extLst>
        </xdr:cNvPr>
        <xdr:cNvSpPr>
          <a:spLocks noChangeShapeType="1"/>
        </xdr:cNvSpPr>
      </xdr:nvSpPr>
      <xdr:spPr bwMode="auto">
        <a:xfrm>
          <a:off x="7277100" y="11649075"/>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19948</xdr:colOff>
      <xdr:row>57</xdr:row>
      <xdr:rowOff>38100</xdr:rowOff>
    </xdr:from>
    <xdr:to>
      <xdr:col>37</xdr:col>
      <xdr:colOff>19948</xdr:colOff>
      <xdr:row>57</xdr:row>
      <xdr:rowOff>95250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7061259" y="8139742"/>
          <a:ext cx="0" cy="57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96148</xdr:colOff>
      <xdr:row>57</xdr:row>
      <xdr:rowOff>38100</xdr:rowOff>
    </xdr:from>
    <xdr:to>
      <xdr:col>37</xdr:col>
      <xdr:colOff>96148</xdr:colOff>
      <xdr:row>57</xdr:row>
      <xdr:rowOff>95250</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137459" y="8139742"/>
          <a:ext cx="0" cy="57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48524</xdr:colOff>
      <xdr:row>53</xdr:row>
      <xdr:rowOff>35764</xdr:rowOff>
    </xdr:from>
    <xdr:to>
      <xdr:col>37</xdr:col>
      <xdr:colOff>48524</xdr:colOff>
      <xdr:row>53</xdr:row>
      <xdr:rowOff>92917</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flipV="1">
          <a:off x="7089835" y="7605443"/>
          <a:ext cx="0" cy="571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180471</xdr:colOff>
      <xdr:row>65</xdr:row>
      <xdr:rowOff>454554</xdr:rowOff>
    </xdr:from>
    <xdr:to>
      <xdr:col>33</xdr:col>
      <xdr:colOff>8160</xdr:colOff>
      <xdr:row>73</xdr:row>
      <xdr:rowOff>10414</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2547" y="10592048"/>
          <a:ext cx="776170" cy="941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xdr:colOff>
      <xdr:row>59</xdr:row>
      <xdr:rowOff>66675</xdr:rowOff>
    </xdr:from>
    <xdr:to>
      <xdr:col>0</xdr:col>
      <xdr:colOff>19050</xdr:colOff>
      <xdr:row>59</xdr:row>
      <xdr:rowOff>66675</xdr:rowOff>
    </xdr:to>
    <xdr:sp macro="" textlink="">
      <xdr:nvSpPr>
        <xdr:cNvPr id="52" name="Line 2">
          <a:extLst>
            <a:ext uri="{FF2B5EF4-FFF2-40B4-BE49-F238E27FC236}">
              <a16:creationId xmlns:a16="http://schemas.microsoft.com/office/drawing/2014/main" id="{00000000-0008-0000-0000-000034000000}"/>
            </a:ext>
          </a:extLst>
        </xdr:cNvPr>
        <xdr:cNvSpPr>
          <a:spLocks noChangeShapeType="1"/>
        </xdr:cNvSpPr>
      </xdr:nvSpPr>
      <xdr:spPr bwMode="auto">
        <a:xfrm>
          <a:off x="19050" y="748093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123093</xdr:colOff>
      <xdr:row>16</xdr:row>
      <xdr:rowOff>41030</xdr:rowOff>
    </xdr:from>
    <xdr:to>
      <xdr:col>32</xdr:col>
      <xdr:colOff>120164</xdr:colOff>
      <xdr:row>16</xdr:row>
      <xdr:rowOff>404446</xdr:rowOff>
    </xdr:to>
    <xdr:sp macro="" textlink="">
      <xdr:nvSpPr>
        <xdr:cNvPr id="53" name="Oval 5">
          <a:extLst>
            <a:ext uri="{FF2B5EF4-FFF2-40B4-BE49-F238E27FC236}">
              <a16:creationId xmlns:a16="http://schemas.microsoft.com/office/drawing/2014/main" id="{00000000-0008-0000-0000-000035000000}"/>
            </a:ext>
          </a:extLst>
        </xdr:cNvPr>
        <xdr:cNvSpPr>
          <a:spLocks noChangeArrowheads="1"/>
        </xdr:cNvSpPr>
      </xdr:nvSpPr>
      <xdr:spPr bwMode="auto">
        <a:xfrm>
          <a:off x="5334001" y="2209799"/>
          <a:ext cx="383932" cy="363416"/>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64477</xdr:colOff>
      <xdr:row>3</xdr:row>
      <xdr:rowOff>152400</xdr:rowOff>
    </xdr:from>
    <xdr:to>
      <xdr:col>43</xdr:col>
      <xdr:colOff>513268</xdr:colOff>
      <xdr:row>11</xdr:row>
      <xdr:rowOff>41031</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250723" y="592015"/>
          <a:ext cx="3279914" cy="1137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「１　一般等貸付申込書（１</a:t>
          </a:r>
          <a:r>
            <a:rPr kumimoji="1" lang="en-US" altLang="ja-JP" sz="1100"/>
            <a:t>/</a:t>
          </a:r>
          <a:r>
            <a:rPr kumimoji="1" lang="ja-JP" altLang="en-US" sz="1100"/>
            <a:t>４）」のシートに入力すると、２以降のシートに内容が反映されますので、</a:t>
          </a:r>
          <a:endParaRPr kumimoji="1" lang="en-US" altLang="ja-JP" sz="1100"/>
        </a:p>
        <a:p>
          <a:r>
            <a:rPr kumimoji="1" lang="ja-JP" altLang="en-US" sz="1100"/>
            <a:t>必ず</a:t>
          </a:r>
          <a:r>
            <a:rPr kumimoji="1" lang="ja-JP" altLang="ja-JP" sz="1100">
              <a:solidFill>
                <a:schemeClr val="dk1"/>
              </a:solidFill>
              <a:effectLst/>
              <a:latin typeface="+mn-lt"/>
              <a:ea typeface="+mn-ea"/>
              <a:cs typeface="+mn-cs"/>
            </a:rPr>
            <a:t>「１　</a:t>
          </a:r>
          <a:r>
            <a:rPr kumimoji="1" lang="ja-JP" altLang="en-US" sz="1100">
              <a:solidFill>
                <a:schemeClr val="dk1"/>
              </a:solidFill>
              <a:effectLst/>
              <a:latin typeface="+mn-lt"/>
              <a:ea typeface="+mn-ea"/>
              <a:cs typeface="+mn-cs"/>
            </a:rPr>
            <a:t>一般等</a:t>
          </a:r>
          <a:r>
            <a:rPr kumimoji="1" lang="ja-JP" altLang="ja-JP" sz="1100">
              <a:solidFill>
                <a:schemeClr val="dk1"/>
              </a:solidFill>
              <a:effectLst/>
              <a:latin typeface="+mn-lt"/>
              <a:ea typeface="+mn-ea"/>
              <a:cs typeface="+mn-cs"/>
            </a:rPr>
            <a:t>貸付申込書（１</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４）」のシート</a:t>
          </a:r>
          <a:r>
            <a:rPr kumimoji="1" lang="ja-JP" altLang="en-US" sz="1100"/>
            <a:t>から順に入力してください。</a:t>
          </a:r>
        </a:p>
      </xdr:txBody>
    </xdr:sp>
    <xdr:clientData/>
  </xdr:twoCellAnchor>
  <xdr:twoCellAnchor>
    <xdr:from>
      <xdr:col>33</xdr:col>
      <xdr:colOff>117231</xdr:colOff>
      <xdr:row>16</xdr:row>
      <xdr:rowOff>41032</xdr:rowOff>
    </xdr:from>
    <xdr:to>
      <xdr:col>35</xdr:col>
      <xdr:colOff>114302</xdr:colOff>
      <xdr:row>16</xdr:row>
      <xdr:rowOff>422032</xdr:rowOff>
    </xdr:to>
    <xdr:sp macro="" textlink="">
      <xdr:nvSpPr>
        <xdr:cNvPr id="32" name="Oval 5">
          <a:extLst>
            <a:ext uri="{FF2B5EF4-FFF2-40B4-BE49-F238E27FC236}">
              <a16:creationId xmlns:a16="http://schemas.microsoft.com/office/drawing/2014/main" id="{00000000-0008-0000-0000-000020000000}"/>
            </a:ext>
          </a:extLst>
        </xdr:cNvPr>
        <xdr:cNvSpPr>
          <a:spLocks noChangeArrowheads="1"/>
        </xdr:cNvSpPr>
      </xdr:nvSpPr>
      <xdr:spPr bwMode="auto">
        <a:xfrm>
          <a:off x="5996354" y="2561494"/>
          <a:ext cx="395656" cy="381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162560</xdr:colOff>
      <xdr:row>15</xdr:row>
      <xdr:rowOff>284090</xdr:rowOff>
    </xdr:from>
    <xdr:to>
      <xdr:col>36</xdr:col>
      <xdr:colOff>92221</xdr:colOff>
      <xdr:row>17</xdr:row>
      <xdr:rowOff>43766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91200" y="2519290"/>
          <a:ext cx="732301" cy="602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申込人</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捨印</a:t>
          </a:r>
        </a:p>
      </xdr:txBody>
    </xdr:sp>
    <xdr:clientData/>
  </xdr:twoCellAnchor>
  <xdr:twoCellAnchor>
    <xdr:from>
      <xdr:col>30</xdr:col>
      <xdr:colOff>29310</xdr:colOff>
      <xdr:row>15</xdr:row>
      <xdr:rowOff>257908</xdr:rowOff>
    </xdr:from>
    <xdr:to>
      <xdr:col>33</xdr:col>
      <xdr:colOff>23447</xdr:colOff>
      <xdr:row>17</xdr:row>
      <xdr:rowOff>23447</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5328141" y="2491154"/>
          <a:ext cx="574429" cy="509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twoCellAnchor editAs="oneCell">
    <xdr:from>
      <xdr:col>34</xdr:col>
      <xdr:colOff>6626</xdr:colOff>
      <xdr:row>31</xdr:row>
      <xdr:rowOff>4329</xdr:rowOff>
    </xdr:from>
    <xdr:to>
      <xdr:col>38</xdr:col>
      <xdr:colOff>211779</xdr:colOff>
      <xdr:row>40</xdr:row>
      <xdr:rowOff>32111</xdr:rowOff>
    </xdr:to>
    <xdr:pic>
      <xdr:nvPicPr>
        <xdr:cNvPr id="11" name="図 10">
          <a:extLst>
            <a:ext uri="{FF2B5EF4-FFF2-40B4-BE49-F238E27FC236}">
              <a16:creationId xmlns:a16="http://schemas.microsoft.com/office/drawing/2014/main" id="{455913FD-28D1-50BD-11AC-43C4514C34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6243" y="5537112"/>
          <a:ext cx="987032" cy="1107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33135</xdr:colOff>
      <xdr:row>17</xdr:row>
      <xdr:rowOff>221209</xdr:rowOff>
    </xdr:from>
    <xdr:to>
      <xdr:col>37</xdr:col>
      <xdr:colOff>179087</xdr:colOff>
      <xdr:row>30</xdr:row>
      <xdr:rowOff>100283</xdr:rowOff>
    </xdr:to>
    <xdr:pic>
      <xdr:nvPicPr>
        <xdr:cNvPr id="6" name="図 5">
          <a:extLst>
            <a:ext uri="{FF2B5EF4-FFF2-40B4-BE49-F238E27FC236}">
              <a16:creationId xmlns:a16="http://schemas.microsoft.com/office/drawing/2014/main" id="{23CDEE54-8E3B-7E23-8589-84284041B6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1535" y="3269209"/>
          <a:ext cx="536891" cy="2244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59071</xdr:colOff>
      <xdr:row>28</xdr:row>
      <xdr:rowOff>106326</xdr:rowOff>
    </xdr:from>
    <xdr:to>
      <xdr:col>11</xdr:col>
      <xdr:colOff>38273</xdr:colOff>
      <xdr:row>34</xdr:row>
      <xdr:rowOff>46182</xdr:rowOff>
    </xdr:to>
    <xdr:sp macro="" textlink="">
      <xdr:nvSpPr>
        <xdr:cNvPr id="7" name="テキスト ボックス 6">
          <a:extLst>
            <a:ext uri="{FF2B5EF4-FFF2-40B4-BE49-F238E27FC236}">
              <a16:creationId xmlns:a16="http://schemas.microsoft.com/office/drawing/2014/main" id="{65686F94-0B9A-490D-8A5F-E1E36019142C}"/>
            </a:ext>
          </a:extLst>
        </xdr:cNvPr>
        <xdr:cNvSpPr txBox="1"/>
      </xdr:nvSpPr>
      <xdr:spPr>
        <a:xfrm>
          <a:off x="492026" y="5376826"/>
          <a:ext cx="1249202" cy="47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毎月償還のみ「</a:t>
          </a:r>
          <a:r>
            <a:rPr kumimoji="1" lang="en-US" altLang="ja-JP" sz="900">
              <a:latin typeface="ＭＳ Ｐ明朝" panose="02020600040205080304" pitchFamily="18" charset="-128"/>
              <a:ea typeface="ＭＳ Ｐ明朝" panose="02020600040205080304" pitchFamily="18" charset="-128"/>
            </a:rPr>
            <a:t>0</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ボーナス併用「</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a:t>
          </a:r>
        </a:p>
      </xdr:txBody>
    </xdr:sp>
    <xdr:clientData/>
  </xdr:twoCellAnchor>
  <xdr:twoCellAnchor>
    <xdr:from>
      <xdr:col>15</xdr:col>
      <xdr:colOff>0</xdr:colOff>
      <xdr:row>1</xdr:row>
      <xdr:rowOff>13730</xdr:rowOff>
    </xdr:from>
    <xdr:to>
      <xdr:col>28</xdr:col>
      <xdr:colOff>91842</xdr:colOff>
      <xdr:row>3</xdr:row>
      <xdr:rowOff>175629</xdr:rowOff>
    </xdr:to>
    <xdr:sp macro="" textlink="">
      <xdr:nvSpPr>
        <xdr:cNvPr id="12" name="Rectangle 1">
          <a:extLst>
            <a:ext uri="{FF2B5EF4-FFF2-40B4-BE49-F238E27FC236}">
              <a16:creationId xmlns:a16="http://schemas.microsoft.com/office/drawing/2014/main" id="{87968D3D-1E80-43D2-9867-920E1D3D399D}"/>
            </a:ext>
          </a:extLst>
        </xdr:cNvPr>
        <xdr:cNvSpPr>
          <a:spLocks noChangeArrowheads="1"/>
        </xdr:cNvSpPr>
      </xdr:nvSpPr>
      <xdr:spPr bwMode="auto">
        <a:xfrm>
          <a:off x="2368378" y="178487"/>
          <a:ext cx="2590653" cy="4227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chemeClr val="tx1"/>
              </a:solidFill>
              <a:latin typeface="ＭＳ Ｐ明朝" panose="02020600040205080304" pitchFamily="18" charset="-128"/>
              <a:ea typeface="ＭＳ Ｐ明朝" panose="02020600040205080304" pitchFamily="18" charset="-128"/>
            </a:rPr>
            <a:t>貸 付 申 込 書</a:t>
          </a:r>
        </a:p>
      </xdr:txBody>
    </xdr:sp>
    <xdr:clientData/>
  </xdr:twoCellAnchor>
  <xdr:twoCellAnchor>
    <xdr:from>
      <xdr:col>28</xdr:col>
      <xdr:colOff>164758</xdr:colOff>
      <xdr:row>1</xdr:row>
      <xdr:rowOff>116703</xdr:rowOff>
    </xdr:from>
    <xdr:to>
      <xdr:col>33</xdr:col>
      <xdr:colOff>82068</xdr:colOff>
      <xdr:row>4</xdr:row>
      <xdr:rowOff>31845</xdr:rowOff>
    </xdr:to>
    <xdr:sp macro="" textlink="">
      <xdr:nvSpPr>
        <xdr:cNvPr id="2" name="テキスト ボックス 1">
          <a:extLst>
            <a:ext uri="{FF2B5EF4-FFF2-40B4-BE49-F238E27FC236}">
              <a16:creationId xmlns:a16="http://schemas.microsoft.com/office/drawing/2014/main" id="{9D25BDA5-58BB-4B50-90DE-179686F61BA2}"/>
            </a:ext>
          </a:extLst>
        </xdr:cNvPr>
        <xdr:cNvSpPr txBox="1">
          <a:spLocks noChangeArrowheads="1"/>
        </xdr:cNvSpPr>
      </xdr:nvSpPr>
      <xdr:spPr bwMode="auto">
        <a:xfrm>
          <a:off x="5031947" y="281460"/>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1/4</a:t>
          </a:r>
          <a:endParaRPr 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7620</xdr:colOff>
          <xdr:row>75</xdr:row>
          <xdr:rowOff>121920</xdr:rowOff>
        </xdr:from>
        <xdr:to>
          <xdr:col>6</xdr:col>
          <xdr:colOff>15240</xdr:colOff>
          <xdr:row>77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広報誌かがやき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75</xdr:row>
          <xdr:rowOff>129540</xdr:rowOff>
        </xdr:from>
        <xdr:to>
          <xdr:col>12</xdr:col>
          <xdr:colOff>99060</xdr:colOff>
          <xdr:row>77</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75</xdr:row>
          <xdr:rowOff>137160</xdr:rowOff>
        </xdr:from>
        <xdr:to>
          <xdr:col>16</xdr:col>
          <xdr:colOff>182880</xdr:colOff>
          <xdr:row>77</xdr:row>
          <xdr:rowOff>15240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75</xdr:row>
          <xdr:rowOff>121920</xdr:rowOff>
        </xdr:from>
        <xdr:to>
          <xdr:col>23</xdr:col>
          <xdr:colOff>106680</xdr:colOff>
          <xdr:row>77</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福利厚生ハンドブック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75</xdr:row>
          <xdr:rowOff>114300</xdr:rowOff>
        </xdr:from>
        <xdr:to>
          <xdr:col>27</xdr:col>
          <xdr:colOff>38100</xdr:colOff>
          <xdr:row>77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731520</xdr:colOff>
      <xdr:row>20</xdr:row>
      <xdr:rowOff>160020</xdr:rowOff>
    </xdr:from>
    <xdr:to>
      <xdr:col>17</xdr:col>
      <xdr:colOff>80683</xdr:colOff>
      <xdr:row>35</xdr:row>
      <xdr:rowOff>129540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44696" y="4283785"/>
          <a:ext cx="6852622" cy="3062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ＭＳ 明朝" panose="02020609040205080304" pitchFamily="17" charset="-128"/>
              <a:ea typeface="ＭＳ 明朝" panose="02020609040205080304" pitchFamily="17" charset="-128"/>
              <a:cs typeface="+mn-cs"/>
            </a:rPr>
            <a:t>（注）</a:t>
          </a:r>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１　「借入先」欄には、借入先の銀行名、消費者金融名、団体名等、金融機関等の名称を記入してください。</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＜金融機関等の例＞</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※クレジットカードの一括払いによる支払いは除く。</a:t>
          </a:r>
        </a:p>
        <a:p>
          <a:pPr lvl="1"/>
          <a:r>
            <a:rPr lang="ja-JP" altLang="ja-JP" sz="1000">
              <a:solidFill>
                <a:schemeClr val="dk1"/>
              </a:solidFill>
              <a:effectLst/>
              <a:latin typeface="ＭＳ 明朝" panose="02020609040205080304" pitchFamily="17" charset="-128"/>
              <a:ea typeface="ＭＳ 明朝" panose="02020609040205080304" pitchFamily="17" charset="-128"/>
              <a:cs typeface="+mn-cs"/>
            </a:rPr>
            <a:t>２　「新規借入」の「償還年額」欄には、当共済組合への貸付申込日後に借り入れる予定の借入金に係るも</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ので、当共済組合への貸付申込日の属する月の初日から１年間の「借入先」欄に記載する金融機関等へ</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返済する金額（ボーナス償還分を含む）を記入してください。（例：４月１０日に当共済組合に貸付け</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を申し込む場合は、４月１日～翌年３月３１日までに返済する金額）</a:t>
          </a:r>
        </a:p>
        <a:p>
          <a:pPr lvl="1"/>
          <a:r>
            <a:rPr lang="ja-JP" altLang="ja-JP" sz="1000">
              <a:solidFill>
                <a:schemeClr val="dk1"/>
              </a:solidFill>
              <a:effectLst/>
              <a:latin typeface="ＭＳ 明朝" panose="02020609040205080304" pitchFamily="17" charset="-128"/>
              <a:ea typeface="ＭＳ 明朝" panose="02020609040205080304" pitchFamily="17" charset="-128"/>
              <a:cs typeface="+mn-cs"/>
            </a:rPr>
            <a:t>３　「既借入」の「償還年額」欄には、当共済組合への貸付申込日以前に借り入れた借入金に係るもので、</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当共済組合への貸付申込日の属する月の初日から１年間の「借入先」欄に記載する金融機関等へ返済す</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る金額（ボーナス償還分を含む）を記入してください。（例：４月１０日に当共済組合に貸付けを申し</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込む場合は、４月１日～翌年３月３１日までに返済する金額）</a:t>
          </a:r>
        </a:p>
      </xdr:txBody>
    </xdr:sp>
    <xdr:clientData/>
  </xdr:twoCellAnchor>
  <xdr:oneCellAnchor>
    <xdr:from>
      <xdr:col>11</xdr:col>
      <xdr:colOff>623047</xdr:colOff>
      <xdr:row>22</xdr:row>
      <xdr:rowOff>129540</xdr:rowOff>
    </xdr:from>
    <xdr:ext cx="6118860" cy="75918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171329" y="4665681"/>
          <a:ext cx="6118860" cy="75918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ＭＳ 明朝" panose="02020609040205080304" pitchFamily="17" charset="-128"/>
              <a:ea typeface="ＭＳ 明朝" panose="02020609040205080304" pitchFamily="17" charset="-128"/>
              <a:cs typeface="+mn-cs"/>
            </a:rPr>
            <a:t>銀行、保険会社、信販会社、農林中央金庫、商工組合中央金庫、信用金庫、労働金庫、労働金庫連合会、信用協同組合、消費者金融、住宅金融支援機構、都市再生機構、雇用・能力開発機構、沖縄振興開発金融公庫及び地方公共団体による住宅融資等、都道府県互助会等、個人、その他借入を受けている一切の団体等</a:t>
          </a:r>
          <a:endParaRPr lang="ja-JP" altLang="ja-JP" sz="1000">
            <a:effectLst/>
            <a:latin typeface="ＭＳ 明朝" panose="02020609040205080304" pitchFamily="17" charset="-128"/>
            <a:ea typeface="ＭＳ 明朝" panose="02020609040205080304" pitchFamily="17" charset="-128"/>
          </a:endParaRPr>
        </a:p>
      </xdr:txBody>
    </xdr:sp>
    <xdr:clientData/>
  </xdr:oneCellAnchor>
  <xdr:twoCellAnchor editAs="oneCell">
    <xdr:from>
      <xdr:col>9</xdr:col>
      <xdr:colOff>775403</xdr:colOff>
      <xdr:row>7</xdr:row>
      <xdr:rowOff>202815</xdr:rowOff>
    </xdr:from>
    <xdr:to>
      <xdr:col>10</xdr:col>
      <xdr:colOff>13405</xdr:colOff>
      <xdr:row>11</xdr:row>
      <xdr:rowOff>3965</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543" y="1642995"/>
          <a:ext cx="731522" cy="624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233995</xdr:colOff>
      <xdr:row>1</xdr:row>
      <xdr:rowOff>82355</xdr:rowOff>
    </xdr:from>
    <xdr:to>
      <xdr:col>16</xdr:col>
      <xdr:colOff>1112386</xdr:colOff>
      <xdr:row>3</xdr:row>
      <xdr:rowOff>81459</xdr:rowOff>
    </xdr:to>
    <xdr:sp macro="" textlink="">
      <xdr:nvSpPr>
        <xdr:cNvPr id="3" name="テキスト ボックス 2">
          <a:extLst>
            <a:ext uri="{FF2B5EF4-FFF2-40B4-BE49-F238E27FC236}">
              <a16:creationId xmlns:a16="http://schemas.microsoft.com/office/drawing/2014/main" id="{EC524F0C-4386-4BE7-B15E-AA99FD249556}"/>
            </a:ext>
          </a:extLst>
        </xdr:cNvPr>
        <xdr:cNvSpPr txBox="1">
          <a:spLocks noChangeArrowheads="1"/>
        </xdr:cNvSpPr>
      </xdr:nvSpPr>
      <xdr:spPr bwMode="auto">
        <a:xfrm>
          <a:off x="13363841" y="287509"/>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2/4</a:t>
          </a:r>
          <a:endParaRPr lang="ja-JP" sz="2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441960</xdr:colOff>
      <xdr:row>26</xdr:row>
      <xdr:rowOff>53340</xdr:rowOff>
    </xdr:from>
    <xdr:to>
      <xdr:col>17</xdr:col>
      <xdr:colOff>63171</xdr:colOff>
      <xdr:row>48</xdr:row>
      <xdr:rowOff>60960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2806"/>
        <a:stretch/>
      </xdr:blipFill>
      <xdr:spPr>
        <a:xfrm>
          <a:off x="441960" y="6240780"/>
          <a:ext cx="6418251" cy="3695700"/>
        </a:xfrm>
        <a:prstGeom prst="rect">
          <a:avLst/>
        </a:prstGeom>
      </xdr:spPr>
    </xdr:pic>
    <xdr:clientData/>
  </xdr:twoCellAnchor>
  <xdr:twoCellAnchor editAs="oneCell">
    <xdr:from>
      <xdr:col>16</xdr:col>
      <xdr:colOff>320040</xdr:colOff>
      <xdr:row>1</xdr:row>
      <xdr:rowOff>160020</xdr:rowOff>
    </xdr:from>
    <xdr:to>
      <xdr:col>27</xdr:col>
      <xdr:colOff>65905</xdr:colOff>
      <xdr:row>36</xdr:row>
      <xdr:rowOff>114300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b="1797"/>
        <a:stretch/>
      </xdr:blipFill>
      <xdr:spPr>
        <a:xfrm>
          <a:off x="7703820" y="327660"/>
          <a:ext cx="6161905" cy="7650480"/>
        </a:xfrm>
        <a:prstGeom prst="rect">
          <a:avLst/>
        </a:prstGeom>
      </xdr:spPr>
    </xdr:pic>
    <xdr:clientData/>
  </xdr:twoCellAnchor>
  <xdr:twoCellAnchor editAs="oneCell">
    <xdr:from>
      <xdr:col>16</xdr:col>
      <xdr:colOff>350520</xdr:colOff>
      <xdr:row>36</xdr:row>
      <xdr:rowOff>106680</xdr:rowOff>
    </xdr:from>
    <xdr:to>
      <xdr:col>27</xdr:col>
      <xdr:colOff>104000</xdr:colOff>
      <xdr:row>41</xdr:row>
      <xdr:rowOff>138950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a:srcRect t="5774"/>
        <a:stretch/>
      </xdr:blipFill>
      <xdr:spPr>
        <a:xfrm>
          <a:off x="7734300" y="7970520"/>
          <a:ext cx="6200000" cy="870470"/>
        </a:xfrm>
        <a:prstGeom prst="rect">
          <a:avLst/>
        </a:prstGeom>
      </xdr:spPr>
    </xdr:pic>
    <xdr:clientData/>
  </xdr:twoCellAnchor>
  <xdr:twoCellAnchor>
    <xdr:from>
      <xdr:col>14</xdr:col>
      <xdr:colOff>7620</xdr:colOff>
      <xdr:row>1</xdr:row>
      <xdr:rowOff>129540</xdr:rowOff>
    </xdr:from>
    <xdr:to>
      <xdr:col>16</xdr:col>
      <xdr:colOff>40191</xdr:colOff>
      <xdr:row>3</xdr:row>
      <xdr:rowOff>173192</xdr:rowOff>
    </xdr:to>
    <xdr:sp macro="" textlink="">
      <xdr:nvSpPr>
        <xdr:cNvPr id="6" name="テキスト ボックス 5">
          <a:extLst>
            <a:ext uri="{FF2B5EF4-FFF2-40B4-BE49-F238E27FC236}">
              <a16:creationId xmlns:a16="http://schemas.microsoft.com/office/drawing/2014/main" id="{DFD33FD5-2DCB-45A2-9CF8-8A84022482AB}"/>
            </a:ext>
          </a:extLst>
        </xdr:cNvPr>
        <xdr:cNvSpPr txBox="1">
          <a:spLocks noChangeArrowheads="1"/>
        </xdr:cNvSpPr>
      </xdr:nvSpPr>
      <xdr:spPr bwMode="auto">
        <a:xfrm>
          <a:off x="5821680" y="297180"/>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3/4</a:t>
          </a:r>
          <a:endParaRPr lang="ja-JP" sz="2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editAs="oneCell">
    <xdr:from>
      <xdr:col>13</xdr:col>
      <xdr:colOff>396240</xdr:colOff>
      <xdr:row>0</xdr:row>
      <xdr:rowOff>106680</xdr:rowOff>
    </xdr:from>
    <xdr:to>
      <xdr:col>17</xdr:col>
      <xdr:colOff>30480</xdr:colOff>
      <xdr:row>1</xdr:row>
      <xdr:rowOff>114300</xdr:rowOff>
    </xdr:to>
    <xdr:pic>
      <xdr:nvPicPr>
        <xdr:cNvPr id="7" name="図 6">
          <a:extLst>
            <a:ext uri="{FF2B5EF4-FFF2-40B4-BE49-F238E27FC236}">
              <a16:creationId xmlns:a16="http://schemas.microsoft.com/office/drawing/2014/main" id="{113A9F8D-D19A-7C8B-62B6-7296DD5DD1A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00700" y="106680"/>
          <a:ext cx="122682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386861</xdr:colOff>
      <xdr:row>0</xdr:row>
      <xdr:rowOff>322384</xdr:rowOff>
    </xdr:from>
    <xdr:to>
      <xdr:col>11</xdr:col>
      <xdr:colOff>404446</xdr:colOff>
      <xdr:row>1</xdr:row>
      <xdr:rowOff>164122</xdr:rowOff>
    </xdr:to>
    <xdr:sp macro="" textlink="">
      <xdr:nvSpPr>
        <xdr:cNvPr id="6" name="正方形/長方形 5">
          <a:extLst>
            <a:ext uri="{FF2B5EF4-FFF2-40B4-BE49-F238E27FC236}">
              <a16:creationId xmlns:a16="http://schemas.microsoft.com/office/drawing/2014/main" id="{72F06F04-9F46-CC6F-6460-7BEA0C093B49}"/>
            </a:ext>
          </a:extLst>
        </xdr:cNvPr>
        <xdr:cNvSpPr/>
      </xdr:nvSpPr>
      <xdr:spPr>
        <a:xfrm>
          <a:off x="4595446" y="322384"/>
          <a:ext cx="1236785" cy="228600"/>
        </a:xfrm>
        <a:prstGeom prst="rect">
          <a:avLst/>
        </a:prstGeom>
        <a:solidFill>
          <a:schemeClr val="bg1"/>
        </a:solidFill>
        <a:ln>
          <a:solidFill>
            <a:srgbClr val="FF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0</xdr:row>
      <xdr:rowOff>0</xdr:rowOff>
    </xdr:from>
    <xdr:to>
      <xdr:col>11</xdr:col>
      <xdr:colOff>522619</xdr:colOff>
      <xdr:row>32</xdr:row>
      <xdr:rowOff>38100</xdr:rowOff>
    </xdr:to>
    <xdr:pic>
      <xdr:nvPicPr>
        <xdr:cNvPr id="15" name="図 14">
          <a:extLst>
            <a:ext uri="{FF2B5EF4-FFF2-40B4-BE49-F238E27FC236}">
              <a16:creationId xmlns:a16="http://schemas.microsoft.com/office/drawing/2014/main" id="{368A1A44-BDBF-BA1F-CD69-D0EF35380D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932819" cy="8458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R78"/>
  <sheetViews>
    <sheetView showGridLines="0" tabSelected="1" zoomScaleNormal="100" zoomScaleSheetLayoutView="100" workbookViewId="0">
      <selection activeCell="K2" sqref="K2:O4"/>
    </sheetView>
  </sheetViews>
  <sheetFormatPr defaultRowHeight="13.2"/>
  <cols>
    <col min="1" max="5" width="2.109375" style="34" customWidth="1"/>
    <col min="6" max="6" width="3.77734375" style="34" customWidth="1"/>
    <col min="7" max="11" width="2.109375" style="34" customWidth="1"/>
    <col min="12" max="12" width="3.44140625" style="34" customWidth="1"/>
    <col min="13" max="15" width="2.109375" style="34" customWidth="1"/>
    <col min="16" max="33" width="2.77734375" style="34" customWidth="1"/>
    <col min="34" max="36" width="2.88671875" style="34" customWidth="1"/>
    <col min="37" max="38" width="2.77734375" style="34" customWidth="1"/>
    <col min="39" max="39" width="4.6640625" style="34" customWidth="1"/>
    <col min="40" max="40" width="8.33203125" style="34" customWidth="1"/>
    <col min="41" max="41" width="7.77734375" style="34" bestFit="1" customWidth="1"/>
    <col min="42" max="42" width="9" style="34"/>
    <col min="43" max="43" width="16.109375" style="34" bestFit="1" customWidth="1"/>
    <col min="44" max="252" width="9" style="34"/>
    <col min="253" max="267" width="2.109375" style="34" customWidth="1"/>
    <col min="268" max="284" width="2.77734375" style="34" customWidth="1"/>
    <col min="285" max="285" width="4.109375" style="34" customWidth="1"/>
    <col min="286" max="286" width="1.77734375" style="34" customWidth="1"/>
    <col min="287" max="290" width="2.77734375" style="34" customWidth="1"/>
    <col min="291" max="508" width="9" style="34"/>
    <col min="509" max="523" width="2.109375" style="34" customWidth="1"/>
    <col min="524" max="540" width="2.77734375" style="34" customWidth="1"/>
    <col min="541" max="541" width="4.109375" style="34" customWidth="1"/>
    <col min="542" max="542" width="1.77734375" style="34" customWidth="1"/>
    <col min="543" max="546" width="2.77734375" style="34" customWidth="1"/>
    <col min="547" max="764" width="9" style="34"/>
    <col min="765" max="779" width="2.109375" style="34" customWidth="1"/>
    <col min="780" max="796" width="2.77734375" style="34" customWidth="1"/>
    <col min="797" max="797" width="4.109375" style="34" customWidth="1"/>
    <col min="798" max="798" width="1.77734375" style="34" customWidth="1"/>
    <col min="799" max="802" width="2.77734375" style="34" customWidth="1"/>
    <col min="803" max="1020" width="9" style="34"/>
    <col min="1021" max="1035" width="2.109375" style="34" customWidth="1"/>
    <col min="1036" max="1052" width="2.77734375" style="34" customWidth="1"/>
    <col min="1053" max="1053" width="4.109375" style="34" customWidth="1"/>
    <col min="1054" max="1054" width="1.77734375" style="34" customWidth="1"/>
    <col min="1055" max="1058" width="2.77734375" style="34" customWidth="1"/>
    <col min="1059" max="1276" width="9" style="34"/>
    <col min="1277" max="1291" width="2.109375" style="34" customWidth="1"/>
    <col min="1292" max="1308" width="2.77734375" style="34" customWidth="1"/>
    <col min="1309" max="1309" width="4.109375" style="34" customWidth="1"/>
    <col min="1310" max="1310" width="1.77734375" style="34" customWidth="1"/>
    <col min="1311" max="1314" width="2.77734375" style="34" customWidth="1"/>
    <col min="1315" max="1532" width="9" style="34"/>
    <col min="1533" max="1547" width="2.109375" style="34" customWidth="1"/>
    <col min="1548" max="1564" width="2.77734375" style="34" customWidth="1"/>
    <col min="1565" max="1565" width="4.109375" style="34" customWidth="1"/>
    <col min="1566" max="1566" width="1.77734375" style="34" customWidth="1"/>
    <col min="1567" max="1570" width="2.77734375" style="34" customWidth="1"/>
    <col min="1571" max="1788" width="9" style="34"/>
    <col min="1789" max="1803" width="2.109375" style="34" customWidth="1"/>
    <col min="1804" max="1820" width="2.77734375" style="34" customWidth="1"/>
    <col min="1821" max="1821" width="4.109375" style="34" customWidth="1"/>
    <col min="1822" max="1822" width="1.77734375" style="34" customWidth="1"/>
    <col min="1823" max="1826" width="2.77734375" style="34" customWidth="1"/>
    <col min="1827" max="2044" width="9" style="34"/>
    <col min="2045" max="2059" width="2.109375" style="34" customWidth="1"/>
    <col min="2060" max="2076" width="2.77734375" style="34" customWidth="1"/>
    <col min="2077" max="2077" width="4.109375" style="34" customWidth="1"/>
    <col min="2078" max="2078" width="1.77734375" style="34" customWidth="1"/>
    <col min="2079" max="2082" width="2.77734375" style="34" customWidth="1"/>
    <col min="2083" max="2300" width="9" style="34"/>
    <col min="2301" max="2315" width="2.109375" style="34" customWidth="1"/>
    <col min="2316" max="2332" width="2.77734375" style="34" customWidth="1"/>
    <col min="2333" max="2333" width="4.109375" style="34" customWidth="1"/>
    <col min="2334" max="2334" width="1.77734375" style="34" customWidth="1"/>
    <col min="2335" max="2338" width="2.77734375" style="34" customWidth="1"/>
    <col min="2339" max="2556" width="9" style="34"/>
    <col min="2557" max="2571" width="2.109375" style="34" customWidth="1"/>
    <col min="2572" max="2588" width="2.77734375" style="34" customWidth="1"/>
    <col min="2589" max="2589" width="4.109375" style="34" customWidth="1"/>
    <col min="2590" max="2590" width="1.77734375" style="34" customWidth="1"/>
    <col min="2591" max="2594" width="2.77734375" style="34" customWidth="1"/>
    <col min="2595" max="2812" width="9" style="34"/>
    <col min="2813" max="2827" width="2.109375" style="34" customWidth="1"/>
    <col min="2828" max="2844" width="2.77734375" style="34" customWidth="1"/>
    <col min="2845" max="2845" width="4.109375" style="34" customWidth="1"/>
    <col min="2846" max="2846" width="1.77734375" style="34" customWidth="1"/>
    <col min="2847" max="2850" width="2.77734375" style="34" customWidth="1"/>
    <col min="2851" max="3068" width="9" style="34"/>
    <col min="3069" max="3083" width="2.109375" style="34" customWidth="1"/>
    <col min="3084" max="3100" width="2.77734375" style="34" customWidth="1"/>
    <col min="3101" max="3101" width="4.109375" style="34" customWidth="1"/>
    <col min="3102" max="3102" width="1.77734375" style="34" customWidth="1"/>
    <col min="3103" max="3106" width="2.77734375" style="34" customWidth="1"/>
    <col min="3107" max="3324" width="9" style="34"/>
    <col min="3325" max="3339" width="2.109375" style="34" customWidth="1"/>
    <col min="3340" max="3356" width="2.77734375" style="34" customWidth="1"/>
    <col min="3357" max="3357" width="4.109375" style="34" customWidth="1"/>
    <col min="3358" max="3358" width="1.77734375" style="34" customWidth="1"/>
    <col min="3359" max="3362" width="2.77734375" style="34" customWidth="1"/>
    <col min="3363" max="3580" width="9" style="34"/>
    <col min="3581" max="3595" width="2.109375" style="34" customWidth="1"/>
    <col min="3596" max="3612" width="2.77734375" style="34" customWidth="1"/>
    <col min="3613" max="3613" width="4.109375" style="34" customWidth="1"/>
    <col min="3614" max="3614" width="1.77734375" style="34" customWidth="1"/>
    <col min="3615" max="3618" width="2.77734375" style="34" customWidth="1"/>
    <col min="3619" max="3836" width="9" style="34"/>
    <col min="3837" max="3851" width="2.109375" style="34" customWidth="1"/>
    <col min="3852" max="3868" width="2.77734375" style="34" customWidth="1"/>
    <col min="3869" max="3869" width="4.109375" style="34" customWidth="1"/>
    <col min="3870" max="3870" width="1.77734375" style="34" customWidth="1"/>
    <col min="3871" max="3874" width="2.77734375" style="34" customWidth="1"/>
    <col min="3875" max="4092" width="9" style="34"/>
    <col min="4093" max="4107" width="2.109375" style="34" customWidth="1"/>
    <col min="4108" max="4124" width="2.77734375" style="34" customWidth="1"/>
    <col min="4125" max="4125" width="4.109375" style="34" customWidth="1"/>
    <col min="4126" max="4126" width="1.77734375" style="34" customWidth="1"/>
    <col min="4127" max="4130" width="2.77734375" style="34" customWidth="1"/>
    <col min="4131" max="4348" width="9" style="34"/>
    <col min="4349" max="4363" width="2.109375" style="34" customWidth="1"/>
    <col min="4364" max="4380" width="2.77734375" style="34" customWidth="1"/>
    <col min="4381" max="4381" width="4.109375" style="34" customWidth="1"/>
    <col min="4382" max="4382" width="1.77734375" style="34" customWidth="1"/>
    <col min="4383" max="4386" width="2.77734375" style="34" customWidth="1"/>
    <col min="4387" max="4604" width="9" style="34"/>
    <col min="4605" max="4619" width="2.109375" style="34" customWidth="1"/>
    <col min="4620" max="4636" width="2.77734375" style="34" customWidth="1"/>
    <col min="4637" max="4637" width="4.109375" style="34" customWidth="1"/>
    <col min="4638" max="4638" width="1.77734375" style="34" customWidth="1"/>
    <col min="4639" max="4642" width="2.77734375" style="34" customWidth="1"/>
    <col min="4643" max="4860" width="9" style="34"/>
    <col min="4861" max="4875" width="2.109375" style="34" customWidth="1"/>
    <col min="4876" max="4892" width="2.77734375" style="34" customWidth="1"/>
    <col min="4893" max="4893" width="4.109375" style="34" customWidth="1"/>
    <col min="4894" max="4894" width="1.77734375" style="34" customWidth="1"/>
    <col min="4895" max="4898" width="2.77734375" style="34" customWidth="1"/>
    <col min="4899" max="5116" width="9" style="34"/>
    <col min="5117" max="5131" width="2.109375" style="34" customWidth="1"/>
    <col min="5132" max="5148" width="2.77734375" style="34" customWidth="1"/>
    <col min="5149" max="5149" width="4.109375" style="34" customWidth="1"/>
    <col min="5150" max="5150" width="1.77734375" style="34" customWidth="1"/>
    <col min="5151" max="5154" width="2.77734375" style="34" customWidth="1"/>
    <col min="5155" max="5372" width="9" style="34"/>
    <col min="5373" max="5387" width="2.109375" style="34" customWidth="1"/>
    <col min="5388" max="5404" width="2.77734375" style="34" customWidth="1"/>
    <col min="5405" max="5405" width="4.109375" style="34" customWidth="1"/>
    <col min="5406" max="5406" width="1.77734375" style="34" customWidth="1"/>
    <col min="5407" max="5410" width="2.77734375" style="34" customWidth="1"/>
    <col min="5411" max="5628" width="9" style="34"/>
    <col min="5629" max="5643" width="2.109375" style="34" customWidth="1"/>
    <col min="5644" max="5660" width="2.77734375" style="34" customWidth="1"/>
    <col min="5661" max="5661" width="4.109375" style="34" customWidth="1"/>
    <col min="5662" max="5662" width="1.77734375" style="34" customWidth="1"/>
    <col min="5663" max="5666" width="2.77734375" style="34" customWidth="1"/>
    <col min="5667" max="5884" width="9" style="34"/>
    <col min="5885" max="5899" width="2.109375" style="34" customWidth="1"/>
    <col min="5900" max="5916" width="2.77734375" style="34" customWidth="1"/>
    <col min="5917" max="5917" width="4.109375" style="34" customWidth="1"/>
    <col min="5918" max="5918" width="1.77734375" style="34" customWidth="1"/>
    <col min="5919" max="5922" width="2.77734375" style="34" customWidth="1"/>
    <col min="5923" max="6140" width="9" style="34"/>
    <col min="6141" max="6155" width="2.109375" style="34" customWidth="1"/>
    <col min="6156" max="6172" width="2.77734375" style="34" customWidth="1"/>
    <col min="6173" max="6173" width="4.109375" style="34" customWidth="1"/>
    <col min="6174" max="6174" width="1.77734375" style="34" customWidth="1"/>
    <col min="6175" max="6178" width="2.77734375" style="34" customWidth="1"/>
    <col min="6179" max="6396" width="9" style="34"/>
    <col min="6397" max="6411" width="2.109375" style="34" customWidth="1"/>
    <col min="6412" max="6428" width="2.77734375" style="34" customWidth="1"/>
    <col min="6429" max="6429" width="4.109375" style="34" customWidth="1"/>
    <col min="6430" max="6430" width="1.77734375" style="34" customWidth="1"/>
    <col min="6431" max="6434" width="2.77734375" style="34" customWidth="1"/>
    <col min="6435" max="6652" width="9" style="34"/>
    <col min="6653" max="6667" width="2.109375" style="34" customWidth="1"/>
    <col min="6668" max="6684" width="2.77734375" style="34" customWidth="1"/>
    <col min="6685" max="6685" width="4.109375" style="34" customWidth="1"/>
    <col min="6686" max="6686" width="1.77734375" style="34" customWidth="1"/>
    <col min="6687" max="6690" width="2.77734375" style="34" customWidth="1"/>
    <col min="6691" max="6908" width="9" style="34"/>
    <col min="6909" max="6923" width="2.109375" style="34" customWidth="1"/>
    <col min="6924" max="6940" width="2.77734375" style="34" customWidth="1"/>
    <col min="6941" max="6941" width="4.109375" style="34" customWidth="1"/>
    <col min="6942" max="6942" width="1.77734375" style="34" customWidth="1"/>
    <col min="6943" max="6946" width="2.77734375" style="34" customWidth="1"/>
    <col min="6947" max="7164" width="9" style="34"/>
    <col min="7165" max="7179" width="2.109375" style="34" customWidth="1"/>
    <col min="7180" max="7196" width="2.77734375" style="34" customWidth="1"/>
    <col min="7197" max="7197" width="4.109375" style="34" customWidth="1"/>
    <col min="7198" max="7198" width="1.77734375" style="34" customWidth="1"/>
    <col min="7199" max="7202" width="2.77734375" style="34" customWidth="1"/>
    <col min="7203" max="7420" width="9" style="34"/>
    <col min="7421" max="7435" width="2.109375" style="34" customWidth="1"/>
    <col min="7436" max="7452" width="2.77734375" style="34" customWidth="1"/>
    <col min="7453" max="7453" width="4.109375" style="34" customWidth="1"/>
    <col min="7454" max="7454" width="1.77734375" style="34" customWidth="1"/>
    <col min="7455" max="7458" width="2.77734375" style="34" customWidth="1"/>
    <col min="7459" max="7676" width="9" style="34"/>
    <col min="7677" max="7691" width="2.109375" style="34" customWidth="1"/>
    <col min="7692" max="7708" width="2.77734375" style="34" customWidth="1"/>
    <col min="7709" max="7709" width="4.109375" style="34" customWidth="1"/>
    <col min="7710" max="7710" width="1.77734375" style="34" customWidth="1"/>
    <col min="7711" max="7714" width="2.77734375" style="34" customWidth="1"/>
    <col min="7715" max="7932" width="9" style="34"/>
    <col min="7933" max="7947" width="2.109375" style="34" customWidth="1"/>
    <col min="7948" max="7964" width="2.77734375" style="34" customWidth="1"/>
    <col min="7965" max="7965" width="4.109375" style="34" customWidth="1"/>
    <col min="7966" max="7966" width="1.77734375" style="34" customWidth="1"/>
    <col min="7967" max="7970" width="2.77734375" style="34" customWidth="1"/>
    <col min="7971" max="8188" width="9" style="34"/>
    <col min="8189" max="8203" width="2.109375" style="34" customWidth="1"/>
    <col min="8204" max="8220" width="2.77734375" style="34" customWidth="1"/>
    <col min="8221" max="8221" width="4.109375" style="34" customWidth="1"/>
    <col min="8222" max="8222" width="1.77734375" style="34" customWidth="1"/>
    <col min="8223" max="8226" width="2.77734375" style="34" customWidth="1"/>
    <col min="8227" max="8444" width="9" style="34"/>
    <col min="8445" max="8459" width="2.109375" style="34" customWidth="1"/>
    <col min="8460" max="8476" width="2.77734375" style="34" customWidth="1"/>
    <col min="8477" max="8477" width="4.109375" style="34" customWidth="1"/>
    <col min="8478" max="8478" width="1.77734375" style="34" customWidth="1"/>
    <col min="8479" max="8482" width="2.77734375" style="34" customWidth="1"/>
    <col min="8483" max="8700" width="9" style="34"/>
    <col min="8701" max="8715" width="2.109375" style="34" customWidth="1"/>
    <col min="8716" max="8732" width="2.77734375" style="34" customWidth="1"/>
    <col min="8733" max="8733" width="4.109375" style="34" customWidth="1"/>
    <col min="8734" max="8734" width="1.77734375" style="34" customWidth="1"/>
    <col min="8735" max="8738" width="2.77734375" style="34" customWidth="1"/>
    <col min="8739" max="8956" width="9" style="34"/>
    <col min="8957" max="8971" width="2.109375" style="34" customWidth="1"/>
    <col min="8972" max="8988" width="2.77734375" style="34" customWidth="1"/>
    <col min="8989" max="8989" width="4.109375" style="34" customWidth="1"/>
    <col min="8990" max="8990" width="1.77734375" style="34" customWidth="1"/>
    <col min="8991" max="8994" width="2.77734375" style="34" customWidth="1"/>
    <col min="8995" max="9212" width="9" style="34"/>
    <col min="9213" max="9227" width="2.109375" style="34" customWidth="1"/>
    <col min="9228" max="9244" width="2.77734375" style="34" customWidth="1"/>
    <col min="9245" max="9245" width="4.109375" style="34" customWidth="1"/>
    <col min="9246" max="9246" width="1.77734375" style="34" customWidth="1"/>
    <col min="9247" max="9250" width="2.77734375" style="34" customWidth="1"/>
    <col min="9251" max="9468" width="9" style="34"/>
    <col min="9469" max="9483" width="2.109375" style="34" customWidth="1"/>
    <col min="9484" max="9500" width="2.77734375" style="34" customWidth="1"/>
    <col min="9501" max="9501" width="4.109375" style="34" customWidth="1"/>
    <col min="9502" max="9502" width="1.77734375" style="34" customWidth="1"/>
    <col min="9503" max="9506" width="2.77734375" style="34" customWidth="1"/>
    <col min="9507" max="9724" width="9" style="34"/>
    <col min="9725" max="9739" width="2.109375" style="34" customWidth="1"/>
    <col min="9740" max="9756" width="2.77734375" style="34" customWidth="1"/>
    <col min="9757" max="9757" width="4.109375" style="34" customWidth="1"/>
    <col min="9758" max="9758" width="1.77734375" style="34" customWidth="1"/>
    <col min="9759" max="9762" width="2.77734375" style="34" customWidth="1"/>
    <col min="9763" max="9980" width="9" style="34"/>
    <col min="9981" max="9995" width="2.109375" style="34" customWidth="1"/>
    <col min="9996" max="10012" width="2.77734375" style="34" customWidth="1"/>
    <col min="10013" max="10013" width="4.109375" style="34" customWidth="1"/>
    <col min="10014" max="10014" width="1.77734375" style="34" customWidth="1"/>
    <col min="10015" max="10018" width="2.77734375" style="34" customWidth="1"/>
    <col min="10019" max="10236" width="9" style="34"/>
    <col min="10237" max="10251" width="2.109375" style="34" customWidth="1"/>
    <col min="10252" max="10268" width="2.77734375" style="34" customWidth="1"/>
    <col min="10269" max="10269" width="4.109375" style="34" customWidth="1"/>
    <col min="10270" max="10270" width="1.77734375" style="34" customWidth="1"/>
    <col min="10271" max="10274" width="2.77734375" style="34" customWidth="1"/>
    <col min="10275" max="10492" width="9" style="34"/>
    <col min="10493" max="10507" width="2.109375" style="34" customWidth="1"/>
    <col min="10508" max="10524" width="2.77734375" style="34" customWidth="1"/>
    <col min="10525" max="10525" width="4.109375" style="34" customWidth="1"/>
    <col min="10526" max="10526" width="1.77734375" style="34" customWidth="1"/>
    <col min="10527" max="10530" width="2.77734375" style="34" customWidth="1"/>
    <col min="10531" max="10748" width="9" style="34"/>
    <col min="10749" max="10763" width="2.109375" style="34" customWidth="1"/>
    <col min="10764" max="10780" width="2.77734375" style="34" customWidth="1"/>
    <col min="10781" max="10781" width="4.109375" style="34" customWidth="1"/>
    <col min="10782" max="10782" width="1.77734375" style="34" customWidth="1"/>
    <col min="10783" max="10786" width="2.77734375" style="34" customWidth="1"/>
    <col min="10787" max="11004" width="9" style="34"/>
    <col min="11005" max="11019" width="2.109375" style="34" customWidth="1"/>
    <col min="11020" max="11036" width="2.77734375" style="34" customWidth="1"/>
    <col min="11037" max="11037" width="4.109375" style="34" customWidth="1"/>
    <col min="11038" max="11038" width="1.77734375" style="34" customWidth="1"/>
    <col min="11039" max="11042" width="2.77734375" style="34" customWidth="1"/>
    <col min="11043" max="11260" width="9" style="34"/>
    <col min="11261" max="11275" width="2.109375" style="34" customWidth="1"/>
    <col min="11276" max="11292" width="2.77734375" style="34" customWidth="1"/>
    <col min="11293" max="11293" width="4.109375" style="34" customWidth="1"/>
    <col min="11294" max="11294" width="1.77734375" style="34" customWidth="1"/>
    <col min="11295" max="11298" width="2.77734375" style="34" customWidth="1"/>
    <col min="11299" max="11516" width="9" style="34"/>
    <col min="11517" max="11531" width="2.109375" style="34" customWidth="1"/>
    <col min="11532" max="11548" width="2.77734375" style="34" customWidth="1"/>
    <col min="11549" max="11549" width="4.109375" style="34" customWidth="1"/>
    <col min="11550" max="11550" width="1.77734375" style="34" customWidth="1"/>
    <col min="11551" max="11554" width="2.77734375" style="34" customWidth="1"/>
    <col min="11555" max="11772" width="9" style="34"/>
    <col min="11773" max="11787" width="2.109375" style="34" customWidth="1"/>
    <col min="11788" max="11804" width="2.77734375" style="34" customWidth="1"/>
    <col min="11805" max="11805" width="4.109375" style="34" customWidth="1"/>
    <col min="11806" max="11806" width="1.77734375" style="34" customWidth="1"/>
    <col min="11807" max="11810" width="2.77734375" style="34" customWidth="1"/>
    <col min="11811" max="12028" width="9" style="34"/>
    <col min="12029" max="12043" width="2.109375" style="34" customWidth="1"/>
    <col min="12044" max="12060" width="2.77734375" style="34" customWidth="1"/>
    <col min="12061" max="12061" width="4.109375" style="34" customWidth="1"/>
    <col min="12062" max="12062" width="1.77734375" style="34" customWidth="1"/>
    <col min="12063" max="12066" width="2.77734375" style="34" customWidth="1"/>
    <col min="12067" max="12284" width="9" style="34"/>
    <col min="12285" max="12299" width="2.109375" style="34" customWidth="1"/>
    <col min="12300" max="12316" width="2.77734375" style="34" customWidth="1"/>
    <col min="12317" max="12317" width="4.109375" style="34" customWidth="1"/>
    <col min="12318" max="12318" width="1.77734375" style="34" customWidth="1"/>
    <col min="12319" max="12322" width="2.77734375" style="34" customWidth="1"/>
    <col min="12323" max="12540" width="9" style="34"/>
    <col min="12541" max="12555" width="2.109375" style="34" customWidth="1"/>
    <col min="12556" max="12572" width="2.77734375" style="34" customWidth="1"/>
    <col min="12573" max="12573" width="4.109375" style="34" customWidth="1"/>
    <col min="12574" max="12574" width="1.77734375" style="34" customWidth="1"/>
    <col min="12575" max="12578" width="2.77734375" style="34" customWidth="1"/>
    <col min="12579" max="12796" width="9" style="34"/>
    <col min="12797" max="12811" width="2.109375" style="34" customWidth="1"/>
    <col min="12812" max="12828" width="2.77734375" style="34" customWidth="1"/>
    <col min="12829" max="12829" width="4.109375" style="34" customWidth="1"/>
    <col min="12830" max="12830" width="1.77734375" style="34" customWidth="1"/>
    <col min="12831" max="12834" width="2.77734375" style="34" customWidth="1"/>
    <col min="12835" max="13052" width="9" style="34"/>
    <col min="13053" max="13067" width="2.109375" style="34" customWidth="1"/>
    <col min="13068" max="13084" width="2.77734375" style="34" customWidth="1"/>
    <col min="13085" max="13085" width="4.109375" style="34" customWidth="1"/>
    <col min="13086" max="13086" width="1.77734375" style="34" customWidth="1"/>
    <col min="13087" max="13090" width="2.77734375" style="34" customWidth="1"/>
    <col min="13091" max="13308" width="9" style="34"/>
    <col min="13309" max="13323" width="2.109375" style="34" customWidth="1"/>
    <col min="13324" max="13340" width="2.77734375" style="34" customWidth="1"/>
    <col min="13341" max="13341" width="4.109375" style="34" customWidth="1"/>
    <col min="13342" max="13342" width="1.77734375" style="34" customWidth="1"/>
    <col min="13343" max="13346" width="2.77734375" style="34" customWidth="1"/>
    <col min="13347" max="13564" width="9" style="34"/>
    <col min="13565" max="13579" width="2.109375" style="34" customWidth="1"/>
    <col min="13580" max="13596" width="2.77734375" style="34" customWidth="1"/>
    <col min="13597" max="13597" width="4.109375" style="34" customWidth="1"/>
    <col min="13598" max="13598" width="1.77734375" style="34" customWidth="1"/>
    <col min="13599" max="13602" width="2.77734375" style="34" customWidth="1"/>
    <col min="13603" max="13820" width="9" style="34"/>
    <col min="13821" max="13835" width="2.109375" style="34" customWidth="1"/>
    <col min="13836" max="13852" width="2.77734375" style="34" customWidth="1"/>
    <col min="13853" max="13853" width="4.109375" style="34" customWidth="1"/>
    <col min="13854" max="13854" width="1.77734375" style="34" customWidth="1"/>
    <col min="13855" max="13858" width="2.77734375" style="34" customWidth="1"/>
    <col min="13859" max="14076" width="9" style="34"/>
    <col min="14077" max="14091" width="2.109375" style="34" customWidth="1"/>
    <col min="14092" max="14108" width="2.77734375" style="34" customWidth="1"/>
    <col min="14109" max="14109" width="4.109375" style="34" customWidth="1"/>
    <col min="14110" max="14110" width="1.77734375" style="34" customWidth="1"/>
    <col min="14111" max="14114" width="2.77734375" style="34" customWidth="1"/>
    <col min="14115" max="14332" width="9" style="34"/>
    <col min="14333" max="14347" width="2.109375" style="34" customWidth="1"/>
    <col min="14348" max="14364" width="2.77734375" style="34" customWidth="1"/>
    <col min="14365" max="14365" width="4.109375" style="34" customWidth="1"/>
    <col min="14366" max="14366" width="1.77734375" style="34" customWidth="1"/>
    <col min="14367" max="14370" width="2.77734375" style="34" customWidth="1"/>
    <col min="14371" max="14588" width="9" style="34"/>
    <col min="14589" max="14603" width="2.109375" style="34" customWidth="1"/>
    <col min="14604" max="14620" width="2.77734375" style="34" customWidth="1"/>
    <col min="14621" max="14621" width="4.109375" style="34" customWidth="1"/>
    <col min="14622" max="14622" width="1.77734375" style="34" customWidth="1"/>
    <col min="14623" max="14626" width="2.77734375" style="34" customWidth="1"/>
    <col min="14627" max="14844" width="9" style="34"/>
    <col min="14845" max="14859" width="2.109375" style="34" customWidth="1"/>
    <col min="14860" max="14876" width="2.77734375" style="34" customWidth="1"/>
    <col min="14877" max="14877" width="4.109375" style="34" customWidth="1"/>
    <col min="14878" max="14878" width="1.77734375" style="34" customWidth="1"/>
    <col min="14879" max="14882" width="2.77734375" style="34" customWidth="1"/>
    <col min="14883" max="15100" width="9" style="34"/>
    <col min="15101" max="15115" width="2.109375" style="34" customWidth="1"/>
    <col min="15116" max="15132" width="2.77734375" style="34" customWidth="1"/>
    <col min="15133" max="15133" width="4.109375" style="34" customWidth="1"/>
    <col min="15134" max="15134" width="1.77734375" style="34" customWidth="1"/>
    <col min="15135" max="15138" width="2.77734375" style="34" customWidth="1"/>
    <col min="15139" max="15356" width="9" style="34"/>
    <col min="15357" max="15371" width="2.109375" style="34" customWidth="1"/>
    <col min="15372" max="15388" width="2.77734375" style="34" customWidth="1"/>
    <col min="15389" max="15389" width="4.109375" style="34" customWidth="1"/>
    <col min="15390" max="15390" width="1.77734375" style="34" customWidth="1"/>
    <col min="15391" max="15394" width="2.77734375" style="34" customWidth="1"/>
    <col min="15395" max="15612" width="9" style="34"/>
    <col min="15613" max="15627" width="2.109375" style="34" customWidth="1"/>
    <col min="15628" max="15644" width="2.77734375" style="34" customWidth="1"/>
    <col min="15645" max="15645" width="4.109375" style="34" customWidth="1"/>
    <col min="15646" max="15646" width="1.77734375" style="34" customWidth="1"/>
    <col min="15647" max="15650" width="2.77734375" style="34" customWidth="1"/>
    <col min="15651" max="15868" width="9" style="34"/>
    <col min="15869" max="15883" width="2.109375" style="34" customWidth="1"/>
    <col min="15884" max="15900" width="2.77734375" style="34" customWidth="1"/>
    <col min="15901" max="15901" width="4.109375" style="34" customWidth="1"/>
    <col min="15902" max="15902" width="1.77734375" style="34" customWidth="1"/>
    <col min="15903" max="15906" width="2.77734375" style="34" customWidth="1"/>
    <col min="15907" max="16124" width="9" style="34"/>
    <col min="16125" max="16139" width="2.109375" style="34" customWidth="1"/>
    <col min="16140" max="16156" width="2.77734375" style="34" customWidth="1"/>
    <col min="16157" max="16157" width="4.109375" style="34" customWidth="1"/>
    <col min="16158" max="16158" width="1.77734375" style="34" customWidth="1"/>
    <col min="16159" max="16162" width="2.77734375" style="34" customWidth="1"/>
    <col min="16163" max="16383" width="9" style="34"/>
    <col min="16384" max="16384" width="9" style="34" customWidth="1"/>
  </cols>
  <sheetData>
    <row r="1" spans="1:60">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J1" s="35"/>
      <c r="AK1" s="35" t="s">
        <v>1</v>
      </c>
    </row>
    <row r="2" spans="1:60" ht="13.5" customHeight="1">
      <c r="A2" s="346"/>
      <c r="B2" s="346"/>
      <c r="C2" s="346"/>
      <c r="D2" s="346"/>
      <c r="E2" s="346"/>
      <c r="F2" s="346"/>
      <c r="G2" s="346"/>
      <c r="H2" s="346"/>
      <c r="I2" s="346"/>
      <c r="J2" s="346"/>
      <c r="K2" s="284"/>
      <c r="L2" s="284"/>
      <c r="M2" s="284"/>
      <c r="N2" s="284"/>
      <c r="O2" s="284"/>
      <c r="AI2" s="61" t="str">
        <f>IF(K2="","←貸付種別は入力必須項目です。","")</f>
        <v>←貸付種別は入力必須項目です。</v>
      </c>
      <c r="AO2" s="80"/>
      <c r="AP2" s="80"/>
      <c r="AQ2" s="80"/>
      <c r="AR2" s="80"/>
      <c r="AS2" s="80"/>
      <c r="AT2" s="80"/>
      <c r="AU2" s="80"/>
      <c r="AV2" s="80"/>
      <c r="AW2" s="80"/>
      <c r="AX2" s="80"/>
      <c r="AY2" s="80"/>
      <c r="AZ2" s="80"/>
      <c r="BA2" s="80"/>
      <c r="BB2" s="80"/>
      <c r="BC2" s="80"/>
    </row>
    <row r="3" spans="1:60" ht="8.25" customHeight="1">
      <c r="A3" s="346"/>
      <c r="B3" s="346"/>
      <c r="C3" s="346"/>
      <c r="D3" s="346"/>
      <c r="E3" s="346"/>
      <c r="F3" s="346"/>
      <c r="G3" s="346"/>
      <c r="H3" s="346"/>
      <c r="I3" s="346"/>
      <c r="J3" s="346"/>
      <c r="K3" s="284"/>
      <c r="L3" s="284"/>
      <c r="M3" s="284"/>
      <c r="N3" s="284"/>
      <c r="O3" s="284"/>
      <c r="Y3" s="36"/>
      <c r="Z3" s="36"/>
      <c r="AA3" s="36"/>
      <c r="AB3" s="154"/>
      <c r="AC3" s="154"/>
      <c r="AD3" s="154"/>
      <c r="AE3" s="154"/>
      <c r="AF3" s="154"/>
      <c r="AG3" s="154"/>
      <c r="AO3" s="80"/>
      <c r="AP3" s="80"/>
      <c r="AQ3" s="80"/>
      <c r="AR3" s="80"/>
      <c r="AS3" s="80"/>
      <c r="AT3" s="80"/>
      <c r="AU3" s="80"/>
      <c r="AV3" s="80"/>
      <c r="AW3" s="80"/>
      <c r="AX3" s="80"/>
      <c r="AY3" s="80"/>
      <c r="AZ3" s="80"/>
      <c r="BA3" s="80"/>
      <c r="BB3" s="80"/>
      <c r="BC3" s="80"/>
    </row>
    <row r="4" spans="1:60" ht="18.75" customHeight="1">
      <c r="A4" s="346"/>
      <c r="B4" s="346"/>
      <c r="C4" s="346"/>
      <c r="D4" s="346"/>
      <c r="E4" s="346"/>
      <c r="F4" s="346"/>
      <c r="G4" s="346"/>
      <c r="H4" s="346"/>
      <c r="I4" s="346"/>
      <c r="J4" s="346"/>
      <c r="K4" s="284"/>
      <c r="L4" s="284"/>
      <c r="M4" s="284"/>
      <c r="N4" s="284"/>
      <c r="O4" s="284"/>
      <c r="Y4" s="36"/>
      <c r="Z4" s="36"/>
      <c r="AA4" s="36"/>
      <c r="AB4" s="154"/>
      <c r="AC4" s="154"/>
      <c r="AD4" s="154"/>
      <c r="AE4" s="154"/>
      <c r="AF4" s="154"/>
      <c r="AG4" s="154"/>
      <c r="AO4" s="81"/>
      <c r="AP4" s="81"/>
      <c r="AQ4" s="81"/>
      <c r="AR4" s="81"/>
      <c r="AS4" s="81"/>
      <c r="AT4" s="81"/>
      <c r="AU4" s="80"/>
      <c r="AV4" s="80"/>
      <c r="AW4" s="80"/>
      <c r="AX4" s="80"/>
      <c r="AY4" s="80"/>
      <c r="AZ4" s="80"/>
      <c r="BA4" s="80"/>
      <c r="BB4" s="80"/>
      <c r="BC4" s="80"/>
    </row>
    <row r="5" spans="1:60" ht="13.2" customHeight="1">
      <c r="A5" s="204"/>
      <c r="B5" s="204"/>
      <c r="C5" s="204"/>
      <c r="D5" s="204"/>
      <c r="E5" s="204"/>
      <c r="F5" s="204"/>
      <c r="G5" s="204"/>
      <c r="H5" s="204"/>
      <c r="I5" s="204"/>
      <c r="J5" s="37"/>
      <c r="K5" s="187"/>
      <c r="L5" s="187"/>
      <c r="M5" s="187"/>
      <c r="N5" s="187"/>
      <c r="O5" s="187"/>
      <c r="P5" s="187"/>
      <c r="Q5" s="187"/>
      <c r="R5" s="187"/>
      <c r="S5" s="187"/>
      <c r="T5" s="37" t="s">
        <v>2</v>
      </c>
      <c r="U5" s="38"/>
      <c r="V5" s="38"/>
      <c r="W5" s="38"/>
      <c r="X5" s="37" t="s">
        <v>3</v>
      </c>
      <c r="Y5" s="37" t="s">
        <v>3</v>
      </c>
      <c r="Z5" s="37"/>
      <c r="AA5" s="37"/>
      <c r="AB5" s="37"/>
      <c r="AC5" s="37"/>
      <c r="AG5" s="154"/>
      <c r="AH5" s="154"/>
      <c r="AI5" s="154"/>
      <c r="AJ5" s="154"/>
      <c r="AK5" s="154"/>
      <c r="AL5" s="154"/>
      <c r="AT5" s="81"/>
      <c r="AU5" s="81"/>
      <c r="AV5" s="81"/>
      <c r="AW5" s="81"/>
      <c r="AX5" s="81"/>
      <c r="AY5" s="81"/>
      <c r="AZ5" s="80"/>
      <c r="BA5" s="80"/>
      <c r="BB5" s="80"/>
      <c r="BC5" s="80"/>
      <c r="BD5" s="80"/>
      <c r="BE5" s="80"/>
      <c r="BF5" s="80"/>
      <c r="BG5" s="80"/>
      <c r="BH5" s="80"/>
    </row>
    <row r="6" spans="1:60" ht="12" customHeight="1">
      <c r="A6" s="282" t="s">
        <v>173</v>
      </c>
      <c r="B6" s="283"/>
      <c r="C6" s="283"/>
      <c r="D6" s="283"/>
      <c r="E6" s="283"/>
      <c r="F6" s="283"/>
      <c r="G6" s="283"/>
      <c r="H6" s="282" t="s">
        <v>174</v>
      </c>
      <c r="I6" s="283"/>
      <c r="J6" s="283"/>
      <c r="K6" s="283"/>
      <c r="L6" s="283"/>
      <c r="M6" s="283"/>
      <c r="N6" s="283"/>
      <c r="O6" s="283"/>
      <c r="P6" s="283"/>
      <c r="Q6" s="283"/>
      <c r="R6" s="315" t="s">
        <v>180</v>
      </c>
      <c r="S6" s="316"/>
      <c r="T6" s="279" t="s">
        <v>4</v>
      </c>
      <c r="U6" s="280"/>
      <c r="V6" s="281"/>
      <c r="W6" s="132" t="s">
        <v>5</v>
      </c>
      <c r="X6" s="277" t="s">
        <v>6</v>
      </c>
      <c r="Y6" s="278"/>
      <c r="Z6" s="277" t="s">
        <v>7</v>
      </c>
      <c r="AA6" s="463"/>
      <c r="AB6" s="463"/>
      <c r="AC6" s="463"/>
      <c r="AD6" s="463"/>
      <c r="AE6" s="463"/>
      <c r="AF6" s="130"/>
      <c r="AG6" s="133"/>
      <c r="AI6" s="61"/>
      <c r="AO6" s="80"/>
      <c r="AP6" s="80"/>
      <c r="AQ6" s="80"/>
      <c r="AR6" s="80"/>
      <c r="AS6" s="80"/>
      <c r="AT6" s="80"/>
      <c r="AU6" s="80"/>
      <c r="AV6" s="80"/>
      <c r="AW6" s="80"/>
      <c r="AX6" s="80"/>
      <c r="AY6" s="80"/>
      <c r="AZ6" s="80"/>
      <c r="BA6" s="80"/>
      <c r="BB6" s="80"/>
      <c r="BC6" s="80"/>
    </row>
    <row r="7" spans="1:60" ht="7.5" customHeight="1">
      <c r="A7" s="309" t="s">
        <v>178</v>
      </c>
      <c r="B7" s="310"/>
      <c r="C7" s="313"/>
      <c r="D7" s="313"/>
      <c r="E7" s="310" t="s">
        <v>179</v>
      </c>
      <c r="F7" s="310"/>
      <c r="G7" s="310"/>
      <c r="H7" s="321" t="str">
        <f>IF(C7="","年",VLOOKUP(C7,貸付日程!A:F,6))</f>
        <v>年</v>
      </c>
      <c r="I7" s="322"/>
      <c r="J7" s="322"/>
      <c r="K7" s="322"/>
      <c r="L7" s="334" t="str">
        <f>IF(C7="","月",VLOOKUP(C7,貸付日程!A:F,6))</f>
        <v>月</v>
      </c>
      <c r="M7" s="334"/>
      <c r="N7" s="334"/>
      <c r="O7" s="336" t="str">
        <f>IF(C7="","日",VLOOKUP(C7,貸付日程!A:F,6))</f>
        <v>日</v>
      </c>
      <c r="P7" s="336"/>
      <c r="Q7" s="336"/>
      <c r="R7" s="317"/>
      <c r="S7" s="318"/>
      <c r="T7" s="347"/>
      <c r="U7" s="399"/>
      <c r="V7" s="402"/>
      <c r="W7" s="405" t="s">
        <v>8</v>
      </c>
      <c r="X7" s="408" t="str">
        <f>IF(K2="一般",11,IF(K2="教育",41,IF(K2="災害",51,IF(K2="医療",61,IF(K2="結婚",71,IF(K2="葬祭",72,""))))))</f>
        <v/>
      </c>
      <c r="Y7" s="409"/>
      <c r="Z7" s="130"/>
      <c r="AA7" s="393"/>
      <c r="AB7" s="393"/>
      <c r="AC7" s="393"/>
      <c r="AD7" s="393"/>
      <c r="AE7" s="396"/>
      <c r="AF7" s="131"/>
      <c r="AG7" s="134"/>
      <c r="AO7" s="80"/>
      <c r="AP7" s="80"/>
      <c r="AQ7" s="80"/>
      <c r="AR7" s="80"/>
      <c r="AS7" s="80"/>
      <c r="AT7" s="80"/>
      <c r="AU7" s="80"/>
      <c r="AV7" s="80"/>
      <c r="AW7" s="80"/>
      <c r="AX7" s="80"/>
      <c r="AY7" s="80"/>
      <c r="AZ7" s="80"/>
      <c r="BA7" s="80"/>
      <c r="BB7" s="80"/>
      <c r="BC7" s="80"/>
    </row>
    <row r="8" spans="1:60" ht="12" customHeight="1">
      <c r="A8" s="309"/>
      <c r="B8" s="310"/>
      <c r="C8" s="313"/>
      <c r="D8" s="313"/>
      <c r="E8" s="310"/>
      <c r="F8" s="310"/>
      <c r="G8" s="310"/>
      <c r="H8" s="321"/>
      <c r="I8" s="322"/>
      <c r="J8" s="322"/>
      <c r="K8" s="322"/>
      <c r="L8" s="334"/>
      <c r="M8" s="334"/>
      <c r="N8" s="334"/>
      <c r="O8" s="336"/>
      <c r="P8" s="336"/>
      <c r="Q8" s="336"/>
      <c r="R8" s="317"/>
      <c r="S8" s="318"/>
      <c r="T8" s="348"/>
      <c r="U8" s="400"/>
      <c r="V8" s="403"/>
      <c r="W8" s="406"/>
      <c r="X8" s="410"/>
      <c r="Y8" s="411"/>
      <c r="Z8" s="131"/>
      <c r="AA8" s="394"/>
      <c r="AB8" s="394"/>
      <c r="AC8" s="394"/>
      <c r="AD8" s="394"/>
      <c r="AE8" s="397"/>
      <c r="AF8" s="131"/>
      <c r="AG8" s="134"/>
      <c r="AO8" s="80"/>
      <c r="AP8" s="80"/>
      <c r="AQ8" s="80"/>
      <c r="AR8" s="80"/>
      <c r="AS8" s="80"/>
      <c r="AT8" s="80"/>
      <c r="AU8" s="80"/>
      <c r="AV8" s="80"/>
      <c r="AW8" s="80"/>
      <c r="AX8" s="80"/>
      <c r="AY8" s="80"/>
      <c r="AZ8" s="80"/>
      <c r="BA8" s="80"/>
      <c r="BB8" s="80"/>
      <c r="BC8" s="80"/>
    </row>
    <row r="9" spans="1:60" ht="12" customHeight="1">
      <c r="A9" s="309"/>
      <c r="B9" s="310"/>
      <c r="C9" s="313"/>
      <c r="D9" s="313"/>
      <c r="E9" s="310"/>
      <c r="F9" s="310"/>
      <c r="G9" s="310"/>
      <c r="H9" s="321"/>
      <c r="I9" s="322"/>
      <c r="J9" s="322"/>
      <c r="K9" s="322"/>
      <c r="L9" s="334"/>
      <c r="M9" s="334"/>
      <c r="N9" s="334"/>
      <c r="O9" s="336"/>
      <c r="P9" s="336"/>
      <c r="Q9" s="336"/>
      <c r="R9" s="317"/>
      <c r="S9" s="318"/>
      <c r="T9" s="348"/>
      <c r="U9" s="400"/>
      <c r="V9" s="403"/>
      <c r="W9" s="406"/>
      <c r="X9" s="410"/>
      <c r="Y9" s="411"/>
      <c r="Z9" s="131"/>
      <c r="AA9" s="394"/>
      <c r="AB9" s="394"/>
      <c r="AC9" s="394"/>
      <c r="AD9" s="394"/>
      <c r="AE9" s="397"/>
      <c r="AF9" s="131"/>
      <c r="AG9" s="134"/>
      <c r="AO9" s="80"/>
      <c r="AP9" s="80"/>
      <c r="AQ9" s="80"/>
      <c r="AR9" s="80"/>
      <c r="AS9" s="80"/>
      <c r="AT9" s="80"/>
      <c r="AU9" s="80"/>
      <c r="AV9" s="80"/>
      <c r="AW9" s="80"/>
      <c r="AX9" s="80"/>
      <c r="AY9" s="80"/>
      <c r="AZ9" s="80"/>
      <c r="BA9" s="80"/>
      <c r="BB9" s="80"/>
      <c r="BC9" s="80"/>
    </row>
    <row r="10" spans="1:60" ht="9.6" customHeight="1">
      <c r="A10" s="311"/>
      <c r="B10" s="312"/>
      <c r="C10" s="314"/>
      <c r="D10" s="314"/>
      <c r="E10" s="312"/>
      <c r="F10" s="312"/>
      <c r="G10" s="312"/>
      <c r="H10" s="323"/>
      <c r="I10" s="324"/>
      <c r="J10" s="324"/>
      <c r="K10" s="324"/>
      <c r="L10" s="335"/>
      <c r="M10" s="335"/>
      <c r="N10" s="335"/>
      <c r="O10" s="337"/>
      <c r="P10" s="337"/>
      <c r="Q10" s="337"/>
      <c r="R10" s="319"/>
      <c r="S10" s="320"/>
      <c r="T10" s="349"/>
      <c r="U10" s="401"/>
      <c r="V10" s="404"/>
      <c r="W10" s="407"/>
      <c r="X10" s="412"/>
      <c r="Y10" s="413"/>
      <c r="Z10" s="135"/>
      <c r="AA10" s="395"/>
      <c r="AB10" s="395"/>
      <c r="AC10" s="395"/>
      <c r="AD10" s="395"/>
      <c r="AE10" s="398"/>
      <c r="AF10" s="135"/>
      <c r="AG10" s="136"/>
      <c r="AO10" s="80"/>
      <c r="AP10" s="80"/>
      <c r="AQ10" s="80"/>
      <c r="AR10" s="80"/>
      <c r="AS10" s="80"/>
      <c r="AT10" s="80"/>
      <c r="AU10" s="80"/>
      <c r="AV10" s="80"/>
      <c r="AW10" s="80"/>
      <c r="AX10" s="80"/>
      <c r="AY10" s="80"/>
      <c r="AZ10" s="80"/>
      <c r="BA10" s="80"/>
      <c r="BB10" s="80"/>
      <c r="BC10" s="80"/>
    </row>
    <row r="11" spans="1:60" s="49" customFormat="1" ht="13.5" customHeight="1">
      <c r="A11" s="496" t="s">
        <v>190</v>
      </c>
      <c r="B11" s="497"/>
      <c r="C11" s="497"/>
      <c r="D11" s="497"/>
      <c r="E11" s="497"/>
      <c r="F11" s="497"/>
      <c r="G11" s="497"/>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8"/>
      <c r="AH11" s="109"/>
      <c r="AN11" s="34"/>
      <c r="AO11" s="34"/>
      <c r="AP11" s="34"/>
    </row>
    <row r="12" spans="1:60" s="49" customFormat="1" ht="13.5" customHeight="1">
      <c r="A12" s="499" t="s">
        <v>191</v>
      </c>
      <c r="B12" s="500"/>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1"/>
      <c r="AH12" s="110"/>
      <c r="AN12" s="34"/>
      <c r="AO12" s="34"/>
      <c r="AP12" s="34"/>
    </row>
    <row r="13" spans="1:60" s="49" customFormat="1" ht="4.5" customHeight="1">
      <c r="A13" s="137"/>
      <c r="C13" s="110" t="s">
        <v>3</v>
      </c>
      <c r="D13" s="495"/>
      <c r="E13" s="495"/>
      <c r="F13" s="495"/>
      <c r="G13" s="495"/>
      <c r="H13" s="495"/>
      <c r="I13" s="495"/>
      <c r="J13" s="495"/>
      <c r="K13" s="495"/>
      <c r="L13" s="495"/>
      <c r="M13" s="495"/>
      <c r="N13" s="495"/>
      <c r="O13" s="495"/>
      <c r="P13" s="495"/>
      <c r="Q13" s="495"/>
      <c r="R13" s="495"/>
      <c r="S13" s="495"/>
      <c r="T13" s="495"/>
      <c r="U13" s="495"/>
      <c r="V13" s="495"/>
      <c r="W13" s="495"/>
      <c r="X13" s="495"/>
      <c r="Y13" s="138"/>
      <c r="Z13" s="138"/>
      <c r="AA13" s="138"/>
      <c r="AB13" s="138"/>
      <c r="AG13" s="139"/>
      <c r="AN13" s="34"/>
      <c r="AO13" s="34"/>
      <c r="AP13" s="34"/>
    </row>
    <row r="14" spans="1:60" s="50" customFormat="1" ht="21" customHeight="1">
      <c r="A14" s="140"/>
      <c r="E14" s="50" t="s">
        <v>31</v>
      </c>
      <c r="V14" s="464" t="s">
        <v>133</v>
      </c>
      <c r="W14" s="464"/>
      <c r="X14" s="465"/>
      <c r="Y14" s="465"/>
      <c r="Z14" s="50" t="s">
        <v>147</v>
      </c>
      <c r="AA14" s="465"/>
      <c r="AB14" s="465"/>
      <c r="AC14" s="50" t="s">
        <v>132</v>
      </c>
      <c r="AD14" s="465"/>
      <c r="AE14" s="465"/>
      <c r="AF14" s="50" t="s">
        <v>137</v>
      </c>
      <c r="AG14" s="141"/>
      <c r="AN14" s="74"/>
      <c r="AO14" s="75"/>
      <c r="AP14" s="75"/>
      <c r="AQ14" s="76"/>
    </row>
    <row r="15" spans="1:60" ht="4.5" customHeight="1">
      <c r="A15" s="89"/>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1"/>
    </row>
    <row r="16" spans="1:60" ht="27" customHeight="1">
      <c r="A16" s="350" t="s">
        <v>32</v>
      </c>
      <c r="B16" s="351"/>
      <c r="C16" s="325" t="s">
        <v>176</v>
      </c>
      <c r="D16" s="326"/>
      <c r="E16" s="326"/>
      <c r="F16" s="327"/>
      <c r="G16" s="502"/>
      <c r="H16" s="503"/>
      <c r="I16" s="503"/>
      <c r="J16" s="503"/>
      <c r="K16" s="503"/>
      <c r="L16" s="503"/>
      <c r="M16" s="503"/>
      <c r="N16" s="504"/>
      <c r="O16" s="508" t="s">
        <v>177</v>
      </c>
      <c r="P16" s="509"/>
      <c r="Q16" s="509"/>
      <c r="R16" s="509"/>
      <c r="S16" s="509"/>
      <c r="T16" s="509"/>
      <c r="U16" s="510"/>
      <c r="V16" s="505"/>
      <c r="W16" s="506"/>
      <c r="X16" s="506"/>
      <c r="Y16" s="506"/>
      <c r="Z16" s="506"/>
      <c r="AA16" s="506"/>
      <c r="AB16" s="506"/>
      <c r="AC16" s="506"/>
      <c r="AD16" s="507"/>
      <c r="AE16" s="142"/>
      <c r="AF16" s="143"/>
      <c r="AG16" s="144"/>
      <c r="AH16" s="86"/>
    </row>
    <row r="17" spans="1:58" ht="39" customHeight="1">
      <c r="A17" s="352"/>
      <c r="B17" s="353"/>
      <c r="C17" s="342" t="s">
        <v>169</v>
      </c>
      <c r="D17" s="343"/>
      <c r="E17" s="343"/>
      <c r="F17" s="344"/>
      <c r="G17" s="427"/>
      <c r="H17" s="428"/>
      <c r="I17" s="428"/>
      <c r="J17" s="428"/>
      <c r="K17" s="428"/>
      <c r="L17" s="428"/>
      <c r="M17" s="428"/>
      <c r="N17" s="429"/>
      <c r="O17" s="342" t="s">
        <v>0</v>
      </c>
      <c r="P17" s="344"/>
      <c r="Q17" s="492" t="s">
        <v>196</v>
      </c>
      <c r="R17" s="493"/>
      <c r="S17" s="493"/>
      <c r="T17" s="493"/>
      <c r="U17" s="493"/>
      <c r="V17" s="493"/>
      <c r="W17" s="493"/>
      <c r="X17" s="493"/>
      <c r="Y17" s="493"/>
      <c r="Z17" s="493"/>
      <c r="AA17" s="493"/>
      <c r="AB17" s="493"/>
      <c r="AC17" s="493"/>
      <c r="AD17" s="494"/>
      <c r="AE17" s="414"/>
      <c r="AF17" s="188"/>
      <c r="AG17" s="189"/>
      <c r="AH17" s="188"/>
      <c r="AI17" s="188"/>
      <c r="AJ17" s="189"/>
      <c r="AO17" s="186"/>
      <c r="AP17" s="186"/>
      <c r="AQ17" s="186"/>
      <c r="AR17" s="186"/>
      <c r="AS17" s="186"/>
      <c r="AT17" s="186"/>
      <c r="AU17" s="186"/>
      <c r="AV17" s="186"/>
      <c r="AW17" s="186"/>
      <c r="AX17" s="186"/>
      <c r="AY17" s="186"/>
      <c r="AZ17" s="186"/>
      <c r="BA17" s="186"/>
      <c r="BB17" s="186"/>
      <c r="BC17" s="186"/>
      <c r="BD17" s="186"/>
    </row>
    <row r="18" spans="1:58" ht="27" customHeight="1">
      <c r="A18" s="352"/>
      <c r="B18" s="353"/>
      <c r="C18" s="342" t="s">
        <v>33</v>
      </c>
      <c r="D18" s="343"/>
      <c r="E18" s="343"/>
      <c r="F18" s="344"/>
      <c r="G18" s="306"/>
      <c r="H18" s="307"/>
      <c r="I18" s="307"/>
      <c r="J18" s="307"/>
      <c r="K18" s="307"/>
      <c r="L18" s="307"/>
      <c r="M18" s="307"/>
      <c r="N18" s="307"/>
      <c r="O18" s="307"/>
      <c r="P18" s="307"/>
      <c r="Q18" s="307"/>
      <c r="R18" s="307"/>
      <c r="S18" s="307"/>
      <c r="T18" s="307"/>
      <c r="U18" s="307"/>
      <c r="V18" s="307"/>
      <c r="W18" s="308"/>
      <c r="X18" s="107" t="s">
        <v>34</v>
      </c>
      <c r="Y18" s="300"/>
      <c r="Z18" s="300"/>
      <c r="AA18" s="300"/>
      <c r="AB18" s="300"/>
      <c r="AC18" s="300"/>
      <c r="AD18" s="300"/>
      <c r="AE18" s="300"/>
      <c r="AF18" s="300"/>
      <c r="AG18" s="301"/>
      <c r="AJ18" s="86"/>
      <c r="AK18" s="167"/>
      <c r="AL18" s="167"/>
      <c r="AM18" s="86"/>
      <c r="AO18" s="186"/>
      <c r="AP18" s="186"/>
      <c r="AQ18" s="186"/>
      <c r="AR18" s="186"/>
      <c r="AS18" s="186"/>
      <c r="AT18" s="186"/>
      <c r="AU18" s="186"/>
      <c r="AV18" s="186"/>
      <c r="AW18" s="186"/>
      <c r="AX18" s="186"/>
      <c r="AY18" s="186"/>
      <c r="AZ18" s="186"/>
      <c r="BA18" s="186"/>
      <c r="BB18" s="186"/>
      <c r="BC18" s="186"/>
      <c r="BD18" s="186"/>
    </row>
    <row r="19" spans="1:58" ht="27" customHeight="1">
      <c r="A19" s="352"/>
      <c r="B19" s="353"/>
      <c r="C19" s="295" t="s">
        <v>143</v>
      </c>
      <c r="D19" s="296"/>
      <c r="E19" s="296"/>
      <c r="F19" s="297"/>
      <c r="G19" s="292"/>
      <c r="H19" s="293"/>
      <c r="I19" s="293"/>
      <c r="J19" s="293"/>
      <c r="K19" s="293"/>
      <c r="L19" s="293"/>
      <c r="M19" s="293"/>
      <c r="N19" s="293"/>
      <c r="O19" s="294"/>
      <c r="P19" s="295" t="s">
        <v>144</v>
      </c>
      <c r="Q19" s="296"/>
      <c r="R19" s="92" t="s">
        <v>145</v>
      </c>
      <c r="S19" s="345" t="str">
        <f>IF(G19="","",DATEDIF(G19,DATE(X14+2018,AA14,AD14),"y"))</f>
        <v/>
      </c>
      <c r="T19" s="345"/>
      <c r="U19" s="345"/>
      <c r="V19" s="92" t="s">
        <v>146</v>
      </c>
      <c r="W19" s="93"/>
      <c r="X19" s="128"/>
      <c r="Y19" s="128"/>
      <c r="Z19" s="129"/>
      <c r="AA19" s="129"/>
      <c r="AB19" s="129"/>
      <c r="AC19" s="129"/>
      <c r="AD19" s="129"/>
      <c r="AE19" s="129"/>
      <c r="AF19" s="129"/>
      <c r="AG19" s="145"/>
      <c r="AO19" s="186"/>
      <c r="AP19" s="186"/>
      <c r="AQ19" s="186"/>
      <c r="AR19" s="186"/>
      <c r="AS19" s="186"/>
      <c r="AT19" s="186"/>
      <c r="AU19" s="186"/>
      <c r="AV19" s="186"/>
      <c r="AW19" s="186"/>
      <c r="AX19" s="186"/>
      <c r="AY19" s="186"/>
      <c r="AZ19" s="186"/>
      <c r="BA19" s="186"/>
      <c r="BB19" s="186"/>
      <c r="BC19" s="186"/>
      <c r="BD19" s="186"/>
      <c r="BE19" s="186"/>
      <c r="BF19" s="186"/>
    </row>
    <row r="20" spans="1:58" ht="27" customHeight="1">
      <c r="A20" s="352"/>
      <c r="B20" s="353"/>
      <c r="C20" s="359" t="s">
        <v>48</v>
      </c>
      <c r="D20" s="360"/>
      <c r="E20" s="360"/>
      <c r="F20" s="361"/>
      <c r="G20" s="96" t="s">
        <v>35</v>
      </c>
      <c r="H20" s="285"/>
      <c r="I20" s="285"/>
      <c r="J20" s="285"/>
      <c r="K20" s="285"/>
      <c r="L20" s="285"/>
      <c r="M20" s="285"/>
      <c r="N20" s="285"/>
      <c r="O20" s="286"/>
      <c r="P20" s="97" t="s">
        <v>34</v>
      </c>
      <c r="Q20" s="298"/>
      <c r="R20" s="298"/>
      <c r="S20" s="298"/>
      <c r="T20" s="298"/>
      <c r="U20" s="298"/>
      <c r="V20" s="298"/>
      <c r="W20" s="298"/>
      <c r="X20" s="298"/>
      <c r="Y20" s="299"/>
      <c r="Z20" s="365"/>
      <c r="AA20" s="366"/>
      <c r="AB20" s="366"/>
      <c r="AC20" s="366"/>
      <c r="AD20" s="366"/>
      <c r="AE20" s="366"/>
      <c r="AF20" s="366"/>
      <c r="AG20" s="367"/>
      <c r="AJ20" s="84"/>
      <c r="AK20" s="84"/>
      <c r="AL20" s="84"/>
      <c r="AM20" s="84"/>
      <c r="AO20" s="186"/>
      <c r="AP20" s="186"/>
      <c r="AQ20" s="186"/>
      <c r="AR20" s="186"/>
      <c r="AS20" s="186"/>
      <c r="AT20" s="186"/>
      <c r="AU20" s="186"/>
      <c r="AV20" s="186"/>
      <c r="AW20" s="186"/>
      <c r="AX20" s="186"/>
      <c r="AY20" s="186"/>
      <c r="AZ20" s="186"/>
      <c r="BA20" s="186"/>
      <c r="BB20" s="186"/>
      <c r="BC20" s="186"/>
      <c r="BD20" s="186"/>
      <c r="BE20" s="186"/>
      <c r="BF20" s="186"/>
    </row>
    <row r="21" spans="1:58" ht="27" customHeight="1">
      <c r="A21" s="352"/>
      <c r="B21" s="353"/>
      <c r="C21" s="362"/>
      <c r="D21" s="363"/>
      <c r="E21" s="363"/>
      <c r="F21" s="364"/>
      <c r="G21" s="356"/>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8"/>
      <c r="AJ21" s="84"/>
      <c r="AK21" s="84"/>
      <c r="AL21" s="84"/>
      <c r="AM21" s="84"/>
      <c r="AO21" s="39"/>
      <c r="AS21" s="40"/>
      <c r="AT21" s="40"/>
      <c r="AU21" s="40"/>
      <c r="AV21" s="40"/>
      <c r="AW21" s="40"/>
      <c r="AX21" s="40"/>
      <c r="AY21" s="40"/>
      <c r="AZ21" s="40"/>
      <c r="BA21" s="40"/>
      <c r="BB21" s="41"/>
    </row>
    <row r="22" spans="1:58" ht="27" customHeight="1">
      <c r="A22" s="354"/>
      <c r="B22" s="355"/>
      <c r="C22" s="339" t="s">
        <v>36</v>
      </c>
      <c r="D22" s="340"/>
      <c r="E22" s="340"/>
      <c r="F22" s="341"/>
      <c r="G22" s="191" t="s">
        <v>159</v>
      </c>
      <c r="H22" s="192"/>
      <c r="I22" s="190"/>
      <c r="J22" s="190"/>
      <c r="K22" s="190"/>
      <c r="L22" s="190"/>
      <c r="M22" s="190"/>
      <c r="N22" s="305" t="s">
        <v>160</v>
      </c>
      <c r="O22" s="305"/>
      <c r="P22" s="305"/>
      <c r="Q22" s="190"/>
      <c r="R22" s="190"/>
      <c r="S22" s="190"/>
      <c r="T22" s="190"/>
      <c r="U22" s="146" t="s">
        <v>157</v>
      </c>
      <c r="V22" s="146" t="s">
        <v>158</v>
      </c>
      <c r="W22" s="190"/>
      <c r="X22" s="190"/>
      <c r="Y22" s="190"/>
      <c r="Z22" s="190"/>
      <c r="AA22" s="147" t="s">
        <v>134</v>
      </c>
      <c r="AB22" s="191" t="s">
        <v>150</v>
      </c>
      <c r="AC22" s="192"/>
      <c r="AD22" s="193"/>
      <c r="AE22" s="194" t="s">
        <v>153</v>
      </c>
      <c r="AF22" s="195"/>
      <c r="AG22" s="196"/>
      <c r="AH22" s="39"/>
    </row>
    <row r="23" spans="1:58" ht="5.4" hidden="1" customHeight="1">
      <c r="A23" s="95"/>
      <c r="B23" s="95"/>
      <c r="C23" s="95"/>
      <c r="D23" s="95"/>
      <c r="E23" s="95"/>
      <c r="F23" s="95"/>
      <c r="G23" s="95"/>
      <c r="H23" s="95"/>
      <c r="I23" s="95"/>
      <c r="J23" s="95"/>
      <c r="K23" s="95"/>
      <c r="L23" s="95"/>
      <c r="M23" s="95"/>
      <c r="N23" s="95"/>
      <c r="O23" s="95"/>
      <c r="P23" s="95"/>
      <c r="Q23" s="95"/>
      <c r="R23" s="95"/>
      <c r="S23" s="95"/>
      <c r="T23" s="95"/>
      <c r="U23" s="95"/>
      <c r="V23" s="95"/>
      <c r="W23" s="85"/>
      <c r="X23" s="85"/>
      <c r="Y23" s="85"/>
      <c r="Z23" s="85"/>
      <c r="AA23" s="85"/>
      <c r="AB23" s="85"/>
      <c r="AC23" s="85"/>
      <c r="AD23" s="85"/>
      <c r="AE23" s="85"/>
      <c r="AF23" s="85"/>
      <c r="AG23" s="85"/>
      <c r="AH23" s="85"/>
      <c r="AJ23" s="86"/>
      <c r="AK23" s="86"/>
      <c r="AL23" s="86"/>
      <c r="AM23" s="86"/>
    </row>
    <row r="24" spans="1:58" ht="7.2" hidden="1" customHeight="1">
      <c r="R24" s="86"/>
      <c r="S24" s="167"/>
      <c r="T24" s="167"/>
      <c r="U24" s="86"/>
    </row>
    <row r="25" spans="1:58" ht="3.6" customHeight="1">
      <c r="R25" s="86"/>
      <c r="S25" s="167"/>
      <c r="T25" s="167"/>
      <c r="U25" s="86"/>
    </row>
    <row r="26" spans="1:58" ht="18.600000000000001" customHeight="1">
      <c r="A26" s="287" t="s">
        <v>9</v>
      </c>
      <c r="B26" s="288"/>
      <c r="C26" s="288"/>
      <c r="D26" s="288"/>
      <c r="E26" s="288"/>
      <c r="F26" s="288"/>
      <c r="G26" s="288"/>
      <c r="H26" s="288"/>
      <c r="I26" s="288"/>
      <c r="J26" s="289"/>
      <c r="K26" s="290" t="s">
        <v>167</v>
      </c>
      <c r="L26" s="291"/>
      <c r="M26" s="287" t="s">
        <v>10</v>
      </c>
      <c r="N26" s="288"/>
      <c r="O26" s="288"/>
      <c r="P26" s="288"/>
      <c r="Q26" s="288"/>
      <c r="R26" s="288"/>
      <c r="S26" s="288"/>
      <c r="T26" s="288"/>
      <c r="U26" s="288"/>
      <c r="V26" s="289"/>
      <c r="W26" s="302" t="s">
        <v>11</v>
      </c>
      <c r="X26" s="303"/>
      <c r="Y26" s="303"/>
      <c r="Z26" s="304"/>
      <c r="AA26" s="302" t="s">
        <v>12</v>
      </c>
      <c r="AB26" s="303"/>
      <c r="AC26" s="303"/>
      <c r="AD26" s="303"/>
      <c r="AE26" s="303"/>
      <c r="AF26" s="303"/>
      <c r="AG26" s="304"/>
      <c r="AH26" s="88"/>
      <c r="AJ26" s="86"/>
      <c r="AK26" s="86"/>
      <c r="AL26" s="86"/>
      <c r="AM26" s="86"/>
    </row>
    <row r="27" spans="1:58" ht="9.75" customHeight="1">
      <c r="A27" s="328"/>
      <c r="B27" s="329"/>
      <c r="C27" s="329"/>
      <c r="D27" s="329"/>
      <c r="E27" s="329"/>
      <c r="F27" s="329"/>
      <c r="G27" s="226" t="s">
        <v>170</v>
      </c>
      <c r="H27" s="227"/>
      <c r="I27" s="227"/>
      <c r="J27" s="228"/>
      <c r="K27" s="421"/>
      <c r="L27" s="422"/>
      <c r="M27" s="212" t="s">
        <v>13</v>
      </c>
      <c r="N27" s="213"/>
      <c r="O27" s="328"/>
      <c r="P27" s="329"/>
      <c r="Q27" s="329"/>
      <c r="R27" s="329"/>
      <c r="S27" s="226" t="s">
        <v>170</v>
      </c>
      <c r="T27" s="227"/>
      <c r="U27" s="227"/>
      <c r="V27" s="228"/>
      <c r="W27" s="415"/>
      <c r="X27" s="416"/>
      <c r="Y27" s="416"/>
      <c r="Z27" s="483" t="s">
        <v>171</v>
      </c>
      <c r="AA27" s="486"/>
      <c r="AB27" s="487"/>
      <c r="AC27" s="487"/>
      <c r="AD27" s="487"/>
      <c r="AE27" s="487"/>
      <c r="AF27" s="487"/>
      <c r="AG27" s="237" t="s">
        <v>172</v>
      </c>
      <c r="AH27" s="44"/>
      <c r="AJ27" s="205"/>
      <c r="AK27" s="205"/>
      <c r="AL27" s="205"/>
      <c r="AM27" s="205"/>
      <c r="AP27" s="187" t="str">
        <f>IF(K27="","",IF(K27=0,"",IF(A27=O27+O31,"","※申込金額と内訳金額が一致しません。")))</f>
        <v/>
      </c>
      <c r="AQ27" s="187"/>
      <c r="AR27" s="187"/>
      <c r="AS27" s="187"/>
      <c r="AT27" s="187"/>
    </row>
    <row r="28" spans="1:58" ht="9.75" customHeight="1">
      <c r="A28" s="330"/>
      <c r="B28" s="331"/>
      <c r="C28" s="331"/>
      <c r="D28" s="331"/>
      <c r="E28" s="331"/>
      <c r="F28" s="331"/>
      <c r="G28" s="229"/>
      <c r="H28" s="230"/>
      <c r="I28" s="230"/>
      <c r="J28" s="231"/>
      <c r="K28" s="423"/>
      <c r="L28" s="424"/>
      <c r="M28" s="214"/>
      <c r="N28" s="215"/>
      <c r="O28" s="330"/>
      <c r="P28" s="331"/>
      <c r="Q28" s="331"/>
      <c r="R28" s="331"/>
      <c r="S28" s="229"/>
      <c r="T28" s="230"/>
      <c r="U28" s="230"/>
      <c r="V28" s="231"/>
      <c r="W28" s="417"/>
      <c r="X28" s="418"/>
      <c r="Y28" s="418"/>
      <c r="Z28" s="484"/>
      <c r="AA28" s="488"/>
      <c r="AB28" s="489"/>
      <c r="AC28" s="489"/>
      <c r="AD28" s="489"/>
      <c r="AE28" s="489"/>
      <c r="AF28" s="489"/>
      <c r="AG28" s="238"/>
      <c r="AH28" s="44"/>
      <c r="AJ28" s="202"/>
      <c r="AK28" s="202"/>
      <c r="AL28" s="202"/>
      <c r="AM28" s="202"/>
      <c r="AP28" s="187"/>
      <c r="AQ28" s="187"/>
      <c r="AR28" s="187"/>
      <c r="AS28" s="187"/>
      <c r="AT28" s="187"/>
    </row>
    <row r="29" spans="1:58" ht="9.75" customHeight="1">
      <c r="A29" s="332"/>
      <c r="B29" s="333"/>
      <c r="C29" s="333"/>
      <c r="D29" s="333"/>
      <c r="E29" s="333"/>
      <c r="F29" s="333"/>
      <c r="G29" s="232"/>
      <c r="H29" s="233"/>
      <c r="I29" s="233"/>
      <c r="J29" s="234"/>
      <c r="K29" s="425"/>
      <c r="L29" s="426"/>
      <c r="M29" s="216"/>
      <c r="N29" s="217"/>
      <c r="O29" s="332"/>
      <c r="P29" s="333"/>
      <c r="Q29" s="333"/>
      <c r="R29" s="333"/>
      <c r="S29" s="232"/>
      <c r="T29" s="233"/>
      <c r="U29" s="233"/>
      <c r="V29" s="234"/>
      <c r="W29" s="419"/>
      <c r="X29" s="420"/>
      <c r="Y29" s="420"/>
      <c r="Z29" s="485"/>
      <c r="AA29" s="490"/>
      <c r="AB29" s="491"/>
      <c r="AC29" s="491"/>
      <c r="AD29" s="491"/>
      <c r="AE29" s="491"/>
      <c r="AF29" s="491"/>
      <c r="AG29" s="239"/>
      <c r="AH29" s="44"/>
      <c r="AJ29" s="202"/>
      <c r="AK29" s="202"/>
      <c r="AL29" s="202"/>
      <c r="AM29" s="202"/>
    </row>
    <row r="30" spans="1:58" ht="9.75" hidden="1" customHeight="1">
      <c r="B30" s="211" t="s">
        <v>3</v>
      </c>
      <c r="C30" s="211"/>
      <c r="D30" s="211"/>
      <c r="E30" s="211"/>
      <c r="F30" s="211"/>
      <c r="G30" s="211"/>
      <c r="M30" s="212" t="s">
        <v>14</v>
      </c>
      <c r="N30" s="213"/>
      <c r="O30" s="98"/>
      <c r="P30" s="99"/>
      <c r="Q30" s="99"/>
      <c r="R30" s="99"/>
      <c r="S30" s="99"/>
      <c r="T30" s="100"/>
      <c r="U30" s="99"/>
      <c r="V30" s="101"/>
      <c r="W30" s="98"/>
      <c r="X30" s="99"/>
      <c r="Y30" s="99"/>
      <c r="Z30" s="101"/>
      <c r="AA30" s="98"/>
      <c r="AB30" s="99" t="s">
        <v>2</v>
      </c>
      <c r="AC30" s="99" t="s">
        <v>2</v>
      </c>
      <c r="AD30" s="99" t="s">
        <v>2</v>
      </c>
      <c r="AE30" s="99" t="s">
        <v>2</v>
      </c>
      <c r="AF30" s="99" t="s">
        <v>2</v>
      </c>
      <c r="AG30" s="101"/>
      <c r="AH30" s="42"/>
      <c r="AJ30" s="203"/>
      <c r="AK30" s="203"/>
      <c r="AL30" s="203"/>
      <c r="AM30" s="203"/>
    </row>
    <row r="31" spans="1:58" ht="9.75" customHeight="1">
      <c r="B31" s="218"/>
      <c r="C31" s="218"/>
      <c r="D31" s="218"/>
      <c r="E31" s="218"/>
      <c r="F31" s="218"/>
      <c r="G31" s="218"/>
      <c r="H31" s="218"/>
      <c r="I31" s="218"/>
      <c r="L31" s="148"/>
      <c r="M31" s="214"/>
      <c r="N31" s="215"/>
      <c r="O31" s="328"/>
      <c r="P31" s="329"/>
      <c r="Q31" s="329"/>
      <c r="R31" s="329"/>
      <c r="S31" s="226" t="s">
        <v>170</v>
      </c>
      <c r="T31" s="227"/>
      <c r="U31" s="227"/>
      <c r="V31" s="228"/>
      <c r="W31" s="415"/>
      <c r="X31" s="416"/>
      <c r="Y31" s="416"/>
      <c r="Z31" s="483" t="s">
        <v>171</v>
      </c>
      <c r="AA31" s="486"/>
      <c r="AB31" s="487"/>
      <c r="AC31" s="487"/>
      <c r="AD31" s="487"/>
      <c r="AE31" s="487"/>
      <c r="AF31" s="487"/>
      <c r="AG31" s="237" t="s">
        <v>172</v>
      </c>
      <c r="AH31" s="42"/>
      <c r="AJ31" s="203"/>
      <c r="AK31" s="203"/>
      <c r="AL31" s="203"/>
      <c r="AM31" s="203"/>
    </row>
    <row r="32" spans="1:58" ht="9.75" customHeight="1">
      <c r="B32" s="218"/>
      <c r="C32" s="218"/>
      <c r="D32" s="218"/>
      <c r="E32" s="218"/>
      <c r="F32" s="218"/>
      <c r="G32" s="218"/>
      <c r="H32" s="218"/>
      <c r="I32" s="218"/>
      <c r="L32" s="148"/>
      <c r="M32" s="214"/>
      <c r="N32" s="215"/>
      <c r="O32" s="330"/>
      <c r="P32" s="331"/>
      <c r="Q32" s="331"/>
      <c r="R32" s="331"/>
      <c r="S32" s="229"/>
      <c r="T32" s="230"/>
      <c r="U32" s="230"/>
      <c r="V32" s="231"/>
      <c r="W32" s="417"/>
      <c r="X32" s="418"/>
      <c r="Y32" s="418"/>
      <c r="Z32" s="484"/>
      <c r="AA32" s="488"/>
      <c r="AB32" s="489"/>
      <c r="AC32" s="489"/>
      <c r="AD32" s="489"/>
      <c r="AE32" s="489"/>
      <c r="AF32" s="489"/>
      <c r="AG32" s="238"/>
      <c r="AH32" s="42"/>
      <c r="AJ32" s="236"/>
      <c r="AK32" s="236"/>
      <c r="AL32" s="236"/>
      <c r="AM32" s="236"/>
    </row>
    <row r="33" spans="1:44" ht="9.75" customHeight="1">
      <c r="B33" s="211" t="s">
        <v>3</v>
      </c>
      <c r="C33" s="211"/>
      <c r="D33" s="211"/>
      <c r="E33" s="211"/>
      <c r="F33" s="211"/>
      <c r="G33" s="211"/>
      <c r="L33" s="148"/>
      <c r="M33" s="216"/>
      <c r="N33" s="217"/>
      <c r="O33" s="332"/>
      <c r="P33" s="333"/>
      <c r="Q33" s="333"/>
      <c r="R33" s="333"/>
      <c r="S33" s="232"/>
      <c r="T33" s="233"/>
      <c r="U33" s="233"/>
      <c r="V33" s="234"/>
      <c r="W33" s="419"/>
      <c r="X33" s="420"/>
      <c r="Y33" s="420"/>
      <c r="Z33" s="485"/>
      <c r="AA33" s="490"/>
      <c r="AB33" s="491"/>
      <c r="AC33" s="491"/>
      <c r="AD33" s="491"/>
      <c r="AE33" s="491"/>
      <c r="AF33" s="491"/>
      <c r="AG33" s="239"/>
      <c r="AJ33" s="236"/>
      <c r="AK33" s="236"/>
      <c r="AL33" s="236"/>
      <c r="AM33" s="236"/>
    </row>
    <row r="34" spans="1:44" ht="3.6" customHeight="1">
      <c r="P34" s="65"/>
      <c r="R34" s="66"/>
      <c r="W34" s="45"/>
      <c r="AI34" s="204"/>
      <c r="AJ34" s="204"/>
      <c r="AN34" s="46"/>
    </row>
    <row r="35" spans="1:44" ht="10.5" customHeight="1">
      <c r="A35" s="338" t="s">
        <v>140</v>
      </c>
      <c r="B35" s="240"/>
      <c r="C35" s="240"/>
      <c r="D35" s="240"/>
      <c r="E35" s="240"/>
      <c r="F35" s="240"/>
      <c r="G35" s="240"/>
      <c r="H35" s="380"/>
      <c r="I35" s="380"/>
      <c r="J35" s="380"/>
      <c r="K35" s="380"/>
      <c r="L35" s="380"/>
      <c r="M35" s="380"/>
      <c r="N35" s="380"/>
      <c r="O35" s="380"/>
      <c r="P35" s="380"/>
      <c r="Q35" s="380"/>
      <c r="R35" s="208" t="s">
        <v>45</v>
      </c>
      <c r="S35" s="209"/>
      <c r="T35" s="209"/>
      <c r="U35" s="209"/>
      <c r="V35" s="209"/>
      <c r="W35" s="477" t="str">
        <f>IF(H35="借換",IF(L7="","",L7),"")</f>
        <v/>
      </c>
      <c r="X35" s="478"/>
      <c r="Y35" s="466" t="s">
        <v>142</v>
      </c>
      <c r="Z35" s="466"/>
      <c r="AA35" s="467"/>
      <c r="AB35" s="471"/>
      <c r="AC35" s="471"/>
      <c r="AD35" s="471"/>
      <c r="AE35" s="471"/>
      <c r="AF35" s="471"/>
      <c r="AG35" s="474" t="s">
        <v>141</v>
      </c>
      <c r="AH35" s="102"/>
      <c r="AI35" s="197"/>
      <c r="AJ35" s="197"/>
      <c r="AN35" s="47"/>
    </row>
    <row r="36" spans="1:44" ht="10.5" customHeight="1">
      <c r="A36" s="225"/>
      <c r="B36" s="240"/>
      <c r="C36" s="240"/>
      <c r="D36" s="240"/>
      <c r="E36" s="240"/>
      <c r="F36" s="240"/>
      <c r="G36" s="240"/>
      <c r="H36" s="380"/>
      <c r="I36" s="380"/>
      <c r="J36" s="380"/>
      <c r="K36" s="380"/>
      <c r="L36" s="380"/>
      <c r="M36" s="380"/>
      <c r="N36" s="380"/>
      <c r="O36" s="380"/>
      <c r="P36" s="380"/>
      <c r="Q36" s="380"/>
      <c r="R36" s="209"/>
      <c r="S36" s="209"/>
      <c r="T36" s="209"/>
      <c r="U36" s="209"/>
      <c r="V36" s="209"/>
      <c r="W36" s="479"/>
      <c r="X36" s="480"/>
      <c r="Y36" s="186"/>
      <c r="Z36" s="186"/>
      <c r="AA36" s="468"/>
      <c r="AB36" s="472"/>
      <c r="AC36" s="472"/>
      <c r="AD36" s="472"/>
      <c r="AE36" s="472"/>
      <c r="AF36" s="472"/>
      <c r="AG36" s="475"/>
      <c r="AH36" s="102"/>
      <c r="AI36" s="197"/>
      <c r="AJ36" s="197"/>
      <c r="AN36" s="47"/>
    </row>
    <row r="37" spans="1:44" ht="10.5" customHeight="1">
      <c r="A37" s="240"/>
      <c r="B37" s="240"/>
      <c r="C37" s="240"/>
      <c r="D37" s="240"/>
      <c r="E37" s="240"/>
      <c r="F37" s="240"/>
      <c r="G37" s="240"/>
      <c r="H37" s="380"/>
      <c r="I37" s="380"/>
      <c r="J37" s="380"/>
      <c r="K37" s="380"/>
      <c r="L37" s="380"/>
      <c r="M37" s="380"/>
      <c r="N37" s="380"/>
      <c r="O37" s="380"/>
      <c r="P37" s="380"/>
      <c r="Q37" s="380"/>
      <c r="R37" s="209"/>
      <c r="S37" s="209"/>
      <c r="T37" s="209"/>
      <c r="U37" s="209"/>
      <c r="V37" s="209"/>
      <c r="W37" s="481"/>
      <c r="X37" s="482"/>
      <c r="Y37" s="469"/>
      <c r="Z37" s="469"/>
      <c r="AA37" s="470"/>
      <c r="AB37" s="473"/>
      <c r="AC37" s="473"/>
      <c r="AD37" s="473"/>
      <c r="AE37" s="473"/>
      <c r="AF37" s="473"/>
      <c r="AG37" s="476"/>
      <c r="AH37" s="102"/>
      <c r="AI37" s="66"/>
      <c r="AJ37" s="66"/>
      <c r="AN37" s="48"/>
    </row>
    <row r="38" spans="1:44" ht="10.5" customHeight="1">
      <c r="A38" s="379" t="s">
        <v>139</v>
      </c>
      <c r="B38" s="200"/>
      <c r="C38" s="200"/>
      <c r="D38" s="200"/>
      <c r="E38" s="200"/>
      <c r="F38" s="200"/>
      <c r="G38" s="200"/>
      <c r="H38" s="380"/>
      <c r="I38" s="380"/>
      <c r="J38" s="380"/>
      <c r="K38" s="380"/>
      <c r="L38" s="380"/>
      <c r="M38" s="380"/>
      <c r="N38" s="380"/>
      <c r="O38" s="380"/>
      <c r="P38" s="380"/>
      <c r="Q38" s="380"/>
      <c r="R38" s="271" t="s">
        <v>18</v>
      </c>
      <c r="S38" s="272"/>
      <c r="T38" s="369" t="s">
        <v>15</v>
      </c>
      <c r="U38" s="370"/>
      <c r="V38" s="370"/>
      <c r="W38" s="371"/>
      <c r="X38" s="240" t="s">
        <v>16</v>
      </c>
      <c r="Y38" s="240"/>
      <c r="Z38" s="240"/>
      <c r="AA38" s="240"/>
      <c r="AB38" s="240"/>
      <c r="AC38" s="240" t="s">
        <v>17</v>
      </c>
      <c r="AD38" s="240"/>
      <c r="AE38" s="240"/>
      <c r="AF38" s="240"/>
      <c r="AG38" s="240"/>
      <c r="AH38" s="94"/>
      <c r="AI38" s="66"/>
      <c r="AJ38" s="66"/>
      <c r="AN38" s="46"/>
    </row>
    <row r="39" spans="1:44" ht="10.5" customHeight="1">
      <c r="A39" s="200"/>
      <c r="B39" s="200"/>
      <c r="C39" s="200"/>
      <c r="D39" s="200"/>
      <c r="E39" s="200"/>
      <c r="F39" s="200"/>
      <c r="G39" s="200"/>
      <c r="H39" s="380"/>
      <c r="I39" s="380"/>
      <c r="J39" s="380"/>
      <c r="K39" s="380"/>
      <c r="L39" s="380"/>
      <c r="M39" s="380"/>
      <c r="N39" s="380"/>
      <c r="O39" s="380"/>
      <c r="P39" s="380"/>
      <c r="Q39" s="380"/>
      <c r="R39" s="273"/>
      <c r="S39" s="274"/>
      <c r="T39" s="375"/>
      <c r="U39" s="376"/>
      <c r="V39" s="376"/>
      <c r="W39" s="377"/>
      <c r="X39" s="240"/>
      <c r="Y39" s="240"/>
      <c r="Z39" s="240"/>
      <c r="AA39" s="240"/>
      <c r="AB39" s="240"/>
      <c r="AC39" s="240"/>
      <c r="AD39" s="240"/>
      <c r="AE39" s="240"/>
      <c r="AF39" s="240"/>
      <c r="AG39" s="240"/>
      <c r="AH39" s="94"/>
      <c r="AI39" s="66"/>
      <c r="AJ39" s="66"/>
    </row>
    <row r="40" spans="1:44" ht="10.5" customHeight="1">
      <c r="A40" s="200"/>
      <c r="B40" s="200"/>
      <c r="C40" s="200"/>
      <c r="D40" s="200"/>
      <c r="E40" s="200"/>
      <c r="F40" s="200"/>
      <c r="G40" s="200"/>
      <c r="H40" s="380"/>
      <c r="I40" s="380"/>
      <c r="J40" s="380"/>
      <c r="K40" s="380"/>
      <c r="L40" s="380"/>
      <c r="M40" s="380"/>
      <c r="N40" s="380"/>
      <c r="O40" s="380"/>
      <c r="P40" s="380"/>
      <c r="Q40" s="380"/>
      <c r="R40" s="273"/>
      <c r="S40" s="274"/>
      <c r="T40" s="200" t="s">
        <v>19</v>
      </c>
      <c r="U40" s="200"/>
      <c r="V40" s="200"/>
      <c r="W40" s="200"/>
      <c r="X40" s="201" t="str">
        <f>IF(A27="","",(IF(K2="一般",AA27,"")))</f>
        <v/>
      </c>
      <c r="Y40" s="201"/>
      <c r="Z40" s="201"/>
      <c r="AA40" s="201"/>
      <c r="AB40" s="201"/>
      <c r="AC40" s="201" t="str">
        <f>IF(A27="","",(IF(AND(K2="一般",AA31&lt;&gt;""),AA31,"")))</f>
        <v/>
      </c>
      <c r="AD40" s="201"/>
      <c r="AE40" s="201"/>
      <c r="AF40" s="201"/>
      <c r="AG40" s="201"/>
      <c r="AH40" s="51"/>
      <c r="AI40" s="197"/>
      <c r="AJ40" s="197"/>
      <c r="AN40" s="47"/>
    </row>
    <row r="41" spans="1:44" ht="10.5" customHeight="1">
      <c r="A41" s="369" t="s">
        <v>47</v>
      </c>
      <c r="B41" s="370"/>
      <c r="C41" s="370"/>
      <c r="D41" s="370"/>
      <c r="E41" s="370"/>
      <c r="F41" s="370"/>
      <c r="G41" s="371"/>
      <c r="H41" s="378"/>
      <c r="I41" s="378"/>
      <c r="J41" s="378"/>
      <c r="K41" s="378"/>
      <c r="L41" s="378"/>
      <c r="M41" s="378"/>
      <c r="N41" s="378"/>
      <c r="O41" s="378"/>
      <c r="P41" s="378"/>
      <c r="Q41" s="378"/>
      <c r="R41" s="273"/>
      <c r="S41" s="274"/>
      <c r="T41" s="200"/>
      <c r="U41" s="200"/>
      <c r="V41" s="200"/>
      <c r="W41" s="200"/>
      <c r="X41" s="201"/>
      <c r="Y41" s="201"/>
      <c r="Z41" s="201"/>
      <c r="AA41" s="201"/>
      <c r="AB41" s="201"/>
      <c r="AC41" s="201"/>
      <c r="AD41" s="201"/>
      <c r="AE41" s="201"/>
      <c r="AF41" s="201"/>
      <c r="AG41" s="201"/>
      <c r="AH41" s="51"/>
      <c r="AI41" s="66"/>
      <c r="AJ41" s="66"/>
      <c r="AN41" s="48"/>
    </row>
    <row r="42" spans="1:44" ht="10.5" customHeight="1">
      <c r="A42" s="372"/>
      <c r="B42" s="373"/>
      <c r="C42" s="373"/>
      <c r="D42" s="373"/>
      <c r="E42" s="373"/>
      <c r="F42" s="373"/>
      <c r="G42" s="374"/>
      <c r="H42" s="378"/>
      <c r="I42" s="378"/>
      <c r="J42" s="378"/>
      <c r="K42" s="378"/>
      <c r="L42" s="378"/>
      <c r="M42" s="378"/>
      <c r="N42" s="378"/>
      <c r="O42" s="378"/>
      <c r="P42" s="378"/>
      <c r="Q42" s="378"/>
      <c r="R42" s="273"/>
      <c r="S42" s="274"/>
      <c r="T42" s="200" t="s">
        <v>154</v>
      </c>
      <c r="U42" s="200"/>
      <c r="V42" s="200"/>
      <c r="W42" s="200"/>
      <c r="X42" s="201"/>
      <c r="Y42" s="201"/>
      <c r="Z42" s="201"/>
      <c r="AA42" s="201"/>
      <c r="AB42" s="201"/>
      <c r="AC42" s="201"/>
      <c r="AD42" s="201"/>
      <c r="AE42" s="201"/>
      <c r="AF42" s="201"/>
      <c r="AG42" s="201"/>
      <c r="AH42" s="51"/>
      <c r="AI42" s="66"/>
      <c r="AJ42" s="66"/>
      <c r="AN42" s="46"/>
    </row>
    <row r="43" spans="1:44" ht="10.5" customHeight="1">
      <c r="A43" s="375"/>
      <c r="B43" s="376"/>
      <c r="C43" s="376"/>
      <c r="D43" s="376"/>
      <c r="E43" s="376"/>
      <c r="F43" s="376"/>
      <c r="G43" s="377"/>
      <c r="H43" s="378"/>
      <c r="I43" s="378"/>
      <c r="J43" s="378"/>
      <c r="K43" s="378"/>
      <c r="L43" s="378"/>
      <c r="M43" s="378"/>
      <c r="N43" s="378"/>
      <c r="O43" s="378"/>
      <c r="P43" s="378"/>
      <c r="Q43" s="378"/>
      <c r="R43" s="273"/>
      <c r="S43" s="274"/>
      <c r="T43" s="200"/>
      <c r="U43" s="200"/>
      <c r="V43" s="200"/>
      <c r="W43" s="200"/>
      <c r="X43" s="201"/>
      <c r="Y43" s="201"/>
      <c r="Z43" s="201"/>
      <c r="AA43" s="201"/>
      <c r="AB43" s="201"/>
      <c r="AC43" s="201"/>
      <c r="AD43" s="201"/>
      <c r="AE43" s="201"/>
      <c r="AF43" s="201"/>
      <c r="AG43" s="201"/>
      <c r="AH43" s="51"/>
      <c r="AI43" s="66"/>
      <c r="AJ43" s="66"/>
      <c r="AN43" s="47"/>
      <c r="AO43" s="49"/>
    </row>
    <row r="44" spans="1:44" ht="10.5" customHeight="1">
      <c r="A44" s="338" t="s">
        <v>202</v>
      </c>
      <c r="B44" s="338"/>
      <c r="C44" s="338"/>
      <c r="D44" s="338"/>
      <c r="E44" s="338"/>
      <c r="F44" s="338"/>
      <c r="G44" s="338"/>
      <c r="H44" s="198" t="str">
        <f>IF(H41="","",ROUNDDOWN($H$41*3/10,0))</f>
        <v/>
      </c>
      <c r="I44" s="199"/>
      <c r="J44" s="199"/>
      <c r="K44" s="199"/>
      <c r="L44" s="199"/>
      <c r="M44" s="199"/>
      <c r="N44" s="199"/>
      <c r="O44" s="199"/>
      <c r="P44" s="199"/>
      <c r="Q44" s="199"/>
      <c r="R44" s="273"/>
      <c r="S44" s="274"/>
      <c r="T44" s="210" t="s">
        <v>20</v>
      </c>
      <c r="U44" s="210"/>
      <c r="V44" s="210"/>
      <c r="W44" s="210"/>
      <c r="X44" s="201"/>
      <c r="Y44" s="201"/>
      <c r="Z44" s="201"/>
      <c r="AA44" s="201"/>
      <c r="AB44" s="201"/>
      <c r="AC44" s="201"/>
      <c r="AD44" s="201"/>
      <c r="AE44" s="201"/>
      <c r="AF44" s="201"/>
      <c r="AG44" s="201"/>
      <c r="AH44" s="51"/>
      <c r="AI44" s="197"/>
      <c r="AJ44" s="197"/>
      <c r="AN44" s="206" t="str">
        <f>IF(X60="","",IF(H44&lt;X60,"＜注意＞全種別の共済貸付金の償還額の合計が、例月給料の１０分の３以内となるよう、毎月償還の一回の償還額を減らしてください。",""))</f>
        <v/>
      </c>
      <c r="AO44" s="207"/>
      <c r="AP44" s="207"/>
      <c r="AQ44" s="207"/>
      <c r="AR44" s="207"/>
    </row>
    <row r="45" spans="1:44" ht="10.5" customHeight="1">
      <c r="A45" s="338"/>
      <c r="B45" s="338"/>
      <c r="C45" s="338"/>
      <c r="D45" s="338"/>
      <c r="E45" s="338"/>
      <c r="F45" s="338"/>
      <c r="G45" s="338"/>
      <c r="H45" s="199"/>
      <c r="I45" s="199"/>
      <c r="J45" s="199"/>
      <c r="K45" s="199"/>
      <c r="L45" s="199"/>
      <c r="M45" s="199"/>
      <c r="N45" s="199"/>
      <c r="O45" s="199"/>
      <c r="P45" s="199"/>
      <c r="Q45" s="199"/>
      <c r="R45" s="273"/>
      <c r="S45" s="274"/>
      <c r="T45" s="210"/>
      <c r="U45" s="210"/>
      <c r="V45" s="210"/>
      <c r="W45" s="210"/>
      <c r="X45" s="201"/>
      <c r="Y45" s="201"/>
      <c r="Z45" s="201"/>
      <c r="AA45" s="201"/>
      <c r="AB45" s="201"/>
      <c r="AC45" s="201"/>
      <c r="AD45" s="201"/>
      <c r="AE45" s="201"/>
      <c r="AF45" s="201"/>
      <c r="AG45" s="201"/>
      <c r="AH45" s="51"/>
      <c r="AI45" s="66"/>
      <c r="AJ45" s="66"/>
      <c r="AN45" s="207"/>
      <c r="AO45" s="207"/>
      <c r="AP45" s="207"/>
      <c r="AQ45" s="207"/>
      <c r="AR45" s="207"/>
    </row>
    <row r="46" spans="1:44" ht="10.5" customHeight="1">
      <c r="A46" s="338" t="s">
        <v>203</v>
      </c>
      <c r="B46" s="338"/>
      <c r="C46" s="338"/>
      <c r="D46" s="338"/>
      <c r="E46" s="338"/>
      <c r="F46" s="338"/>
      <c r="G46" s="338"/>
      <c r="H46" s="198" t="str">
        <f>IF(H41="","",ROUNDDOWN($H$41*6/10,0))</f>
        <v/>
      </c>
      <c r="I46" s="199"/>
      <c r="J46" s="199"/>
      <c r="K46" s="199"/>
      <c r="L46" s="199"/>
      <c r="M46" s="199"/>
      <c r="N46" s="199"/>
      <c r="O46" s="199"/>
      <c r="P46" s="199"/>
      <c r="Q46" s="199"/>
      <c r="R46" s="273"/>
      <c r="S46" s="274"/>
      <c r="T46" s="200" t="s">
        <v>21</v>
      </c>
      <c r="U46" s="200"/>
      <c r="V46" s="200"/>
      <c r="W46" s="200"/>
      <c r="X46" s="201" t="str">
        <f>IF(A27="","",(IF(K2="教育",AA27,"")))</f>
        <v/>
      </c>
      <c r="Y46" s="201"/>
      <c r="Z46" s="201"/>
      <c r="AA46" s="201"/>
      <c r="AB46" s="201"/>
      <c r="AC46" s="201" t="str">
        <f>IF(A27="","",(IF(AND(K2="教育",AA31&lt;&gt;""),AA31,"")))</f>
        <v/>
      </c>
      <c r="AD46" s="201"/>
      <c r="AE46" s="201"/>
      <c r="AF46" s="201"/>
      <c r="AG46" s="201"/>
      <c r="AH46" s="51"/>
      <c r="AI46" s="66"/>
      <c r="AJ46" s="66"/>
      <c r="AN46" s="206" t="str">
        <f>IF(AC60="","",IF(H46&lt;AC60,"＜注意＞全種別の共済貸付金のボーナス償還額の合計が、例月給料の１０分の６以内となるよう、ボーナス償還の一回の償還額を減らしてください。",""))</f>
        <v/>
      </c>
      <c r="AO46" s="207"/>
      <c r="AP46" s="207"/>
      <c r="AQ46" s="207"/>
      <c r="AR46" s="207"/>
    </row>
    <row r="47" spans="1:44" ht="10.5" customHeight="1">
      <c r="A47" s="338"/>
      <c r="B47" s="338"/>
      <c r="C47" s="338"/>
      <c r="D47" s="338"/>
      <c r="E47" s="338"/>
      <c r="F47" s="338"/>
      <c r="G47" s="338"/>
      <c r="H47" s="199"/>
      <c r="I47" s="199"/>
      <c r="J47" s="199"/>
      <c r="K47" s="199"/>
      <c r="L47" s="199"/>
      <c r="M47" s="199"/>
      <c r="N47" s="199"/>
      <c r="O47" s="199"/>
      <c r="P47" s="199"/>
      <c r="Q47" s="199"/>
      <c r="R47" s="273"/>
      <c r="S47" s="274"/>
      <c r="T47" s="200"/>
      <c r="U47" s="200"/>
      <c r="V47" s="200"/>
      <c r="W47" s="200"/>
      <c r="X47" s="201"/>
      <c r="Y47" s="201"/>
      <c r="Z47" s="201"/>
      <c r="AA47" s="201"/>
      <c r="AB47" s="201"/>
      <c r="AC47" s="201"/>
      <c r="AD47" s="201"/>
      <c r="AE47" s="201"/>
      <c r="AF47" s="201"/>
      <c r="AG47" s="201"/>
      <c r="AH47" s="51"/>
      <c r="AI47" s="66"/>
      <c r="AJ47" s="66"/>
      <c r="AN47" s="207"/>
      <c r="AO47" s="207"/>
      <c r="AP47" s="207"/>
      <c r="AQ47" s="207"/>
      <c r="AR47" s="207"/>
    </row>
    <row r="48" spans="1:44" ht="10.5" customHeight="1">
      <c r="A48" s="225" t="s">
        <v>46</v>
      </c>
      <c r="B48" s="225"/>
      <c r="C48" s="225"/>
      <c r="D48" s="225"/>
      <c r="E48" s="225"/>
      <c r="F48" s="225"/>
      <c r="G48" s="225"/>
      <c r="H48" s="198" t="str">
        <f>IF(H41="","",ROUNDDOWN($H$41*4.8,0))</f>
        <v/>
      </c>
      <c r="I48" s="199"/>
      <c r="J48" s="199"/>
      <c r="K48" s="199"/>
      <c r="L48" s="199"/>
      <c r="M48" s="199"/>
      <c r="N48" s="199"/>
      <c r="O48" s="199"/>
      <c r="P48" s="199"/>
      <c r="Q48" s="199"/>
      <c r="R48" s="273"/>
      <c r="S48" s="274"/>
      <c r="T48" s="200" t="s">
        <v>22</v>
      </c>
      <c r="U48" s="200"/>
      <c r="V48" s="200"/>
      <c r="W48" s="200"/>
      <c r="X48" s="201" t="str">
        <f>IF(A27="","",(IF(K2="災害",AA27,"")))</f>
        <v/>
      </c>
      <c r="Y48" s="201"/>
      <c r="Z48" s="201"/>
      <c r="AA48" s="201"/>
      <c r="AB48" s="201"/>
      <c r="AC48" s="201" t="str">
        <f>IF(A27="","",(IF(AND(K2="災害",AA31&lt;&gt;""),AA31,"")))</f>
        <v/>
      </c>
      <c r="AD48" s="201"/>
      <c r="AE48" s="201"/>
      <c r="AF48" s="201"/>
      <c r="AG48" s="201"/>
      <c r="AH48" s="51"/>
      <c r="AI48" s="235" t="s">
        <v>181</v>
      </c>
      <c r="AJ48" s="235"/>
      <c r="AK48" s="235"/>
      <c r="AL48" s="235"/>
      <c r="AM48" s="235"/>
    </row>
    <row r="49" spans="1:41" ht="10.5" customHeight="1">
      <c r="A49" s="225"/>
      <c r="B49" s="225"/>
      <c r="C49" s="225"/>
      <c r="D49" s="225"/>
      <c r="E49" s="225"/>
      <c r="F49" s="225"/>
      <c r="G49" s="225"/>
      <c r="H49" s="199"/>
      <c r="I49" s="199"/>
      <c r="J49" s="199"/>
      <c r="K49" s="199"/>
      <c r="L49" s="199"/>
      <c r="M49" s="199"/>
      <c r="N49" s="199"/>
      <c r="O49" s="199"/>
      <c r="P49" s="199"/>
      <c r="Q49" s="199"/>
      <c r="R49" s="273"/>
      <c r="S49" s="274"/>
      <c r="T49" s="200"/>
      <c r="U49" s="200"/>
      <c r="V49" s="200"/>
      <c r="W49" s="200"/>
      <c r="X49" s="201"/>
      <c r="Y49" s="201"/>
      <c r="Z49" s="201"/>
      <c r="AA49" s="201"/>
      <c r="AB49" s="201"/>
      <c r="AC49" s="201"/>
      <c r="AD49" s="201"/>
      <c r="AE49" s="201"/>
      <c r="AF49" s="201"/>
      <c r="AG49" s="201"/>
      <c r="AH49" s="51"/>
      <c r="AI49" s="235"/>
      <c r="AJ49" s="235"/>
      <c r="AK49" s="235"/>
      <c r="AL49" s="235"/>
      <c r="AM49" s="235"/>
    </row>
    <row r="50" spans="1:41" ht="10.5" customHeight="1">
      <c r="A50" s="368" t="s">
        <v>41</v>
      </c>
      <c r="B50" s="240"/>
      <c r="C50" s="240"/>
      <c r="D50" s="240"/>
      <c r="E50" s="240"/>
      <c r="F50" s="240"/>
      <c r="G50" s="240"/>
      <c r="H50" s="381" t="s">
        <v>130</v>
      </c>
      <c r="I50" s="382"/>
      <c r="J50" s="250"/>
      <c r="K50" s="251"/>
      <c r="L50" s="251"/>
      <c r="M50" s="251"/>
      <c r="N50" s="251"/>
      <c r="O50" s="251"/>
      <c r="P50" s="251"/>
      <c r="Q50" s="252"/>
      <c r="R50" s="273"/>
      <c r="S50" s="274"/>
      <c r="T50" s="200" t="s">
        <v>23</v>
      </c>
      <c r="U50" s="200"/>
      <c r="V50" s="200"/>
      <c r="W50" s="200"/>
      <c r="X50" s="201" t="str">
        <f>IF(A27="","",(IF(K2="医療",AA27,"")))</f>
        <v/>
      </c>
      <c r="Y50" s="201"/>
      <c r="Z50" s="201"/>
      <c r="AA50" s="201"/>
      <c r="AB50" s="201"/>
      <c r="AC50" s="201" t="str">
        <f>IF(A27="","",(IF(AND(K2="医療",AA31&lt;&gt;""),AA31,"")))</f>
        <v/>
      </c>
      <c r="AD50" s="201"/>
      <c r="AE50" s="201"/>
      <c r="AF50" s="201"/>
      <c r="AG50" s="201"/>
      <c r="AH50" s="51"/>
      <c r="AI50" s="235"/>
      <c r="AJ50" s="235"/>
      <c r="AK50" s="235"/>
      <c r="AL50" s="235"/>
      <c r="AM50" s="235"/>
    </row>
    <row r="51" spans="1:41" ht="10.5" customHeight="1">
      <c r="A51" s="240"/>
      <c r="B51" s="240"/>
      <c r="C51" s="240"/>
      <c r="D51" s="240"/>
      <c r="E51" s="240"/>
      <c r="F51" s="240"/>
      <c r="G51" s="240"/>
      <c r="H51" s="124" t="s">
        <v>133</v>
      </c>
      <c r="I51" s="253"/>
      <c r="J51" s="88" t="s">
        <v>131</v>
      </c>
      <c r="K51" s="253"/>
      <c r="L51" s="224" t="s">
        <v>184</v>
      </c>
      <c r="M51" s="224"/>
      <c r="N51" s="253"/>
      <c r="O51" s="88" t="s">
        <v>131</v>
      </c>
      <c r="P51" s="253"/>
      <c r="Q51" s="64" t="s">
        <v>132</v>
      </c>
      <c r="R51" s="273"/>
      <c r="S51" s="274"/>
      <c r="T51" s="200"/>
      <c r="U51" s="200"/>
      <c r="V51" s="200"/>
      <c r="W51" s="200"/>
      <c r="X51" s="201"/>
      <c r="Y51" s="201"/>
      <c r="Z51" s="201"/>
      <c r="AA51" s="201"/>
      <c r="AB51" s="201"/>
      <c r="AC51" s="201"/>
      <c r="AD51" s="201"/>
      <c r="AE51" s="201"/>
      <c r="AF51" s="201"/>
      <c r="AG51" s="201"/>
      <c r="AH51" s="51"/>
      <c r="AI51" s="219" t="s">
        <v>42</v>
      </c>
      <c r="AJ51" s="178"/>
      <c r="AK51" s="178"/>
      <c r="AL51" s="178"/>
      <c r="AM51" s="179"/>
    </row>
    <row r="52" spans="1:41" ht="10.5" customHeight="1">
      <c r="A52" s="240"/>
      <c r="B52" s="240"/>
      <c r="C52" s="240"/>
      <c r="D52" s="240"/>
      <c r="E52" s="240"/>
      <c r="F52" s="240"/>
      <c r="G52" s="240"/>
      <c r="H52" s="103"/>
      <c r="I52" s="254"/>
      <c r="J52" s="104"/>
      <c r="K52" s="254"/>
      <c r="L52" s="104"/>
      <c r="M52" s="104"/>
      <c r="N52" s="254"/>
      <c r="O52" s="104"/>
      <c r="P52" s="254"/>
      <c r="Q52" s="105" t="s">
        <v>138</v>
      </c>
      <c r="R52" s="273"/>
      <c r="S52" s="274"/>
      <c r="T52" s="200" t="s">
        <v>24</v>
      </c>
      <c r="U52" s="200"/>
      <c r="V52" s="200"/>
      <c r="W52" s="200"/>
      <c r="X52" s="201" t="str">
        <f>IF(A27="","",(IF(K2="結婚",AA27,"")))</f>
        <v/>
      </c>
      <c r="Y52" s="201"/>
      <c r="Z52" s="201"/>
      <c r="AA52" s="201"/>
      <c r="AB52" s="201"/>
      <c r="AC52" s="201" t="str">
        <f>IF(A27="","",(IF(AND(K2="結婚",AA31&lt;&gt;""),AA31,"")))</f>
        <v/>
      </c>
      <c r="AD52" s="201"/>
      <c r="AE52" s="201"/>
      <c r="AF52" s="201"/>
      <c r="AG52" s="201"/>
      <c r="AH52" s="51"/>
      <c r="AI52" s="180" t="str">
        <f>IF(A27="","",(A27*10000))</f>
        <v/>
      </c>
      <c r="AJ52" s="181"/>
      <c r="AK52" s="181"/>
      <c r="AL52" s="181"/>
      <c r="AM52" s="182"/>
    </row>
    <row r="53" spans="1:41" ht="10.5" customHeight="1">
      <c r="A53" s="240" t="s">
        <v>25</v>
      </c>
      <c r="B53" s="240"/>
      <c r="C53" s="240"/>
      <c r="D53" s="240"/>
      <c r="E53" s="240"/>
      <c r="F53" s="240"/>
      <c r="G53" s="240"/>
      <c r="H53" s="255"/>
      <c r="I53" s="255"/>
      <c r="J53" s="255"/>
      <c r="K53" s="255"/>
      <c r="L53" s="255"/>
      <c r="M53" s="255"/>
      <c r="N53" s="255"/>
      <c r="O53" s="255"/>
      <c r="P53" s="255"/>
      <c r="Q53" s="255"/>
      <c r="R53" s="273"/>
      <c r="S53" s="274"/>
      <c r="T53" s="200"/>
      <c r="U53" s="200"/>
      <c r="V53" s="200"/>
      <c r="W53" s="200"/>
      <c r="X53" s="201"/>
      <c r="Y53" s="201"/>
      <c r="Z53" s="201"/>
      <c r="AA53" s="201"/>
      <c r="AB53" s="201"/>
      <c r="AC53" s="201"/>
      <c r="AD53" s="201"/>
      <c r="AE53" s="201"/>
      <c r="AF53" s="201"/>
      <c r="AG53" s="201"/>
      <c r="AH53" s="51"/>
      <c r="AI53" s="183"/>
      <c r="AJ53" s="184"/>
      <c r="AK53" s="184"/>
      <c r="AL53" s="184"/>
      <c r="AM53" s="185"/>
    </row>
    <row r="54" spans="1:41" ht="10.5" customHeight="1">
      <c r="A54" s="240"/>
      <c r="B54" s="240"/>
      <c r="C54" s="240"/>
      <c r="D54" s="240"/>
      <c r="E54" s="240"/>
      <c r="F54" s="240"/>
      <c r="G54" s="240"/>
      <c r="H54" s="255"/>
      <c r="I54" s="255"/>
      <c r="J54" s="255"/>
      <c r="K54" s="255"/>
      <c r="L54" s="255"/>
      <c r="M54" s="255"/>
      <c r="N54" s="255"/>
      <c r="O54" s="255"/>
      <c r="P54" s="255"/>
      <c r="Q54" s="255"/>
      <c r="R54" s="273"/>
      <c r="S54" s="274"/>
      <c r="T54" s="200" t="s">
        <v>26</v>
      </c>
      <c r="U54" s="200"/>
      <c r="V54" s="200"/>
      <c r="W54" s="200"/>
      <c r="X54" s="201" t="str">
        <f>IF(A27="","",(IF(K2="葬祭",AA27,"")))</f>
        <v/>
      </c>
      <c r="Y54" s="201"/>
      <c r="Z54" s="201"/>
      <c r="AA54" s="201"/>
      <c r="AB54" s="201"/>
      <c r="AC54" s="201" t="str">
        <f>IF(A27="","",(IF(AND(K2="葬祭",AA31&lt;&gt;""),AA31,"")))</f>
        <v/>
      </c>
      <c r="AD54" s="201"/>
      <c r="AE54" s="201"/>
      <c r="AF54" s="201"/>
      <c r="AG54" s="201"/>
      <c r="AH54" s="51"/>
      <c r="AI54" s="223"/>
      <c r="AJ54" s="223"/>
      <c r="AK54" s="223"/>
      <c r="AL54" s="223"/>
      <c r="AM54" s="223"/>
      <c r="AN54" s="37"/>
      <c r="AO54" s="37"/>
    </row>
    <row r="55" spans="1:41" ht="10.5" customHeight="1">
      <c r="A55" s="240"/>
      <c r="B55" s="240"/>
      <c r="C55" s="240"/>
      <c r="D55" s="240"/>
      <c r="E55" s="240"/>
      <c r="F55" s="240"/>
      <c r="G55" s="240"/>
      <c r="H55" s="255"/>
      <c r="I55" s="255"/>
      <c r="J55" s="255"/>
      <c r="K55" s="255"/>
      <c r="L55" s="255"/>
      <c r="M55" s="255"/>
      <c r="N55" s="255"/>
      <c r="O55" s="255"/>
      <c r="P55" s="255"/>
      <c r="Q55" s="255"/>
      <c r="R55" s="273"/>
      <c r="S55" s="274"/>
      <c r="T55" s="200"/>
      <c r="U55" s="200"/>
      <c r="V55" s="200"/>
      <c r="W55" s="200"/>
      <c r="X55" s="201"/>
      <c r="Y55" s="201"/>
      <c r="Z55" s="201"/>
      <c r="AA55" s="201"/>
      <c r="AB55" s="201"/>
      <c r="AC55" s="201"/>
      <c r="AD55" s="201"/>
      <c r="AE55" s="201"/>
      <c r="AF55" s="201"/>
      <c r="AG55" s="201"/>
      <c r="AH55" s="51"/>
      <c r="AI55" s="220" t="s">
        <v>43</v>
      </c>
      <c r="AJ55" s="221"/>
      <c r="AK55" s="221"/>
      <c r="AL55" s="221"/>
      <c r="AM55" s="222"/>
      <c r="AN55" s="37"/>
      <c r="AO55" s="37"/>
    </row>
    <row r="56" spans="1:41" ht="10.5" customHeight="1">
      <c r="A56" s="225" t="s">
        <v>27</v>
      </c>
      <c r="B56" s="225"/>
      <c r="C56" s="225"/>
      <c r="D56" s="225"/>
      <c r="E56" s="225"/>
      <c r="F56" s="225"/>
      <c r="G56" s="225"/>
      <c r="H56" s="433"/>
      <c r="I56" s="434"/>
      <c r="J56" s="434"/>
      <c r="K56" s="434"/>
      <c r="L56" s="434"/>
      <c r="M56" s="434"/>
      <c r="N56" s="434"/>
      <c r="O56" s="434"/>
      <c r="P56" s="434"/>
      <c r="Q56" s="435"/>
      <c r="R56" s="273"/>
      <c r="S56" s="274"/>
      <c r="T56" s="379" t="s">
        <v>40</v>
      </c>
      <c r="U56" s="210"/>
      <c r="V56" s="210"/>
      <c r="W56" s="210"/>
      <c r="X56" s="201"/>
      <c r="Y56" s="201"/>
      <c r="Z56" s="201"/>
      <c r="AA56" s="201"/>
      <c r="AB56" s="201"/>
      <c r="AC56" s="201"/>
      <c r="AD56" s="201"/>
      <c r="AE56" s="201"/>
      <c r="AF56" s="201"/>
      <c r="AG56" s="201"/>
      <c r="AH56" s="51"/>
      <c r="AI56" s="180" t="str">
        <f>IF(W35="","",AB35)</f>
        <v/>
      </c>
      <c r="AJ56" s="181"/>
      <c r="AK56" s="181"/>
      <c r="AL56" s="181"/>
      <c r="AM56" s="182"/>
      <c r="AN56" s="37"/>
      <c r="AO56" s="37"/>
    </row>
    <row r="57" spans="1:41" ht="10.5" customHeight="1">
      <c r="A57" s="225"/>
      <c r="B57" s="225"/>
      <c r="C57" s="225"/>
      <c r="D57" s="225"/>
      <c r="E57" s="225"/>
      <c r="F57" s="225"/>
      <c r="G57" s="225"/>
      <c r="H57" s="436"/>
      <c r="I57" s="437"/>
      <c r="J57" s="437"/>
      <c r="K57" s="437"/>
      <c r="L57" s="437"/>
      <c r="M57" s="437"/>
      <c r="N57" s="437"/>
      <c r="O57" s="437"/>
      <c r="P57" s="437"/>
      <c r="Q57" s="438"/>
      <c r="R57" s="273"/>
      <c r="S57" s="274"/>
      <c r="T57" s="210"/>
      <c r="U57" s="210"/>
      <c r="V57" s="210"/>
      <c r="W57" s="210"/>
      <c r="X57" s="201"/>
      <c r="Y57" s="201"/>
      <c r="Z57" s="201"/>
      <c r="AA57" s="201"/>
      <c r="AB57" s="201"/>
      <c r="AC57" s="201"/>
      <c r="AD57" s="201"/>
      <c r="AE57" s="201"/>
      <c r="AF57" s="201"/>
      <c r="AG57" s="201"/>
      <c r="AH57" s="51"/>
      <c r="AI57" s="183"/>
      <c r="AJ57" s="184"/>
      <c r="AK57" s="184"/>
      <c r="AL57" s="184"/>
      <c r="AM57" s="185"/>
      <c r="AN57" s="37"/>
      <c r="AO57" s="37"/>
    </row>
    <row r="58" spans="1:41" ht="10.5" customHeight="1">
      <c r="A58" s="225"/>
      <c r="B58" s="225"/>
      <c r="C58" s="225"/>
      <c r="D58" s="225"/>
      <c r="E58" s="225"/>
      <c r="F58" s="225"/>
      <c r="G58" s="225"/>
      <c r="H58" s="267" t="s">
        <v>166</v>
      </c>
      <c r="I58" s="268"/>
      <c r="J58" s="439"/>
      <c r="K58" s="439"/>
      <c r="L58" s="439"/>
      <c r="M58" s="439"/>
      <c r="N58" s="439"/>
      <c r="O58" s="439"/>
      <c r="P58" s="439"/>
      <c r="Q58" s="106" t="s">
        <v>134</v>
      </c>
      <c r="R58" s="273"/>
      <c r="S58" s="274"/>
      <c r="T58" s="200" t="s">
        <v>28</v>
      </c>
      <c r="U58" s="200"/>
      <c r="V58" s="200"/>
      <c r="W58" s="200"/>
      <c r="X58" s="201"/>
      <c r="Y58" s="201"/>
      <c r="Z58" s="201"/>
      <c r="AA58" s="201"/>
      <c r="AB58" s="201"/>
      <c r="AC58" s="201"/>
      <c r="AD58" s="201"/>
      <c r="AE58" s="201"/>
      <c r="AF58" s="201"/>
      <c r="AG58" s="201"/>
      <c r="AH58" s="51"/>
      <c r="AI58" s="223"/>
      <c r="AJ58" s="223"/>
      <c r="AK58" s="223"/>
      <c r="AL58" s="223"/>
      <c r="AM58" s="223"/>
      <c r="AN58" s="37"/>
      <c r="AO58" s="37"/>
    </row>
    <row r="59" spans="1:41" ht="10.5" customHeight="1">
      <c r="A59" s="440" t="s">
        <v>29</v>
      </c>
      <c r="B59" s="338"/>
      <c r="C59" s="338"/>
      <c r="D59" s="338"/>
      <c r="E59" s="338"/>
      <c r="F59" s="338"/>
      <c r="G59" s="338"/>
      <c r="H59" s="255"/>
      <c r="I59" s="255"/>
      <c r="J59" s="255"/>
      <c r="K59" s="255"/>
      <c r="L59" s="255"/>
      <c r="M59" s="255"/>
      <c r="N59" s="255"/>
      <c r="O59" s="255"/>
      <c r="P59" s="255"/>
      <c r="Q59" s="255"/>
      <c r="R59" s="273"/>
      <c r="S59" s="274"/>
      <c r="T59" s="200"/>
      <c r="U59" s="200"/>
      <c r="V59" s="200"/>
      <c r="W59" s="200"/>
      <c r="X59" s="201"/>
      <c r="Y59" s="201"/>
      <c r="Z59" s="201"/>
      <c r="AA59" s="201"/>
      <c r="AB59" s="201"/>
      <c r="AC59" s="201"/>
      <c r="AD59" s="201"/>
      <c r="AE59" s="201"/>
      <c r="AF59" s="201"/>
      <c r="AG59" s="201"/>
      <c r="AH59" s="51"/>
      <c r="AI59" s="219" t="s">
        <v>44</v>
      </c>
      <c r="AJ59" s="178"/>
      <c r="AK59" s="178"/>
      <c r="AL59" s="178"/>
      <c r="AM59" s="179"/>
      <c r="AN59" s="37"/>
      <c r="AO59" s="37"/>
    </row>
    <row r="60" spans="1:41" ht="10.5" customHeight="1">
      <c r="A60" s="338"/>
      <c r="B60" s="338"/>
      <c r="C60" s="338"/>
      <c r="D60" s="338"/>
      <c r="E60" s="338"/>
      <c r="F60" s="338"/>
      <c r="G60" s="338"/>
      <c r="H60" s="255"/>
      <c r="I60" s="255"/>
      <c r="J60" s="255"/>
      <c r="K60" s="255"/>
      <c r="L60" s="255"/>
      <c r="M60" s="255"/>
      <c r="N60" s="255"/>
      <c r="O60" s="255"/>
      <c r="P60" s="255"/>
      <c r="Q60" s="255"/>
      <c r="R60" s="273"/>
      <c r="S60" s="274"/>
      <c r="T60" s="441" t="s">
        <v>30</v>
      </c>
      <c r="U60" s="242"/>
      <c r="V60" s="242"/>
      <c r="W60" s="243"/>
      <c r="X60" s="383" t="str">
        <f>IF(COUNT(X40:AB59)=0,"",SUM(X40:AB59))</f>
        <v/>
      </c>
      <c r="Y60" s="384"/>
      <c r="Z60" s="384"/>
      <c r="AA60" s="384"/>
      <c r="AB60" s="385"/>
      <c r="AC60" s="383" t="str">
        <f>IF(COUNT(AC40:AG59)=0,"",SUM(AC40:AG59))</f>
        <v/>
      </c>
      <c r="AD60" s="384"/>
      <c r="AE60" s="384"/>
      <c r="AF60" s="384"/>
      <c r="AG60" s="385"/>
      <c r="AH60" s="51"/>
      <c r="AI60" s="180" t="str">
        <f>IF(AI56="",AI52,IF(AI52="","",AI52-AI56))</f>
        <v/>
      </c>
      <c r="AJ60" s="181"/>
      <c r="AK60" s="181"/>
      <c r="AL60" s="181"/>
      <c r="AM60" s="182"/>
    </row>
    <row r="61" spans="1:41" ht="10.5" customHeight="1">
      <c r="A61" s="338"/>
      <c r="B61" s="338"/>
      <c r="C61" s="338"/>
      <c r="D61" s="338"/>
      <c r="E61" s="338"/>
      <c r="F61" s="338"/>
      <c r="G61" s="338"/>
      <c r="H61" s="255"/>
      <c r="I61" s="255"/>
      <c r="J61" s="255"/>
      <c r="K61" s="255"/>
      <c r="L61" s="255"/>
      <c r="M61" s="255"/>
      <c r="N61" s="255"/>
      <c r="O61" s="255"/>
      <c r="P61" s="255"/>
      <c r="Q61" s="255"/>
      <c r="R61" s="275"/>
      <c r="S61" s="276"/>
      <c r="T61" s="244"/>
      <c r="U61" s="245"/>
      <c r="V61" s="245"/>
      <c r="W61" s="246"/>
      <c r="X61" s="386"/>
      <c r="Y61" s="387"/>
      <c r="Z61" s="387"/>
      <c r="AA61" s="387"/>
      <c r="AB61" s="442"/>
      <c r="AC61" s="386"/>
      <c r="AD61" s="387"/>
      <c r="AE61" s="387"/>
      <c r="AF61" s="387"/>
      <c r="AG61" s="388"/>
      <c r="AH61" s="51"/>
      <c r="AI61" s="183"/>
      <c r="AJ61" s="184"/>
      <c r="AK61" s="184"/>
      <c r="AL61" s="184"/>
      <c r="AM61" s="185"/>
    </row>
    <row r="62" spans="1:41" ht="19.8" customHeight="1">
      <c r="A62" s="241" t="s">
        <v>186</v>
      </c>
      <c r="B62" s="242"/>
      <c r="C62" s="242"/>
      <c r="D62" s="242"/>
      <c r="E62" s="242"/>
      <c r="F62" s="242"/>
      <c r="G62" s="243"/>
      <c r="H62" s="455"/>
      <c r="I62" s="456"/>
      <c r="J62" s="456"/>
      <c r="K62" s="456"/>
      <c r="L62" s="456"/>
      <c r="M62" s="456"/>
      <c r="N62" s="456"/>
      <c r="O62" s="447" t="s">
        <v>188</v>
      </c>
      <c r="P62" s="447"/>
      <c r="Q62" s="447"/>
      <c r="R62" s="447"/>
      <c r="S62" s="448"/>
      <c r="T62" s="445" t="s">
        <v>200</v>
      </c>
      <c r="U62" s="446"/>
      <c r="V62" s="446"/>
      <c r="W62" s="446"/>
      <c r="X62" s="446"/>
      <c r="Y62" s="446"/>
      <c r="Z62" s="446"/>
      <c r="AA62" s="446"/>
      <c r="AB62" s="446"/>
      <c r="AC62" s="446"/>
      <c r="AD62" s="446"/>
      <c r="AE62" s="446"/>
      <c r="AF62" s="155"/>
      <c r="AG62" s="156"/>
      <c r="AH62" s="52"/>
      <c r="AI62" s="37"/>
      <c r="AJ62" s="37"/>
      <c r="AK62" s="37"/>
      <c r="AL62" s="37"/>
      <c r="AM62" s="37"/>
      <c r="AN62" s="53"/>
      <c r="AO62" s="53"/>
    </row>
    <row r="63" spans="1:41" ht="19.8" customHeight="1">
      <c r="A63" s="244"/>
      <c r="B63" s="245"/>
      <c r="C63" s="245"/>
      <c r="D63" s="245"/>
      <c r="E63" s="245"/>
      <c r="F63" s="245"/>
      <c r="G63" s="246"/>
      <c r="H63" s="457"/>
      <c r="I63" s="458"/>
      <c r="J63" s="458"/>
      <c r="K63" s="458"/>
      <c r="L63" s="458"/>
      <c r="M63" s="458"/>
      <c r="N63" s="458"/>
      <c r="O63" s="449"/>
      <c r="P63" s="449"/>
      <c r="Q63" s="449"/>
      <c r="R63" s="449"/>
      <c r="S63" s="450"/>
      <c r="T63" s="256" t="s">
        <v>201</v>
      </c>
      <c r="U63" s="256"/>
      <c r="V63" s="256"/>
      <c r="W63" s="257"/>
      <c r="X63" s="258" t="s">
        <v>135</v>
      </c>
      <c r="Y63" s="259"/>
      <c r="Z63" s="260"/>
      <c r="AA63" s="258" t="s">
        <v>136</v>
      </c>
      <c r="AB63" s="259"/>
      <c r="AC63" s="259"/>
      <c r="AD63" s="259"/>
      <c r="AE63" s="259"/>
      <c r="AF63" s="259"/>
      <c r="AG63" s="260"/>
      <c r="AH63" s="52"/>
      <c r="AI63" s="177" t="s">
        <v>189</v>
      </c>
      <c r="AJ63" s="178"/>
      <c r="AK63" s="178"/>
      <c r="AL63" s="178"/>
      <c r="AM63" s="179"/>
      <c r="AO63" s="157"/>
    </row>
    <row r="64" spans="1:41" ht="13.2" customHeight="1">
      <c r="A64" s="244"/>
      <c r="B64" s="245"/>
      <c r="C64" s="245"/>
      <c r="D64" s="245"/>
      <c r="E64" s="245"/>
      <c r="F64" s="245"/>
      <c r="G64" s="246"/>
      <c r="H64" s="459"/>
      <c r="I64" s="460"/>
      <c r="J64" s="460"/>
      <c r="K64" s="460"/>
      <c r="L64" s="460"/>
      <c r="M64" s="460"/>
      <c r="N64" s="460"/>
      <c r="O64" s="451" t="s">
        <v>187</v>
      </c>
      <c r="P64" s="451"/>
      <c r="Q64" s="451"/>
      <c r="R64" s="451"/>
      <c r="S64" s="452"/>
      <c r="T64" s="263"/>
      <c r="U64" s="265"/>
      <c r="V64" s="265"/>
      <c r="W64" s="389"/>
      <c r="X64" s="391"/>
      <c r="Y64" s="261"/>
      <c r="Z64" s="269"/>
      <c r="AA64" s="391"/>
      <c r="AB64" s="261"/>
      <c r="AC64" s="261"/>
      <c r="AD64" s="261"/>
      <c r="AE64" s="261"/>
      <c r="AF64" s="261"/>
      <c r="AG64" s="269"/>
      <c r="AH64" s="52"/>
      <c r="AI64" s="180"/>
      <c r="AJ64" s="181"/>
      <c r="AK64" s="181"/>
      <c r="AL64" s="181"/>
      <c r="AM64" s="182"/>
    </row>
    <row r="65" spans="1:252" ht="13.2" customHeight="1">
      <c r="A65" s="244"/>
      <c r="B65" s="245"/>
      <c r="C65" s="245"/>
      <c r="D65" s="245"/>
      <c r="E65" s="245"/>
      <c r="F65" s="245"/>
      <c r="G65" s="246"/>
      <c r="H65" s="461"/>
      <c r="I65" s="462"/>
      <c r="J65" s="462"/>
      <c r="K65" s="462"/>
      <c r="L65" s="462"/>
      <c r="M65" s="462"/>
      <c r="N65" s="462"/>
      <c r="O65" s="453"/>
      <c r="P65" s="453"/>
      <c r="Q65" s="453"/>
      <c r="R65" s="453"/>
      <c r="S65" s="454"/>
      <c r="T65" s="264"/>
      <c r="U65" s="266"/>
      <c r="V65" s="266"/>
      <c r="W65" s="390"/>
      <c r="X65" s="392"/>
      <c r="Y65" s="262"/>
      <c r="Z65" s="270"/>
      <c r="AA65" s="392"/>
      <c r="AB65" s="262"/>
      <c r="AC65" s="262"/>
      <c r="AD65" s="262"/>
      <c r="AE65" s="262"/>
      <c r="AF65" s="262"/>
      <c r="AG65" s="270"/>
      <c r="AH65" s="52"/>
      <c r="AI65" s="183"/>
      <c r="AJ65" s="184"/>
      <c r="AK65" s="184"/>
      <c r="AL65" s="184"/>
      <c r="AM65" s="185"/>
    </row>
    <row r="66" spans="1:252" ht="36" customHeight="1">
      <c r="A66" s="247"/>
      <c r="B66" s="248"/>
      <c r="C66" s="248"/>
      <c r="D66" s="248"/>
      <c r="E66" s="248"/>
      <c r="F66" s="248"/>
      <c r="G66" s="249"/>
      <c r="H66" s="295" t="s">
        <v>175</v>
      </c>
      <c r="I66" s="296"/>
      <c r="J66" s="296"/>
      <c r="K66" s="296"/>
      <c r="L66" s="296"/>
      <c r="M66" s="296"/>
      <c r="N66" s="296"/>
      <c r="O66" s="297"/>
      <c r="P66" s="149"/>
      <c r="Q66" s="150"/>
      <c r="R66" s="151"/>
      <c r="S66" s="150"/>
      <c r="T66" s="150"/>
      <c r="U66" s="150"/>
      <c r="V66" s="150"/>
      <c r="W66" s="150"/>
      <c r="X66" s="150"/>
      <c r="Y66" s="150"/>
      <c r="Z66" s="150"/>
      <c r="AA66" s="150"/>
      <c r="AB66" s="150"/>
      <c r="AC66" s="150"/>
      <c r="AD66" s="150"/>
      <c r="AE66" s="150"/>
      <c r="AF66" s="150"/>
      <c r="AG66" s="152"/>
      <c r="AH66" s="43"/>
      <c r="AI66" s="37"/>
      <c r="AJ66" s="37"/>
      <c r="AK66" s="37"/>
      <c r="AL66" s="37"/>
      <c r="AM66" s="37"/>
      <c r="AN66" s="74" t="str">
        <f>P66&amp;Q66&amp;R66&amp;S66&amp;T66&amp;U66&amp;V66&amp;W66&amp;X66&amp;Y66&amp;Z66&amp;AA66&amp;AB66&amp;AC66&amp;AD66&amp;AE66&amp;AF66&amp;AG66</f>
        <v/>
      </c>
    </row>
    <row r="67" spans="1:252" s="37" customFormat="1" ht="12.6" customHeight="1">
      <c r="A67" s="67"/>
      <c r="B67" s="49" t="s">
        <v>37</v>
      </c>
      <c r="U67" s="37" t="s">
        <v>133</v>
      </c>
      <c r="V67" s="153"/>
      <c r="W67" s="158"/>
      <c r="X67" s="153" t="s">
        <v>38</v>
      </c>
      <c r="Y67" s="158"/>
      <c r="Z67" s="158"/>
      <c r="AA67" s="158"/>
      <c r="AB67" s="158"/>
      <c r="AG67" s="56"/>
      <c r="AH67" s="55"/>
      <c r="AN67" s="34"/>
      <c r="AO67" s="34"/>
      <c r="AP67" s="34"/>
    </row>
    <row r="68" spans="1:252" s="37" customFormat="1" ht="11.25" customHeight="1">
      <c r="A68" s="67"/>
      <c r="AG68" s="56"/>
      <c r="AH68" s="55"/>
      <c r="AI68" s="34"/>
      <c r="AJ68" s="34"/>
      <c r="AK68" s="34"/>
      <c r="AL68" s="34"/>
      <c r="AM68" s="34"/>
      <c r="AN68" s="34"/>
      <c r="AO68" s="34"/>
      <c r="AP68" s="34"/>
    </row>
    <row r="69" spans="1:252" s="37" customFormat="1" ht="11.25" customHeight="1">
      <c r="A69" s="67"/>
      <c r="F69" s="443" t="s">
        <v>33</v>
      </c>
      <c r="G69" s="443"/>
      <c r="H69" s="443"/>
      <c r="I69" s="443"/>
      <c r="J69" s="443"/>
      <c r="K69" s="443"/>
      <c r="AG69" s="56"/>
      <c r="AH69" s="55"/>
      <c r="AI69" s="58"/>
      <c r="AJ69" s="34"/>
      <c r="AK69" s="34"/>
      <c r="AL69" s="34"/>
      <c r="AM69" s="34"/>
      <c r="AN69" s="34"/>
      <c r="AO69" s="34"/>
      <c r="AP69" s="34"/>
    </row>
    <row r="70" spans="1:252" s="37" customFormat="1" ht="11.25" customHeight="1">
      <c r="A70" s="67"/>
      <c r="F70" s="49"/>
      <c r="AG70" s="56"/>
      <c r="AH70" s="55"/>
      <c r="AI70" s="87"/>
      <c r="AJ70" s="87"/>
      <c r="AK70" s="87"/>
      <c r="AL70" s="87"/>
      <c r="AM70" s="53"/>
      <c r="AN70" s="34"/>
      <c r="AO70" s="34"/>
      <c r="AP70" s="34"/>
    </row>
    <row r="71" spans="1:252" s="37" customFormat="1" ht="11.25" customHeight="1">
      <c r="A71" s="67"/>
      <c r="F71" s="49"/>
      <c r="AB71" s="444"/>
      <c r="AC71" s="444"/>
      <c r="AG71" s="56"/>
      <c r="AH71" s="55"/>
      <c r="AI71" s="34"/>
      <c r="AJ71" s="34"/>
      <c r="AK71" s="34"/>
      <c r="AL71" s="34"/>
      <c r="AM71" s="34"/>
      <c r="AN71" s="34"/>
      <c r="AO71" s="34"/>
      <c r="AP71" s="34"/>
    </row>
    <row r="72" spans="1:252" s="37" customFormat="1" ht="11.25" customHeight="1">
      <c r="A72" s="67"/>
      <c r="F72" s="443" t="s">
        <v>39</v>
      </c>
      <c r="G72" s="443"/>
      <c r="H72" s="443"/>
      <c r="I72" s="443"/>
      <c r="J72" s="443"/>
      <c r="K72" s="443"/>
      <c r="W72" s="37" t="s">
        <v>182</v>
      </c>
      <c r="AB72" s="444"/>
      <c r="AC72" s="444"/>
      <c r="AG72" s="56"/>
      <c r="AH72" s="55"/>
      <c r="AI72" s="34"/>
      <c r="AJ72" s="34"/>
      <c r="AL72" s="34"/>
      <c r="AM72" s="34"/>
      <c r="AN72" s="34"/>
      <c r="AO72" s="34"/>
      <c r="AP72" s="34"/>
    </row>
    <row r="73" spans="1:252" ht="6" customHeight="1">
      <c r="A73" s="89"/>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1"/>
      <c r="AH73" s="54"/>
    </row>
    <row r="74" spans="1:252" ht="6" customHeight="1" thickBot="1"/>
    <row r="75" spans="1:252" ht="13.5" customHeight="1">
      <c r="A75" s="430" t="s">
        <v>193</v>
      </c>
      <c r="B75" s="431"/>
      <c r="C75" s="431"/>
      <c r="D75" s="431"/>
      <c r="E75" s="431"/>
      <c r="F75" s="431"/>
      <c r="G75" s="431"/>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2"/>
      <c r="AH75" s="57"/>
    </row>
    <row r="76" spans="1:252" ht="13.5" customHeight="1">
      <c r="A76" s="170" t="s">
        <v>194</v>
      </c>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2"/>
      <c r="AH76" s="57"/>
    </row>
    <row r="77" spans="1:252" ht="16.8" customHeight="1" thickBot="1">
      <c r="A77" s="173"/>
      <c r="B77" s="174"/>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t="s">
        <v>192</v>
      </c>
      <c r="AC77" s="176"/>
      <c r="AD77" s="176"/>
      <c r="AE77" s="176"/>
      <c r="AF77" s="176"/>
      <c r="AG77" s="175" t="s">
        <v>134</v>
      </c>
      <c r="AH77" s="87"/>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c r="DF77" s="53"/>
      <c r="DG77" s="53"/>
      <c r="DH77" s="53"/>
      <c r="DI77" s="53"/>
      <c r="DJ77" s="53"/>
      <c r="DK77" s="53"/>
      <c r="DL77" s="53"/>
      <c r="DM77" s="53"/>
      <c r="DN77" s="53"/>
      <c r="DO77" s="53"/>
      <c r="DP77" s="53"/>
      <c r="DQ77" s="53"/>
      <c r="DR77" s="53"/>
      <c r="DS77" s="53"/>
      <c r="DT77" s="53"/>
      <c r="DU77" s="53"/>
      <c r="DV77" s="53"/>
      <c r="DW77" s="53"/>
      <c r="DX77" s="53"/>
      <c r="DY77" s="53"/>
      <c r="DZ77" s="53"/>
      <c r="EA77" s="53"/>
      <c r="EB77" s="53"/>
      <c r="EC77" s="53"/>
      <c r="ED77" s="53"/>
      <c r="EE77" s="53"/>
      <c r="EF77" s="53"/>
      <c r="EG77" s="53"/>
      <c r="EH77" s="53"/>
      <c r="EI77" s="53"/>
      <c r="EJ77" s="53"/>
      <c r="EK77" s="53"/>
      <c r="EL77" s="53"/>
      <c r="EM77" s="53"/>
      <c r="EN77" s="53"/>
      <c r="EO77" s="53"/>
      <c r="EP77" s="53"/>
      <c r="EQ77" s="53"/>
      <c r="ER77" s="53"/>
      <c r="ES77" s="53"/>
      <c r="ET77" s="53"/>
      <c r="EU77" s="53"/>
      <c r="EV77" s="53"/>
      <c r="EW77" s="53"/>
      <c r="EX77" s="53"/>
      <c r="EY77" s="53"/>
      <c r="EZ77" s="53"/>
      <c r="FA77" s="53"/>
      <c r="FB77" s="53"/>
      <c r="FC77" s="53"/>
      <c r="FD77" s="53"/>
      <c r="FE77" s="53"/>
      <c r="FF77" s="53"/>
      <c r="FG77" s="53"/>
      <c r="FH77" s="53"/>
      <c r="FI77" s="53"/>
      <c r="FJ77" s="53"/>
      <c r="FK77" s="53"/>
      <c r="FL77" s="53"/>
      <c r="FM77" s="53"/>
      <c r="FN77" s="53"/>
      <c r="FO77" s="53"/>
      <c r="FP77" s="53"/>
      <c r="FQ77" s="53"/>
      <c r="FR77" s="53"/>
      <c r="FS77" s="53"/>
      <c r="FT77" s="53"/>
      <c r="FU77" s="53"/>
      <c r="FV77" s="53"/>
      <c r="FW77" s="53"/>
      <c r="FX77" s="53"/>
      <c r="FY77" s="53"/>
      <c r="FZ77" s="53"/>
      <c r="GA77" s="53"/>
      <c r="GB77" s="53"/>
      <c r="GC77" s="53"/>
      <c r="GD77" s="53"/>
      <c r="GE77" s="53"/>
      <c r="GF77" s="53"/>
      <c r="GG77" s="53"/>
      <c r="GH77" s="53"/>
      <c r="GI77" s="53"/>
      <c r="GJ77" s="53"/>
      <c r="GK77" s="53"/>
      <c r="GL77" s="53"/>
      <c r="GM77" s="53"/>
      <c r="GN77" s="53"/>
      <c r="GO77" s="53"/>
      <c r="GP77" s="53"/>
      <c r="GQ77" s="53"/>
      <c r="GR77" s="53"/>
      <c r="GS77" s="53"/>
      <c r="GT77" s="53"/>
      <c r="GU77" s="53"/>
      <c r="GV77" s="53"/>
      <c r="GW77" s="53"/>
      <c r="GX77" s="53"/>
      <c r="GY77" s="53"/>
      <c r="GZ77" s="53"/>
      <c r="HA77" s="53"/>
      <c r="HB77" s="53"/>
      <c r="HC77" s="53"/>
      <c r="HD77" s="53"/>
      <c r="HE77" s="53"/>
      <c r="HF77" s="53"/>
      <c r="HG77" s="53"/>
      <c r="HH77" s="53"/>
      <c r="HI77" s="53"/>
      <c r="HJ77" s="53"/>
      <c r="HK77" s="53"/>
      <c r="HL77" s="53"/>
      <c r="HM77" s="53"/>
      <c r="HN77" s="53"/>
      <c r="HO77" s="53"/>
      <c r="HP77" s="53"/>
      <c r="HQ77" s="53"/>
      <c r="HR77" s="53"/>
      <c r="HS77" s="53"/>
      <c r="HT77" s="53"/>
      <c r="HU77" s="53"/>
      <c r="HV77" s="53"/>
      <c r="HW77" s="53"/>
      <c r="HX77" s="53"/>
      <c r="HY77" s="53"/>
      <c r="HZ77" s="53"/>
      <c r="IA77" s="53"/>
      <c r="IB77" s="53"/>
      <c r="IC77" s="53"/>
      <c r="ID77" s="53"/>
      <c r="IE77" s="53"/>
      <c r="IF77" s="53"/>
      <c r="IG77" s="53"/>
      <c r="IH77" s="53"/>
      <c r="II77" s="53"/>
      <c r="IJ77" s="53"/>
      <c r="IK77" s="53"/>
      <c r="IL77" s="53"/>
      <c r="IM77" s="53"/>
      <c r="IN77" s="53"/>
      <c r="IO77" s="53"/>
      <c r="IP77" s="53"/>
      <c r="IQ77" s="53"/>
      <c r="IR77" s="53"/>
    </row>
    <row r="78" spans="1:252">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row>
  </sheetData>
  <sheetProtection algorithmName="SHA-512" hashValue="mUwgWFDVLUbuCDSsIfULG5TB+2mIjjXcgUTIvZNZbU8AUDa96j7dR1EijnhCAcQY3K7uMjy+w3mISXcPM9rcXw==" saltValue="xRZknpZdC5iXcpCGOeJM9g==" spinCount="100000" sheet="1" objects="1" scenarios="1"/>
  <mergeCells count="216">
    <mergeCell ref="AN46:AR47"/>
    <mergeCell ref="Z6:AE6"/>
    <mergeCell ref="V14:W14"/>
    <mergeCell ref="X14:Y14"/>
    <mergeCell ref="Y35:AA37"/>
    <mergeCell ref="AB35:AF37"/>
    <mergeCell ref="AG35:AG37"/>
    <mergeCell ref="W35:X37"/>
    <mergeCell ref="W31:Y33"/>
    <mergeCell ref="Z27:Z29"/>
    <mergeCell ref="Z31:Z33"/>
    <mergeCell ref="AA27:AF29"/>
    <mergeCell ref="AA31:AF33"/>
    <mergeCell ref="Q17:AD17"/>
    <mergeCell ref="AA14:AB14"/>
    <mergeCell ref="AD14:AE14"/>
    <mergeCell ref="D13:X13"/>
    <mergeCell ref="A11:AG11"/>
    <mergeCell ref="A12:AG12"/>
    <mergeCell ref="G16:N16"/>
    <mergeCell ref="V16:AD16"/>
    <mergeCell ref="O16:U16"/>
    <mergeCell ref="C17:F17"/>
    <mergeCell ref="AC7:AC10"/>
    <mergeCell ref="A75:AG75"/>
    <mergeCell ref="W26:Z26"/>
    <mergeCell ref="AC56:AG57"/>
    <mergeCell ref="T58:W59"/>
    <mergeCell ref="X58:AB59"/>
    <mergeCell ref="H56:Q57"/>
    <mergeCell ref="J58:P58"/>
    <mergeCell ref="A59:G61"/>
    <mergeCell ref="H59:Q61"/>
    <mergeCell ref="T60:W61"/>
    <mergeCell ref="X60:AB61"/>
    <mergeCell ref="A56:G58"/>
    <mergeCell ref="T56:W57"/>
    <mergeCell ref="X56:AB57"/>
    <mergeCell ref="F69:K69"/>
    <mergeCell ref="AB71:AC72"/>
    <mergeCell ref="T62:AE62"/>
    <mergeCell ref="O62:S63"/>
    <mergeCell ref="O64:S65"/>
    <mergeCell ref="H62:N63"/>
    <mergeCell ref="H64:N65"/>
    <mergeCell ref="F72:K72"/>
    <mergeCell ref="AC64:AC65"/>
    <mergeCell ref="AD64:AD65"/>
    <mergeCell ref="X48:AB49"/>
    <mergeCell ref="H44:Q45"/>
    <mergeCell ref="AE64:AE65"/>
    <mergeCell ref="AC60:AG61"/>
    <mergeCell ref="H66:O66"/>
    <mergeCell ref="W64:W65"/>
    <mergeCell ref="X64:X65"/>
    <mergeCell ref="AD7:AD10"/>
    <mergeCell ref="AE7:AE10"/>
    <mergeCell ref="U7:U10"/>
    <mergeCell ref="V7:V10"/>
    <mergeCell ref="W7:W10"/>
    <mergeCell ref="X7:Y10"/>
    <mergeCell ref="AA7:AA10"/>
    <mergeCell ref="AB7:AB10"/>
    <mergeCell ref="AE17:AG17"/>
    <mergeCell ref="O17:P17"/>
    <mergeCell ref="H35:Q37"/>
    <mergeCell ref="W27:Y29"/>
    <mergeCell ref="K27:L29"/>
    <mergeCell ref="AA64:AA65"/>
    <mergeCell ref="AB64:AB65"/>
    <mergeCell ref="AG64:AG65"/>
    <mergeCell ref="G17:N17"/>
    <mergeCell ref="AG27:AG29"/>
    <mergeCell ref="A46:G47"/>
    <mergeCell ref="H46:Q47"/>
    <mergeCell ref="A50:G52"/>
    <mergeCell ref="AC50:AG51"/>
    <mergeCell ref="AC52:AG53"/>
    <mergeCell ref="A53:G55"/>
    <mergeCell ref="A41:G43"/>
    <mergeCell ref="H41:Q43"/>
    <mergeCell ref="T42:W43"/>
    <mergeCell ref="X42:AB43"/>
    <mergeCell ref="AC42:AG43"/>
    <mergeCell ref="T40:W41"/>
    <mergeCell ref="X40:AB41"/>
    <mergeCell ref="X46:AB47"/>
    <mergeCell ref="A44:G45"/>
    <mergeCell ref="A38:G40"/>
    <mergeCell ref="H38:Q40"/>
    <mergeCell ref="T38:W39"/>
    <mergeCell ref="AC54:AG55"/>
    <mergeCell ref="T52:W53"/>
    <mergeCell ref="X52:AB53"/>
    <mergeCell ref="H50:I50"/>
    <mergeCell ref="T50:W51"/>
    <mergeCell ref="O31:R33"/>
    <mergeCell ref="L7:N10"/>
    <mergeCell ref="O7:Q10"/>
    <mergeCell ref="A35:G37"/>
    <mergeCell ref="C22:F22"/>
    <mergeCell ref="C18:F18"/>
    <mergeCell ref="S19:U19"/>
    <mergeCell ref="P19:Q19"/>
    <mergeCell ref="A2:J3"/>
    <mergeCell ref="A4:J4"/>
    <mergeCell ref="A5:I5"/>
    <mergeCell ref="K5:S5"/>
    <mergeCell ref="O27:R29"/>
    <mergeCell ref="T7:T10"/>
    <mergeCell ref="G22:H22"/>
    <mergeCell ref="G27:J29"/>
    <mergeCell ref="A26:J26"/>
    <mergeCell ref="S27:V29"/>
    <mergeCell ref="A16:B22"/>
    <mergeCell ref="G21:AG21"/>
    <mergeCell ref="C20:F21"/>
    <mergeCell ref="M27:N29"/>
    <mergeCell ref="A27:F29"/>
    <mergeCell ref="Z20:AG20"/>
    <mergeCell ref="X50:AB51"/>
    <mergeCell ref="X6:Y6"/>
    <mergeCell ref="T6:V6"/>
    <mergeCell ref="A6:G6"/>
    <mergeCell ref="H6:Q6"/>
    <mergeCell ref="K2:O4"/>
    <mergeCell ref="H20:O20"/>
    <mergeCell ref="M26:V26"/>
    <mergeCell ref="K26:L26"/>
    <mergeCell ref="G19:O19"/>
    <mergeCell ref="C19:F19"/>
    <mergeCell ref="Q20:Y20"/>
    <mergeCell ref="Y18:AG18"/>
    <mergeCell ref="AA26:AG26"/>
    <mergeCell ref="W22:Z22"/>
    <mergeCell ref="Q22:T22"/>
    <mergeCell ref="N22:P22"/>
    <mergeCell ref="G18:W18"/>
    <mergeCell ref="A7:B10"/>
    <mergeCell ref="C7:D10"/>
    <mergeCell ref="R6:S10"/>
    <mergeCell ref="E7:G10"/>
    <mergeCell ref="H7:K10"/>
    <mergeCell ref="C16:F16"/>
    <mergeCell ref="AC44:AG45"/>
    <mergeCell ref="AC58:AG59"/>
    <mergeCell ref="A62:G66"/>
    <mergeCell ref="J50:Q50"/>
    <mergeCell ref="N51:N52"/>
    <mergeCell ref="P51:P52"/>
    <mergeCell ref="H53:Q55"/>
    <mergeCell ref="T63:W63"/>
    <mergeCell ref="X63:Z63"/>
    <mergeCell ref="Y64:Y65"/>
    <mergeCell ref="T64:T65"/>
    <mergeCell ref="U64:U65"/>
    <mergeCell ref="H58:I58"/>
    <mergeCell ref="Z64:Z65"/>
    <mergeCell ref="I51:I52"/>
    <mergeCell ref="K51:K52"/>
    <mergeCell ref="R38:S61"/>
    <mergeCell ref="X54:AB55"/>
    <mergeCell ref="T54:W55"/>
    <mergeCell ref="V64:V65"/>
    <mergeCell ref="AA63:AG63"/>
    <mergeCell ref="AF64:AF65"/>
    <mergeCell ref="X44:AB45"/>
    <mergeCell ref="T46:W47"/>
    <mergeCell ref="AN44:AR45"/>
    <mergeCell ref="R35:V37"/>
    <mergeCell ref="T44:W45"/>
    <mergeCell ref="B30:G30"/>
    <mergeCell ref="M30:N33"/>
    <mergeCell ref="B31:I31"/>
    <mergeCell ref="B32:I32"/>
    <mergeCell ref="B33:G33"/>
    <mergeCell ref="AI59:AM59"/>
    <mergeCell ref="AI55:AM55"/>
    <mergeCell ref="AI51:AM51"/>
    <mergeCell ref="AI54:AM54"/>
    <mergeCell ref="AI58:AM58"/>
    <mergeCell ref="AI52:AM53"/>
    <mergeCell ref="L51:M51"/>
    <mergeCell ref="A48:G49"/>
    <mergeCell ref="S31:V33"/>
    <mergeCell ref="AI48:AM50"/>
    <mergeCell ref="AJ32:AM33"/>
    <mergeCell ref="AC40:AG41"/>
    <mergeCell ref="AC48:AG49"/>
    <mergeCell ref="AG31:AG33"/>
    <mergeCell ref="X38:AB39"/>
    <mergeCell ref="AC38:AG39"/>
    <mergeCell ref="AC77:AF77"/>
    <mergeCell ref="AI63:AM63"/>
    <mergeCell ref="AI64:AM65"/>
    <mergeCell ref="AO18:BD18"/>
    <mergeCell ref="AO17:BD17"/>
    <mergeCell ref="AO19:BF20"/>
    <mergeCell ref="AP27:AT28"/>
    <mergeCell ref="AH17:AJ17"/>
    <mergeCell ref="I22:M22"/>
    <mergeCell ref="AB22:AD22"/>
    <mergeCell ref="AE22:AG22"/>
    <mergeCell ref="AI60:AM61"/>
    <mergeCell ref="AI35:AJ35"/>
    <mergeCell ref="AI40:AJ40"/>
    <mergeCell ref="AI44:AJ44"/>
    <mergeCell ref="AI56:AM57"/>
    <mergeCell ref="AI36:AJ36"/>
    <mergeCell ref="H48:Q49"/>
    <mergeCell ref="T48:W49"/>
    <mergeCell ref="AC46:AG47"/>
    <mergeCell ref="AJ28:AM29"/>
    <mergeCell ref="AJ30:AM31"/>
    <mergeCell ref="AI34:AJ34"/>
    <mergeCell ref="AJ27:AM27"/>
  </mergeCells>
  <phoneticPr fontId="4"/>
  <conditionalFormatting sqref="A7 C7">
    <cfRule type="containsBlanks" dxfId="55" priority="21">
      <formula>LEN(TRIM(A7))=0</formula>
    </cfRule>
  </conditionalFormatting>
  <conditionalFormatting sqref="A27:F29">
    <cfRule type="containsBlanks" dxfId="54" priority="13">
      <formula>LEN(TRIM(A27))=0</formula>
    </cfRule>
  </conditionalFormatting>
  <conditionalFormatting sqref="G16 V16 Q17 H66 P66:AG66">
    <cfRule type="containsBlanks" dxfId="53" priority="131">
      <formula>LEN(TRIM(G16))=0</formula>
    </cfRule>
  </conditionalFormatting>
  <conditionalFormatting sqref="G19 H20 G22 I22 N22 H53:Q57 J58:P58">
    <cfRule type="containsBlanks" dxfId="52" priority="118">
      <formula>LEN(TRIM(G19))=0</formula>
    </cfRule>
  </conditionalFormatting>
  <conditionalFormatting sqref="G17:N17 G18:W18 Y18:AG18 Q20:Y20">
    <cfRule type="containsBlanks" dxfId="51" priority="19">
      <formula>LEN(TRIM(G17))=0</formula>
    </cfRule>
  </conditionalFormatting>
  <conditionalFormatting sqref="G21:AG21">
    <cfRule type="containsBlanks" dxfId="50" priority="24">
      <formula>LEN(TRIM(G21))=0</formula>
    </cfRule>
  </conditionalFormatting>
  <conditionalFormatting sqref="H64">
    <cfRule type="containsBlanks" dxfId="49" priority="30">
      <formula>LEN(TRIM(H64))=0</formula>
    </cfRule>
  </conditionalFormatting>
  <conditionalFormatting sqref="H38:L40">
    <cfRule type="expression" dxfId="48" priority="45">
      <formula>AND(K2="教育",H38="加入　・　非加入")</formula>
    </cfRule>
  </conditionalFormatting>
  <conditionalFormatting sqref="H62:N63">
    <cfRule type="containsBlanks" dxfId="47" priority="7">
      <formula>LEN(TRIM(H62))=0</formula>
    </cfRule>
  </conditionalFormatting>
  <conditionalFormatting sqref="H7:Q10">
    <cfRule type="expression" dxfId="46" priority="1">
      <formula>$C$7&gt;0</formula>
    </cfRule>
  </conditionalFormatting>
  <conditionalFormatting sqref="H35:Q37">
    <cfRule type="containsText" dxfId="45" priority="38" operator="containsText" text="・">
      <formula>NOT(ISERROR(SEARCH("・",H35)))</formula>
    </cfRule>
    <cfRule type="containsBlanks" dxfId="44" priority="39">
      <formula>LEN(TRIM(H35))=0</formula>
    </cfRule>
  </conditionalFormatting>
  <conditionalFormatting sqref="H41:Q43">
    <cfRule type="containsBlanks" dxfId="43" priority="22">
      <formula>LEN(TRIM(H41))=0</formula>
    </cfRule>
  </conditionalFormatting>
  <conditionalFormatting sqref="H59:Q61">
    <cfRule type="containsBlanks" dxfId="42" priority="112">
      <formula>LEN(TRIM(H59))=0</formula>
    </cfRule>
  </conditionalFormatting>
  <conditionalFormatting sqref="I51:I52 K51:K52 N51:N52 P51:P52">
    <cfRule type="containsBlanks" dxfId="41" priority="91">
      <formula>LEN(TRIM(I51))=0</formula>
    </cfRule>
  </conditionalFormatting>
  <conditionalFormatting sqref="J50:Q50">
    <cfRule type="containsBlanks" dxfId="40" priority="90">
      <formula>LEN(TRIM(J50))=0</formula>
    </cfRule>
  </conditionalFormatting>
  <conditionalFormatting sqref="K27:L29">
    <cfRule type="containsText" dxfId="39" priority="48" operator="containsText" text="0">
      <formula>NOT(ISERROR(SEARCH("0",K27)))</formula>
    </cfRule>
    <cfRule type="expression" dxfId="38" priority="50">
      <formula>K2="教育"</formula>
    </cfRule>
    <cfRule type="containsText" dxfId="37" priority="49" operator="containsText" text="1">
      <formula>NOT(ISERROR(SEARCH("1",K27)))</formula>
    </cfRule>
    <cfRule type="containsBlanks" dxfId="36" priority="40">
      <formula>LEN(TRIM(K27))=0</formula>
    </cfRule>
  </conditionalFormatting>
  <conditionalFormatting sqref="K2:O4">
    <cfRule type="containsBlanks" dxfId="35" priority="146">
      <formula>LEN(TRIM(K2))=0</formula>
    </cfRule>
  </conditionalFormatting>
  <conditionalFormatting sqref="M38:Q40">
    <cfRule type="expression" dxfId="34" priority="145">
      <formula>AND(#REF!="教育",M38="加入　・　非加入")</formula>
    </cfRule>
  </conditionalFormatting>
  <conditionalFormatting sqref="O62">
    <cfRule type="containsText" dxfId="33" priority="28" operator="containsText" text="・">
      <formula>NOT(ISERROR(SEARCH("・",O62)))</formula>
    </cfRule>
  </conditionalFormatting>
  <conditionalFormatting sqref="O27:R29 AA27:AF29">
    <cfRule type="containsBlanks" dxfId="32" priority="15">
      <formula>LEN(TRIM(O27))=0</formula>
    </cfRule>
  </conditionalFormatting>
  <conditionalFormatting sqref="O31:R33 W31:Y33 AA31:AF33">
    <cfRule type="notContainsBlanks" dxfId="31" priority="18">
      <formula>LEN(TRIM(O31))&gt;0</formula>
    </cfRule>
    <cfRule type="expression" dxfId="30" priority="143">
      <formula>$K$27=1</formula>
    </cfRule>
  </conditionalFormatting>
  <conditionalFormatting sqref="O64:S65">
    <cfRule type="containsText" dxfId="29" priority="8" operator="containsText" text="・">
      <formula>NOT(ISERROR(SEARCH("・",O64)))</formula>
    </cfRule>
  </conditionalFormatting>
  <conditionalFormatting sqref="Q22">
    <cfRule type="containsBlanks" dxfId="28" priority="109">
      <formula>LEN(TRIM(Q22))=0</formula>
    </cfRule>
  </conditionalFormatting>
  <conditionalFormatting sqref="T64:AG65">
    <cfRule type="containsBlanks" dxfId="27" priority="20">
      <formula>LEN(TRIM(T64))=0</formula>
    </cfRule>
  </conditionalFormatting>
  <conditionalFormatting sqref="V22:AA22">
    <cfRule type="containsBlanks" dxfId="26" priority="110">
      <formula>LEN(TRIM(V22))=0</formula>
    </cfRule>
  </conditionalFormatting>
  <conditionalFormatting sqref="W27">
    <cfRule type="containsBlanks" dxfId="25" priority="51">
      <formula>LEN(TRIM(W27))=0</formula>
    </cfRule>
  </conditionalFormatting>
  <conditionalFormatting sqref="W35:X37 AB35:AF37">
    <cfRule type="expression" dxfId="24" priority="119">
      <formula>$H$35="借換"</formula>
    </cfRule>
    <cfRule type="notContainsBlanks" dxfId="23" priority="113">
      <formula>LEN(TRIM(W35))&gt;0</formula>
    </cfRule>
  </conditionalFormatting>
  <conditionalFormatting sqref="X14:Y14">
    <cfRule type="containsBlanks" dxfId="22" priority="94">
      <formula>LEN(TRIM(X14))=0</formula>
    </cfRule>
  </conditionalFormatting>
  <conditionalFormatting sqref="X40:AG59">
    <cfRule type="containsBlanks" dxfId="21" priority="111">
      <formula>LEN(TRIM(X40))=0</formula>
    </cfRule>
  </conditionalFormatting>
  <conditionalFormatting sqref="AA14:AB14 AD14:AE14">
    <cfRule type="containsBlanks" dxfId="20" priority="117">
      <formula>LEN(TRIM(AA14))=0</formula>
    </cfRule>
  </conditionalFormatting>
  <conditionalFormatting sqref="AE22">
    <cfRule type="containsBlanks" dxfId="19" priority="4">
      <formula>LEN(TRIM(AE22))=0</formula>
    </cfRule>
  </conditionalFormatting>
  <conditionalFormatting sqref="AE22:AG22">
    <cfRule type="containsText" dxfId="18" priority="3" operator="containsText" text="・">
      <formula>NOT(ISERROR(SEARCH("・",AE22)))</formula>
    </cfRule>
    <cfRule type="notContainsText" dxfId="17" priority="2" operator="notContains" text="・">
      <formula>ISERROR(SEARCH("・",AE22))</formula>
    </cfRule>
  </conditionalFormatting>
  <conditionalFormatting sqref="AI60">
    <cfRule type="notContainsBlanks" dxfId="16" priority="141">
      <formula>LEN(TRIM(AI60))&gt;0</formula>
    </cfRule>
    <cfRule type="expression" dxfId="15" priority="142">
      <formula>I44="借換"</formula>
    </cfRule>
  </conditionalFormatting>
  <conditionalFormatting sqref="AI64">
    <cfRule type="expression" dxfId="14" priority="6">
      <formula>I48="借換"</formula>
    </cfRule>
    <cfRule type="notContainsBlanks" dxfId="13" priority="5">
      <formula>LEN(TRIM(AI64))&gt;0</formula>
    </cfRule>
  </conditionalFormatting>
  <conditionalFormatting sqref="AI52:AM53 AI56">
    <cfRule type="notContainsBlanks" dxfId="12" priority="93">
      <formula>LEN(TRIM(AI52))&gt;0</formula>
    </cfRule>
    <cfRule type="expression" dxfId="11" priority="134">
      <formula>H35="借換"</formula>
    </cfRule>
  </conditionalFormatting>
  <conditionalFormatting sqref="AN44:AR47">
    <cfRule type="notContainsBlanks" dxfId="10" priority="11">
      <formula>LEN(TRIM(AN44))&gt;0</formula>
    </cfRule>
  </conditionalFormatting>
  <conditionalFormatting sqref="AP27:AT28">
    <cfRule type="containsText" dxfId="9" priority="103" operator="containsText" text="一致">
      <formula>NOT(ISERROR(SEARCH("一致",AP27)))</formula>
    </cfRule>
  </conditionalFormatting>
  <dataValidations count="31">
    <dataValidation type="list" allowBlank="1" showInputMessage="1" showErrorMessage="1" errorTitle="選択してください" error="新規・借換の区分をリストから選択してください" prompt="リストから選択してください。" sqref="H35:Q37" xr:uid="{00000000-0002-0000-0000-000000000000}">
      <formula1>"新規,借換"</formula1>
    </dataValidation>
    <dataValidation type="list" allowBlank="1" showInputMessage="1" showErrorMessage="1" errorTitle="教育貸付けの場合、選択してください。" sqref="H38:Q40" xr:uid="{00000000-0002-0000-0000-000001000000}">
      <formula1>"加入,非加入"</formula1>
    </dataValidation>
    <dataValidation type="list" allowBlank="1" showInputMessage="1" showErrorMessage="1" promptTitle="休職中の場合のみ記入してください。" prompt="事由はリストから選択してください。" sqref="J50:Q50" xr:uid="{00000000-0002-0000-0000-000002000000}">
      <formula1>"育休,病休,その他"</formula1>
    </dataValidation>
    <dataValidation type="list" showInputMessage="1" showErrorMessage="1" error="リストから選択してください。" sqref="K2" xr:uid="{21596118-A152-4695-9250-5A1386BDAC9C}">
      <formula1>"一般,教育,災害,医療,結婚,葬祭"</formula1>
    </dataValidation>
    <dataValidation type="list" allowBlank="1" showInputMessage="1" showErrorMessage="1" prompt="リストから選択してください。" sqref="AE22:AG22" xr:uid="{C31F07A3-320F-41EC-823C-BCDA4D62EEEC}">
      <formula1>"有,無"</formula1>
    </dataValidation>
    <dataValidation imeMode="halfAlpha" allowBlank="1" showInputMessage="1" showErrorMessage="1" sqref="A30:N33 O30:AG30" xr:uid="{00000000-0002-0000-0000-000005000000}"/>
    <dataValidation type="whole" imeMode="off" allowBlank="1" showInputMessage="1" showErrorMessage="1" error="１つのセルに対し、一桁ずつ入力してください。" sqref="M27:N29" xr:uid="{00000000-0002-0000-0000-000008000000}">
      <formula1>0</formula1>
      <formula2>9</formula2>
    </dataValidation>
    <dataValidation allowBlank="1" showInputMessage="1" showErrorMessage="1" prompt="申込事由が入学又は修学に関連する場合、記入してください。" sqref="H59:Q61" xr:uid="{00000000-0002-0000-0000-000009000000}"/>
    <dataValidation allowBlank="1" showInputMessage="1" showErrorMessage="1" promptTitle="借受中の貸付けがある場合" prompt="１回当たりの償還額を入力してください（数式は無視し、上書きしてください）。" sqref="X40:AB61 AC40:AG59" xr:uid="{00000000-0002-0000-0000-00000A000000}"/>
    <dataValidation imeMode="off" allowBlank="1" showInputMessage="1" showErrorMessage="1" prompt="年月日を0000/00/00の形式で入力してください。" sqref="I22:M22" xr:uid="{00000000-0002-0000-0000-00000B000000}"/>
    <dataValidation allowBlank="1" showInputMessage="1" showErrorMessage="1" prompt="金融機関名を入力後は、右隣のセルのリストから、銀行等の種別も選択してください。" sqref="H62" xr:uid="{00000000-0002-0000-0000-00000C000000}"/>
    <dataValidation allowBlank="1" showInputMessage="1" showErrorMessage="1" prompt="本店/支店/出張所名を入力後は、右隣のセルのリストから本店/支店/出張所を選択してください。" sqref="H64:N65" xr:uid="{00000000-0002-0000-0000-00000D000000}"/>
    <dataValidation imeMode="off" allowBlank="1" showInputMessage="1" showErrorMessage="1" sqref="Y18:AG18 H7 V16 G16 A7 Z19:AG20 H20:O20 Q20:Y20" xr:uid="{00000000-0002-0000-0000-00000E000000}"/>
    <dataValidation type="whole" imeMode="off" operator="greaterThan" allowBlank="1" showInputMessage="1" showErrorMessage="1" sqref="I51:I52 K51:K52 N51:N52 P51:P52" xr:uid="{00000000-0002-0000-0000-000010000000}">
      <formula1>0</formula1>
    </dataValidation>
    <dataValidation type="list" imeMode="off" allowBlank="1" showInputMessage="1" prompt="ボーナス併用は貸付金額１００万円以上から可能です。" sqref="K27:L29" xr:uid="{00000000-0002-0000-0000-000011000000}">
      <formula1>"0,1"</formula1>
    </dataValidation>
    <dataValidation type="whole" imeMode="off" allowBlank="1" showInputMessage="1" sqref="W27:Y29" xr:uid="{00000000-0002-0000-0000-000012000000}">
      <formula1>0</formula1>
      <formula2>360</formula2>
    </dataValidation>
    <dataValidation type="whole" imeMode="off" allowBlank="1" sqref="AA31:AF33 AA27:AF29" xr:uid="{00000000-0002-0000-0000-000013000000}">
      <formula1>0</formula1>
      <formula2>999999</formula2>
    </dataValidation>
    <dataValidation imeMode="off" allowBlank="1" showInputMessage="1" showErrorMessage="1" error="１つのセルに対し、一桁ずつ入力してください。" sqref="S27:S29 S31:S33" xr:uid="{00000000-0002-0000-0000-000014000000}"/>
    <dataValidation type="textLength" imeMode="halfKatakana" allowBlank="1" showInputMessage="1" showErrorMessage="1" error="1セルに1文字ずつ入力してください｡" prompt="姓と名の間は1文字分空け､濁点･半濁点は1文字としてください｡_x000a_濁点=ﾀﾞｸﾃﾝ+変換ｷｰ､半濁点=ﾊﾝﾀﾞｸﾃﾝ+変換ｷｰ､で入力できます｡" sqref="P66:AG66" xr:uid="{00000000-0002-0000-0000-000015000000}">
      <formula1>1</formula1>
      <formula2>1</formula2>
    </dataValidation>
    <dataValidation allowBlank="1" error="1~12までの回数を入力してください。" sqref="AJ18:AL18 S24:U25 AF16:AH16" xr:uid="{00000000-0002-0000-0000-000016000000}"/>
    <dataValidation type="whole" imeMode="off" allowBlank="1" showInputMessage="1" showErrorMessage="1" sqref="H41:Q43" xr:uid="{00000000-0002-0000-0000-000018000000}">
      <formula1>0</formula1>
      <formula2>1000000</formula2>
    </dataValidation>
    <dataValidation type="list" allowBlank="1" showInputMessage="1" showErrorMessage="1" prompt="リストから選択してください。" sqref="O62:S63" xr:uid="{B55EFB06-836F-4A72-8204-6D8FD0A2111A}">
      <formula1>"銀行,信金,信組,労金,農協,漁協,その他"</formula1>
    </dataValidation>
    <dataValidation type="whole" imeMode="off" allowBlank="1" showInputMessage="1" showErrorMessage="1" error="申込金額は１０万円以上１０万円単位です。" sqref="A27:F29" xr:uid="{C516D314-E462-4E2D-B47C-C6950A0B77AB}">
      <formula1>10</formula1>
      <formula2>5000</formula2>
    </dataValidation>
    <dataValidation type="whole" imeMode="off" operator="lessThanOrEqual" allowBlank="1" showInputMessage="1" showErrorMessage="1" error="ボーナス償還に充てられる額は、貸付金額の２分の１以内で、５０万円単位です。" prompt="ボーナス償還に充てられる額は、貸付金額の２分の１以内で、５０万円単位です。" sqref="O31:R33" xr:uid="{DB9BCBF5-17FA-43F8-B657-8D3A3BFD46B6}">
      <formula1>A27/2</formula1>
    </dataValidation>
    <dataValidation type="whole" imeMode="off" allowBlank="1" showInputMessage="1" showErrorMessage="1" prompt="１桁ずつ入力してください" sqref="T64:AG65" xr:uid="{8F3EA622-607C-4A51-99EE-52E395A1B73F}">
      <formula1>0</formula1>
      <formula2>9</formula2>
    </dataValidation>
    <dataValidation allowBlank="1" showInputMessage="1" showErrorMessage="1" prompt="上段の申込年月日を記入しないと、年齢が正しく表示されません。" sqref="S19:U19" xr:uid="{21BB29AC-F15E-4325-B61C-96AF66E3CA5A}"/>
    <dataValidation type="date" imeMode="off" allowBlank="1" showInputMessage="1" showErrorMessage="1" prompt="0000/00/00の形式で年月日を入れると年齢が自動計算されます。自動計算には、上段にある申込年月日も正しく入力する必要があります。" sqref="G19:O19" xr:uid="{AB70AE36-E0F2-4B65-A5A3-139912C6595B}">
      <formula1>1</formula1>
      <formula2>109575</formula2>
    </dataValidation>
    <dataValidation imeMode="off" allowBlank="1" showInputMessage="1" showErrorMessage="1" prompt="前歴がある場合は、開始と終了の年月日を0000/00/00の形式で入力してください。" sqref="Q22:T22 W22:Z22" xr:uid="{65590CCD-54F3-42E4-BD39-D3CDB5B6C5F4}"/>
    <dataValidation type="whole" imeMode="off" allowBlank="1" showInputMessage="1" showErrorMessage="1" error="１つのセルに対し、一桁ずつ入力してください。" prompt="ボーナス償還の償還回数は、毎月償還の６分の１の範囲内としてください。" sqref="W31:Y33" xr:uid="{B20E16C4-70F9-4DCA-8D8B-F3C81515E7FF}">
      <formula1>0</formula1>
      <formula2>360</formula2>
    </dataValidation>
    <dataValidation type="list" allowBlank="1" showInputMessage="1" showErrorMessage="1" prompt="リストから選択してください。" sqref="O64:S65" xr:uid="{00000000-0002-0000-0000-000017000000}">
      <formula1>"本店,支店,出張所"</formula1>
    </dataValidation>
    <dataValidation type="whole" imeMode="off" allowBlank="1" showInputMessage="1" showErrorMessage="1" sqref="O27:R29" xr:uid="{187C90A0-280E-4059-A212-DC8E93135E97}">
      <formula1>0</formula1>
      <formula2>5000</formula2>
    </dataValidation>
  </dataValidations>
  <printOptions horizontalCentered="1"/>
  <pageMargins left="0.48" right="0" top="0.47" bottom="0.37"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5" r:id="rId4" name="Check Box 31">
              <controlPr defaultSize="0" autoFill="0" autoLine="0" autoPict="0">
                <anchor moveWithCells="1">
                  <from>
                    <xdr:col>0</xdr:col>
                    <xdr:colOff>7620</xdr:colOff>
                    <xdr:row>75</xdr:row>
                    <xdr:rowOff>121920</xdr:rowOff>
                  </from>
                  <to>
                    <xdr:col>6</xdr:col>
                    <xdr:colOff>15240</xdr:colOff>
                    <xdr:row>77</xdr:row>
                    <xdr:rowOff>0</xdr:rowOff>
                  </to>
                </anchor>
              </controlPr>
            </control>
          </mc:Choice>
        </mc:AlternateContent>
        <mc:AlternateContent xmlns:mc="http://schemas.openxmlformats.org/markup-compatibility/2006">
          <mc:Choice Requires="x14">
            <control shapeId="1056" r:id="rId5" name="Check Box 32">
              <controlPr defaultSize="0" autoFill="0" autoLine="0" autoPict="0">
                <anchor moveWithCells="1">
                  <from>
                    <xdr:col>6</xdr:col>
                    <xdr:colOff>60960</xdr:colOff>
                    <xdr:row>75</xdr:row>
                    <xdr:rowOff>129540</xdr:rowOff>
                  </from>
                  <to>
                    <xdr:col>12</xdr:col>
                    <xdr:colOff>99060</xdr:colOff>
                    <xdr:row>77</xdr:row>
                    <xdr:rowOff>7620</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11</xdr:col>
                    <xdr:colOff>45720</xdr:colOff>
                    <xdr:row>75</xdr:row>
                    <xdr:rowOff>137160</xdr:rowOff>
                  </from>
                  <to>
                    <xdr:col>16</xdr:col>
                    <xdr:colOff>182880</xdr:colOff>
                    <xdr:row>77</xdr:row>
                    <xdr:rowOff>15240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17</xdr:col>
                    <xdr:colOff>45720</xdr:colOff>
                    <xdr:row>75</xdr:row>
                    <xdr:rowOff>121920</xdr:rowOff>
                  </from>
                  <to>
                    <xdr:col>23</xdr:col>
                    <xdr:colOff>106680</xdr:colOff>
                    <xdr:row>77</xdr:row>
                    <xdr:rowOff>7620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24</xdr:col>
                    <xdr:colOff>30480</xdr:colOff>
                    <xdr:row>75</xdr:row>
                    <xdr:rowOff>114300</xdr:rowOff>
                  </from>
                  <to>
                    <xdr:col>27</xdr:col>
                    <xdr:colOff>38100</xdr:colOff>
                    <xdr:row>77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51"/>
  <sheetViews>
    <sheetView showGridLines="0" topLeftCell="A9" zoomScaleNormal="100" workbookViewId="0">
      <selection activeCell="H22" sqref="H22:H23"/>
    </sheetView>
  </sheetViews>
  <sheetFormatPr defaultColWidth="8.88671875" defaultRowHeight="16.2" customHeight="1"/>
  <cols>
    <col min="1" max="1" width="8.88671875" style="1"/>
    <col min="2" max="2" width="5.21875" style="1" customWidth="1"/>
    <col min="3" max="7" width="3.77734375" style="1" customWidth="1"/>
    <col min="8" max="8" width="22.6640625" style="1" bestFit="1" customWidth="1"/>
    <col min="9" max="10" width="21.77734375" style="1" customWidth="1"/>
    <col min="11" max="11" width="10.77734375" style="1" customWidth="1"/>
    <col min="12" max="15" width="18.77734375" style="1" customWidth="1"/>
    <col min="16" max="16" width="6.44140625" style="1" customWidth="1"/>
    <col min="17" max="17" width="17" style="1" customWidth="1"/>
    <col min="18" max="18" width="18.21875" style="1" customWidth="1"/>
    <col min="19" max="19" width="25.77734375" style="1" customWidth="1"/>
    <col min="20" max="27" width="9" style="1" customWidth="1"/>
    <col min="28" max="16384" width="8.88671875" style="1"/>
  </cols>
  <sheetData>
    <row r="1" spans="2:19" ht="16.2" customHeight="1">
      <c r="B1" s="557" t="s">
        <v>129</v>
      </c>
      <c r="C1" s="557"/>
      <c r="D1" s="557"/>
      <c r="E1" s="557"/>
      <c r="F1" s="557"/>
      <c r="G1" s="557"/>
      <c r="H1" s="557"/>
      <c r="I1" s="557"/>
      <c r="J1" s="557"/>
      <c r="O1" s="160"/>
      <c r="P1" s="160"/>
      <c r="Q1" s="161" t="s">
        <v>128</v>
      </c>
    </row>
    <row r="2" spans="2:19" ht="16.2" customHeight="1">
      <c r="O2" s="161"/>
      <c r="P2" s="160"/>
      <c r="Q2" s="160"/>
    </row>
    <row r="3" spans="2:19" ht="16.2" customHeight="1">
      <c r="B3" s="1" t="s">
        <v>52</v>
      </c>
      <c r="L3" s="1" t="s">
        <v>97</v>
      </c>
      <c r="O3" s="160"/>
      <c r="P3" s="161"/>
      <c r="Q3" s="161"/>
    </row>
    <row r="4" spans="2:19" ht="16.2" customHeight="1">
      <c r="L4" s="1" t="s">
        <v>98</v>
      </c>
      <c r="P4" s="3" t="s">
        <v>57</v>
      </c>
    </row>
    <row r="5" spans="2:19" ht="16.2" customHeight="1">
      <c r="B5" s="60" t="s">
        <v>133</v>
      </c>
      <c r="C5" s="121" t="str">
        <f>IF('１一般等貸付申込書'!X14="","",'１一般等貸付申込書'!X14)</f>
        <v/>
      </c>
      <c r="D5" s="50" t="s">
        <v>147</v>
      </c>
      <c r="E5" s="121" t="str">
        <f>IF('１一般等貸付申込書'!AA14="","",'１一般等貸付申込書'!AA14)</f>
        <v/>
      </c>
      <c r="F5" s="50" t="s">
        <v>148</v>
      </c>
      <c r="G5" s="121" t="str">
        <f>IF('１一般等貸付申込書'!AD14="","",'１一般等貸付申込書'!AD14)</f>
        <v/>
      </c>
      <c r="H5" s="50" t="s">
        <v>149</v>
      </c>
      <c r="I5" s="50"/>
      <c r="L5" s="560" t="s">
        <v>76</v>
      </c>
      <c r="M5" s="522" t="s">
        <v>77</v>
      </c>
      <c r="N5" s="522" t="s">
        <v>78</v>
      </c>
      <c r="O5" s="522" t="s">
        <v>79</v>
      </c>
      <c r="P5" s="569" t="s">
        <v>80</v>
      </c>
      <c r="Q5" s="559"/>
    </row>
    <row r="6" spans="2:19" ht="16.2" customHeight="1">
      <c r="L6" s="560"/>
      <c r="M6" s="564"/>
      <c r="N6" s="564"/>
      <c r="O6" s="564"/>
      <c r="P6" s="569"/>
      <c r="Q6" s="559"/>
    </row>
    <row r="7" spans="2:19" ht="16.2" customHeight="1">
      <c r="B7" s="513" t="s">
        <v>53</v>
      </c>
      <c r="C7" s="559" t="s">
        <v>49</v>
      </c>
      <c r="D7" s="560"/>
      <c r="E7" s="560"/>
      <c r="F7" s="560"/>
      <c r="G7" s="560"/>
      <c r="H7" s="540" t="str">
        <f>IF('１一般等貸付申込書'!G18="","",'１一般等貸付申込書'!G18)</f>
        <v/>
      </c>
      <c r="I7" s="541"/>
      <c r="J7" s="159" t="s">
        <v>185</v>
      </c>
      <c r="L7" s="570"/>
      <c r="M7" s="10" t="s">
        <v>81</v>
      </c>
      <c r="N7" s="163"/>
      <c r="O7" s="164"/>
      <c r="P7" s="567"/>
      <c r="Q7" s="568"/>
    </row>
    <row r="8" spans="2:19" ht="16.2" customHeight="1">
      <c r="B8" s="514"/>
      <c r="C8" s="559"/>
      <c r="D8" s="560"/>
      <c r="E8" s="560"/>
      <c r="F8" s="560"/>
      <c r="G8" s="560"/>
      <c r="H8" s="542"/>
      <c r="I8" s="543"/>
      <c r="J8" s="162" t="str">
        <f>IF('１一般等貸付申込書'!Y18="","",'１一般等貸付申込書'!Y18)</f>
        <v/>
      </c>
      <c r="L8" s="570"/>
      <c r="M8" s="169" t="s">
        <v>82</v>
      </c>
      <c r="N8" s="165"/>
      <c r="O8" s="166"/>
      <c r="P8" s="565"/>
      <c r="Q8" s="566"/>
    </row>
    <row r="9" spans="2:19" ht="16.2" customHeight="1">
      <c r="B9" s="514"/>
      <c r="C9" s="559" t="s">
        <v>54</v>
      </c>
      <c r="D9" s="560"/>
      <c r="E9" s="560"/>
      <c r="F9" s="560"/>
      <c r="G9" s="560"/>
      <c r="H9" s="29" t="s">
        <v>55</v>
      </c>
      <c r="I9" s="561" t="str">
        <f>IF('１一般等貸付申込書'!P66="","",'１一般等貸付申込書'!AN66)</f>
        <v/>
      </c>
      <c r="J9" s="562"/>
      <c r="K9" s="108"/>
      <c r="L9" s="570"/>
      <c r="M9" s="10" t="s">
        <v>81</v>
      </c>
      <c r="N9" s="163"/>
      <c r="O9" s="164"/>
      <c r="P9" s="567"/>
      <c r="Q9" s="568"/>
      <c r="S9" s="120"/>
    </row>
    <row r="10" spans="2:19" ht="16.2" customHeight="1">
      <c r="B10" s="514"/>
      <c r="C10" s="516" t="str">
        <f>IF('１一般等貸付申込書'!G17="","",'１一般等貸付申込書'!G17)</f>
        <v/>
      </c>
      <c r="D10" s="517"/>
      <c r="E10" s="517"/>
      <c r="F10" s="517"/>
      <c r="G10" s="518"/>
      <c r="H10" s="522" t="s">
        <v>51</v>
      </c>
      <c r="I10" s="530" t="s">
        <v>197</v>
      </c>
      <c r="J10" s="531"/>
      <c r="K10" s="571"/>
      <c r="L10" s="570"/>
      <c r="M10" s="169" t="s">
        <v>82</v>
      </c>
      <c r="N10" s="165"/>
      <c r="O10" s="166"/>
      <c r="P10" s="565"/>
      <c r="Q10" s="566"/>
    </row>
    <row r="11" spans="2:19" ht="16.2" customHeight="1">
      <c r="B11" s="515"/>
      <c r="C11" s="519"/>
      <c r="D11" s="520"/>
      <c r="E11" s="520"/>
      <c r="F11" s="520"/>
      <c r="G11" s="521"/>
      <c r="H11" s="523"/>
      <c r="I11" s="532"/>
      <c r="J11" s="533"/>
      <c r="K11" s="571"/>
      <c r="L11" s="570"/>
      <c r="M11" s="10" t="s">
        <v>81</v>
      </c>
      <c r="N11" s="163"/>
      <c r="O11" s="164"/>
      <c r="P11" s="567"/>
      <c r="Q11" s="568"/>
    </row>
    <row r="12" spans="2:19" ht="16.2" customHeight="1">
      <c r="I12" s="63" t="s">
        <v>195</v>
      </c>
      <c r="L12" s="570"/>
      <c r="M12" s="169" t="s">
        <v>82</v>
      </c>
      <c r="N12" s="165"/>
      <c r="O12" s="166"/>
      <c r="P12" s="565"/>
      <c r="Q12" s="566"/>
    </row>
    <row r="13" spans="2:19" ht="16.2" customHeight="1">
      <c r="L13" s="570"/>
      <c r="M13" s="10" t="s">
        <v>81</v>
      </c>
      <c r="N13" s="163"/>
      <c r="O13" s="164"/>
      <c r="P13" s="567"/>
      <c r="Q13" s="568"/>
    </row>
    <row r="14" spans="2:19" ht="16.2" customHeight="1">
      <c r="B14" s="6" t="s">
        <v>96</v>
      </c>
      <c r="C14" s="6"/>
      <c r="D14" s="6"/>
      <c r="E14" s="6"/>
      <c r="F14" s="6"/>
      <c r="G14" s="6"/>
      <c r="L14" s="570"/>
      <c r="M14" s="169" t="s">
        <v>82</v>
      </c>
      <c r="N14" s="165"/>
      <c r="O14" s="166"/>
      <c r="P14" s="565"/>
      <c r="Q14" s="566"/>
    </row>
    <row r="15" spans="2:19" ht="16.2" customHeight="1">
      <c r="B15" s="563" t="s">
        <v>204</v>
      </c>
      <c r="C15" s="563"/>
      <c r="D15" s="563"/>
      <c r="E15" s="563"/>
      <c r="F15" s="563"/>
      <c r="G15" s="563"/>
      <c r="H15" s="563"/>
      <c r="I15" s="563"/>
      <c r="J15" s="563"/>
      <c r="L15" s="570"/>
      <c r="M15" s="10" t="s">
        <v>81</v>
      </c>
      <c r="N15" s="163"/>
      <c r="O15" s="164"/>
      <c r="P15" s="567"/>
      <c r="Q15" s="568"/>
    </row>
    <row r="16" spans="2:19" ht="16.2" customHeight="1">
      <c r="B16" s="563" t="s">
        <v>206</v>
      </c>
      <c r="C16" s="563"/>
      <c r="D16" s="563"/>
      <c r="E16" s="563"/>
      <c r="F16" s="563"/>
      <c r="G16" s="563"/>
      <c r="H16" s="563"/>
      <c r="I16" s="563"/>
      <c r="J16" s="563"/>
      <c r="L16" s="570"/>
      <c r="M16" s="169" t="s">
        <v>82</v>
      </c>
      <c r="N16" s="165"/>
      <c r="O16" s="166"/>
      <c r="P16" s="565"/>
      <c r="Q16" s="566"/>
    </row>
    <row r="17" spans="2:18" ht="16.2" customHeight="1">
      <c r="B17" s="563" t="s">
        <v>205</v>
      </c>
      <c r="C17" s="563"/>
      <c r="D17" s="563"/>
      <c r="E17" s="563"/>
      <c r="F17" s="563"/>
      <c r="G17" s="563"/>
      <c r="H17" s="563"/>
      <c r="I17" s="563"/>
      <c r="J17" s="563"/>
      <c r="L17" s="570"/>
      <c r="M17" s="10" t="s">
        <v>81</v>
      </c>
      <c r="N17" s="163"/>
      <c r="O17" s="164"/>
      <c r="P17" s="567"/>
      <c r="Q17" s="568"/>
    </row>
    <row r="18" spans="2:18" ht="16.2" customHeight="1">
      <c r="L18" s="570"/>
      <c r="M18" s="169" t="s">
        <v>82</v>
      </c>
      <c r="N18" s="165"/>
      <c r="O18" s="166"/>
      <c r="P18" s="565"/>
      <c r="Q18" s="566"/>
    </row>
    <row r="19" spans="2:18" ht="16.2" customHeight="1">
      <c r="B19" s="123" t="s">
        <v>56</v>
      </c>
      <c r="H19" s="1" t="s">
        <v>57</v>
      </c>
      <c r="L19" s="550" t="s">
        <v>126</v>
      </c>
      <c r="M19" s="551"/>
      <c r="N19" s="552"/>
      <c r="O19" s="522"/>
      <c r="P19" s="78" t="s">
        <v>125</v>
      </c>
      <c r="Q19" s="125"/>
      <c r="R19" s="1" t="s">
        <v>168</v>
      </c>
    </row>
    <row r="20" spans="2:18" ht="16.2" customHeight="1">
      <c r="B20" s="550" t="s">
        <v>50</v>
      </c>
      <c r="C20" s="551"/>
      <c r="D20" s="551"/>
      <c r="E20" s="551"/>
      <c r="F20" s="551"/>
      <c r="G20" s="552"/>
      <c r="H20" s="558" t="s">
        <v>151</v>
      </c>
      <c r="I20" s="10" t="s">
        <v>58</v>
      </c>
      <c r="J20" s="10" t="s">
        <v>58</v>
      </c>
      <c r="L20" s="553"/>
      <c r="M20" s="554"/>
      <c r="N20" s="555"/>
      <c r="O20" s="523"/>
      <c r="P20" s="73"/>
      <c r="Q20" s="126" t="str">
        <f>IF(COUNT(P7:Q19)=0,"",SUM(P7:Q18))</f>
        <v/>
      </c>
      <c r="R20" s="63"/>
    </row>
    <row r="21" spans="2:18" ht="16.2" customHeight="1">
      <c r="B21" s="553"/>
      <c r="C21" s="554"/>
      <c r="D21" s="554"/>
      <c r="E21" s="554"/>
      <c r="F21" s="554"/>
      <c r="G21" s="555"/>
      <c r="H21" s="523"/>
      <c r="I21" s="25" t="s">
        <v>59</v>
      </c>
      <c r="J21" s="25" t="s">
        <v>60</v>
      </c>
      <c r="P21" s="2"/>
    </row>
    <row r="22" spans="2:18" ht="16.2" customHeight="1">
      <c r="B22" s="544" t="s">
        <v>61</v>
      </c>
      <c r="C22" s="545"/>
      <c r="D22" s="545"/>
      <c r="E22" s="545"/>
      <c r="F22" s="545"/>
      <c r="G22" s="546"/>
      <c r="H22" s="534" t="s">
        <v>62</v>
      </c>
      <c r="I22" s="538" t="str">
        <f>IF('１一般等貸付申込書'!X40="","",'１一般等貸付申込書'!X40)</f>
        <v/>
      </c>
      <c r="J22" s="538" t="str">
        <f>IF('１一般等貸付申込書'!AC40="","",'１一般等貸付申込書'!AC40)</f>
        <v/>
      </c>
      <c r="L22" s="32"/>
      <c r="M22" s="2" t="s">
        <v>127</v>
      </c>
    </row>
    <row r="23" spans="2:18" ht="16.2" customHeight="1">
      <c r="B23" s="547"/>
      <c r="C23" s="548"/>
      <c r="D23" s="548"/>
      <c r="E23" s="548"/>
      <c r="F23" s="548"/>
      <c r="G23" s="549"/>
      <c r="H23" s="535"/>
      <c r="I23" s="539"/>
      <c r="J23" s="539"/>
      <c r="L23" s="2"/>
    </row>
    <row r="24" spans="2:18" ht="16.2" customHeight="1">
      <c r="B24" s="544" t="s">
        <v>63</v>
      </c>
      <c r="C24" s="545"/>
      <c r="D24" s="545"/>
      <c r="E24" s="545"/>
      <c r="F24" s="545"/>
      <c r="G24" s="546"/>
      <c r="H24" s="534" t="s">
        <v>62</v>
      </c>
      <c r="I24" s="536"/>
      <c r="J24" s="536"/>
      <c r="L24" s="2"/>
    </row>
    <row r="25" spans="2:18" ht="16.2" customHeight="1">
      <c r="B25" s="547"/>
      <c r="C25" s="548"/>
      <c r="D25" s="548"/>
      <c r="E25" s="548"/>
      <c r="F25" s="548"/>
      <c r="G25" s="549"/>
      <c r="H25" s="535"/>
      <c r="I25" s="537"/>
      <c r="J25" s="537"/>
      <c r="L25" s="2"/>
    </row>
    <row r="26" spans="2:18" ht="16.2" customHeight="1">
      <c r="B26" s="544" t="s">
        <v>64</v>
      </c>
      <c r="C26" s="545"/>
      <c r="D26" s="545"/>
      <c r="E26" s="545"/>
      <c r="F26" s="545"/>
      <c r="G26" s="546"/>
      <c r="H26" s="534" t="s">
        <v>62</v>
      </c>
      <c r="I26" s="538" t="str">
        <f>IF('１一般等貸付申込書'!X42="","",'１一般等貸付申込書'!X42)</f>
        <v/>
      </c>
      <c r="J26" s="538" t="str">
        <f>IF('１一般等貸付申込書'!AC42="","",'１一般等貸付申込書'!AC42)</f>
        <v/>
      </c>
      <c r="M26" s="2"/>
    </row>
    <row r="27" spans="2:18" ht="16.2" customHeight="1">
      <c r="B27" s="547"/>
      <c r="C27" s="548"/>
      <c r="D27" s="548"/>
      <c r="E27" s="548"/>
      <c r="F27" s="548"/>
      <c r="G27" s="549"/>
      <c r="H27" s="535"/>
      <c r="I27" s="539"/>
      <c r="J27" s="539"/>
      <c r="M27" s="2"/>
    </row>
    <row r="28" spans="2:18" ht="16.2" customHeight="1">
      <c r="B28" s="524" t="s">
        <v>65</v>
      </c>
      <c r="C28" s="525"/>
      <c r="D28" s="525"/>
      <c r="E28" s="525"/>
      <c r="F28" s="525"/>
      <c r="G28" s="526"/>
      <c r="H28" s="534" t="s">
        <v>62</v>
      </c>
      <c r="I28" s="538" t="str">
        <f>IF('１一般等貸付申込書'!X44="","",'１一般等貸付申込書'!X44)</f>
        <v/>
      </c>
      <c r="J28" s="538" t="str">
        <f>IF('１一般等貸付申込書'!AC44="","",'１一般等貸付申込書'!AC44)</f>
        <v/>
      </c>
      <c r="M28" s="2"/>
    </row>
    <row r="29" spans="2:18" ht="16.2" customHeight="1">
      <c r="B29" s="527"/>
      <c r="C29" s="528"/>
      <c r="D29" s="528"/>
      <c r="E29" s="528"/>
      <c r="F29" s="528"/>
      <c r="G29" s="529"/>
      <c r="H29" s="535"/>
      <c r="I29" s="556"/>
      <c r="J29" s="556"/>
      <c r="M29" s="2"/>
    </row>
    <row r="30" spans="2:18" ht="16.2" customHeight="1">
      <c r="B30" s="544" t="s">
        <v>66</v>
      </c>
      <c r="C30" s="545"/>
      <c r="D30" s="545"/>
      <c r="E30" s="545"/>
      <c r="F30" s="545"/>
      <c r="G30" s="546"/>
      <c r="H30" s="534" t="s">
        <v>62</v>
      </c>
      <c r="I30" s="538" t="str">
        <f>IF('１一般等貸付申込書'!X56="","",'１一般等貸付申込書'!X56)</f>
        <v/>
      </c>
      <c r="J30" s="538" t="str">
        <f>IF('１一般等貸付申込書'!AC56="","",'１一般等貸付申込書'!AC56)</f>
        <v/>
      </c>
      <c r="M30" s="2"/>
    </row>
    <row r="31" spans="2:18" ht="16.2" customHeight="1">
      <c r="B31" s="547"/>
      <c r="C31" s="548"/>
      <c r="D31" s="548"/>
      <c r="E31" s="548"/>
      <c r="F31" s="548"/>
      <c r="G31" s="549"/>
      <c r="H31" s="535"/>
      <c r="I31" s="556"/>
      <c r="J31" s="556"/>
      <c r="M31" s="2"/>
    </row>
    <row r="32" spans="2:18" ht="16.2" customHeight="1">
      <c r="B32" s="544" t="s">
        <v>67</v>
      </c>
      <c r="C32" s="545"/>
      <c r="D32" s="545"/>
      <c r="E32" s="545"/>
      <c r="F32" s="545"/>
      <c r="G32" s="546"/>
      <c r="H32" s="534" t="s">
        <v>62</v>
      </c>
      <c r="I32" s="538" t="str">
        <f>IF('１一般等貸付申込書'!X46="","",'１一般等貸付申込書'!X46)</f>
        <v/>
      </c>
      <c r="J32" s="538" t="str">
        <f>IF('１一般等貸付申込書'!AC46="","",'１一般等貸付申込書'!AC46)</f>
        <v/>
      </c>
      <c r="M32" s="2"/>
    </row>
    <row r="33" spans="2:26" ht="16.2" customHeight="1">
      <c r="B33" s="547"/>
      <c r="C33" s="548"/>
      <c r="D33" s="548"/>
      <c r="E33" s="548"/>
      <c r="F33" s="548"/>
      <c r="G33" s="549"/>
      <c r="H33" s="535"/>
      <c r="I33" s="556"/>
      <c r="J33" s="556"/>
      <c r="M33" s="2"/>
    </row>
    <row r="34" spans="2:26" ht="16.2" customHeight="1">
      <c r="B34" s="544" t="s">
        <v>68</v>
      </c>
      <c r="C34" s="545"/>
      <c r="D34" s="545"/>
      <c r="E34" s="545"/>
      <c r="F34" s="545"/>
      <c r="G34" s="546"/>
      <c r="H34" s="534" t="s">
        <v>62</v>
      </c>
      <c r="I34" s="538" t="str">
        <f>IF('１一般等貸付申込書'!X48="","",'１一般等貸付申込書'!X48)</f>
        <v/>
      </c>
      <c r="J34" s="538" t="str">
        <f>IF('１一般等貸付申込書'!AC48="","",'１一般等貸付申込書'!AC48)</f>
        <v/>
      </c>
    </row>
    <row r="35" spans="2:26" ht="16.2" customHeight="1">
      <c r="B35" s="547"/>
      <c r="C35" s="548"/>
      <c r="D35" s="548"/>
      <c r="E35" s="548"/>
      <c r="F35" s="548"/>
      <c r="G35" s="549"/>
      <c r="H35" s="535"/>
      <c r="I35" s="556"/>
      <c r="J35" s="556"/>
    </row>
    <row r="36" spans="2:26" ht="16.2" customHeight="1">
      <c r="B36" s="544" t="s">
        <v>69</v>
      </c>
      <c r="C36" s="545"/>
      <c r="D36" s="545"/>
      <c r="E36" s="545"/>
      <c r="F36" s="545"/>
      <c r="G36" s="546"/>
      <c r="H36" s="534" t="s">
        <v>62</v>
      </c>
      <c r="I36" s="538" t="str">
        <f>IF('１一般等貸付申込書'!X50="","",'１一般等貸付申込書'!X50)</f>
        <v/>
      </c>
      <c r="J36" s="538" t="str">
        <f>IF('１一般等貸付申込書'!AC50="","",'１一般等貸付申込書'!AC50)</f>
        <v/>
      </c>
      <c r="L36" s="1" t="s">
        <v>83</v>
      </c>
    </row>
    <row r="37" spans="2:26" ht="16.2" customHeight="1">
      <c r="B37" s="547"/>
      <c r="C37" s="548"/>
      <c r="D37" s="548"/>
      <c r="E37" s="548"/>
      <c r="F37" s="548"/>
      <c r="G37" s="549"/>
      <c r="H37" s="535"/>
      <c r="I37" s="556"/>
      <c r="J37" s="556"/>
      <c r="L37" s="576" t="s">
        <v>118</v>
      </c>
      <c r="M37" s="574" t="str">
        <f>IF('１一般等貸付申込書'!H41="","",'１一般等貸付申込書'!H41)</f>
        <v/>
      </c>
    </row>
    <row r="38" spans="2:26" ht="16.2" customHeight="1">
      <c r="B38" s="544" t="s">
        <v>70</v>
      </c>
      <c r="C38" s="545"/>
      <c r="D38" s="545"/>
      <c r="E38" s="545"/>
      <c r="F38" s="545"/>
      <c r="G38" s="546"/>
      <c r="H38" s="534" t="s">
        <v>62</v>
      </c>
      <c r="I38" s="538" t="str">
        <f>IF('１一般等貸付申込書'!X52="","",'１一般等貸付申込書'!X52)</f>
        <v/>
      </c>
      <c r="J38" s="538" t="str">
        <f>IF('１一般等貸付申込書'!AC52="","",'１一般等貸付申込書'!AC52)</f>
        <v/>
      </c>
      <c r="L38" s="577"/>
      <c r="M38" s="575"/>
      <c r="Q38" s="589"/>
    </row>
    <row r="39" spans="2:26" ht="16.2" customHeight="1">
      <c r="B39" s="547"/>
      <c r="C39" s="548"/>
      <c r="D39" s="548"/>
      <c r="E39" s="548"/>
      <c r="F39" s="548"/>
      <c r="G39" s="549"/>
      <c r="H39" s="535"/>
      <c r="I39" s="556"/>
      <c r="J39" s="556"/>
      <c r="L39" s="1" t="s">
        <v>84</v>
      </c>
      <c r="Q39" s="589"/>
    </row>
    <row r="40" spans="2:26" ht="16.2" customHeight="1">
      <c r="B40" s="544" t="s">
        <v>71</v>
      </c>
      <c r="C40" s="545"/>
      <c r="D40" s="545"/>
      <c r="E40" s="545"/>
      <c r="F40" s="545"/>
      <c r="G40" s="546"/>
      <c r="H40" s="534" t="s">
        <v>62</v>
      </c>
      <c r="I40" s="538" t="str">
        <f>IF('１一般等貸付申込書'!X54="","",'１一般等貸付申込書'!X54)</f>
        <v/>
      </c>
      <c r="J40" s="538" t="str">
        <f>IF('１一般等貸付申込書'!AC54="","",'１一般等貸付申込書'!AC54)</f>
        <v/>
      </c>
      <c r="L40" s="1" t="s">
        <v>85</v>
      </c>
    </row>
    <row r="41" spans="2:26" ht="16.2" customHeight="1">
      <c r="B41" s="547"/>
      <c r="C41" s="548"/>
      <c r="D41" s="548"/>
      <c r="E41" s="548"/>
      <c r="F41" s="548"/>
      <c r="G41" s="549"/>
      <c r="H41" s="535"/>
      <c r="I41" s="556"/>
      <c r="J41" s="556"/>
    </row>
    <row r="42" spans="2:26" ht="16.2" customHeight="1" thickBot="1">
      <c r="B42" s="544" t="s">
        <v>72</v>
      </c>
      <c r="C42" s="545"/>
      <c r="D42" s="545"/>
      <c r="E42" s="545"/>
      <c r="F42" s="545"/>
      <c r="G42" s="546"/>
      <c r="H42" s="522" t="s">
        <v>156</v>
      </c>
      <c r="I42" s="538" t="str">
        <f>IF('１一般等貸付申込書'!X58="","",'１一般等貸付申込書'!X58)</f>
        <v/>
      </c>
      <c r="J42" s="538" t="str">
        <f>IF('１一般等貸付申込書'!AC58="","",'１一般等貸付申込書'!AC58)</f>
        <v/>
      </c>
      <c r="L42" s="1" t="s">
        <v>86</v>
      </c>
    </row>
    <row r="43" spans="2:26" ht="16.2" customHeight="1">
      <c r="B43" s="547"/>
      <c r="C43" s="548"/>
      <c r="D43" s="548"/>
      <c r="E43" s="548"/>
      <c r="F43" s="548"/>
      <c r="G43" s="549"/>
      <c r="H43" s="564"/>
      <c r="I43" s="556"/>
      <c r="J43" s="556"/>
      <c r="L43" s="29" t="s">
        <v>87</v>
      </c>
      <c r="M43" s="29" t="s">
        <v>88</v>
      </c>
      <c r="N43" s="30" t="s">
        <v>89</v>
      </c>
      <c r="O43" s="31" t="s">
        <v>90</v>
      </c>
      <c r="P43" s="583" t="s">
        <v>91</v>
      </c>
      <c r="Q43" s="77" t="s">
        <v>92</v>
      </c>
    </row>
    <row r="44" spans="2:26" ht="16.2" customHeight="1">
      <c r="B44" s="550" t="s">
        <v>73</v>
      </c>
      <c r="C44" s="551"/>
      <c r="D44" s="551"/>
      <c r="E44" s="551"/>
      <c r="F44" s="551"/>
      <c r="G44" s="551"/>
      <c r="H44" s="552"/>
      <c r="I44" s="33" t="s">
        <v>74</v>
      </c>
      <c r="J44" s="33" t="s">
        <v>75</v>
      </c>
      <c r="L44" s="572" t="str">
        <f>IF(I45="","",I45*12)</f>
        <v/>
      </c>
      <c r="M44" s="572" t="str">
        <f>IF(J45="","",J45*2)</f>
        <v/>
      </c>
      <c r="N44" s="578" t="str">
        <f>IF(Q20="","",Q20)</f>
        <v/>
      </c>
      <c r="O44" s="580" t="str">
        <f>IF(COUNT(L44:N46)=0,"",SUM(L44:N46))</f>
        <v/>
      </c>
      <c r="P44" s="584"/>
      <c r="Q44" s="586" t="str">
        <f>IF(M37="","",ROUNDDOWN($M$37*4.8,0))</f>
        <v/>
      </c>
      <c r="R44" s="511" t="str">
        <f>IF(O44&gt;Q44,"※年間の償還額の合計は、例月給料の４．８倍以下としてください。","")</f>
        <v/>
      </c>
      <c r="X44" s="4"/>
      <c r="Y44" s="4"/>
      <c r="Z44" s="4"/>
    </row>
    <row r="45" spans="2:26" ht="16.2" customHeight="1">
      <c r="B45" s="553"/>
      <c r="C45" s="554"/>
      <c r="D45" s="554"/>
      <c r="E45" s="554"/>
      <c r="F45" s="554"/>
      <c r="G45" s="554"/>
      <c r="H45" s="555"/>
      <c r="I45" s="122" t="str">
        <f>IF('１一般等貸付申込書'!X60="","",'１一般等貸付申込書'!X60)</f>
        <v/>
      </c>
      <c r="J45" s="122" t="str">
        <f>IF('１一般等貸付申込書'!AC60="","",'１一般等貸付申込書'!AC60)</f>
        <v/>
      </c>
      <c r="L45" s="573"/>
      <c r="M45" s="573"/>
      <c r="N45" s="579"/>
      <c r="O45" s="581"/>
      <c r="P45" s="584"/>
      <c r="Q45" s="587"/>
      <c r="R45" s="512"/>
      <c r="W45" s="4"/>
      <c r="X45" s="4"/>
      <c r="Y45" s="4"/>
      <c r="Z45" s="4"/>
    </row>
    <row r="46" spans="2:26" ht="16.2" customHeight="1" thickBot="1">
      <c r="B46" s="2" t="s">
        <v>155</v>
      </c>
      <c r="C46" s="2"/>
      <c r="D46" s="2"/>
      <c r="E46" s="2"/>
      <c r="L46" s="573"/>
      <c r="M46" s="573"/>
      <c r="N46" s="579"/>
      <c r="O46" s="582"/>
      <c r="P46" s="585"/>
      <c r="Q46" s="588"/>
      <c r="R46" s="512"/>
      <c r="W46" s="4"/>
      <c r="X46" s="4"/>
      <c r="Y46" s="4"/>
      <c r="Z46" s="4"/>
    </row>
    <row r="47" spans="2:26" ht="16.2" customHeight="1">
      <c r="B47" s="2" t="s">
        <v>113</v>
      </c>
      <c r="C47" s="2"/>
      <c r="D47" s="2"/>
      <c r="E47" s="2"/>
      <c r="L47" s="6" t="s">
        <v>93</v>
      </c>
      <c r="W47" s="4"/>
    </row>
    <row r="48" spans="2:26" ht="16.2" customHeight="1">
      <c r="B48" s="2" t="s">
        <v>114</v>
      </c>
      <c r="C48" s="2"/>
      <c r="D48" s="2"/>
      <c r="E48" s="2"/>
      <c r="L48" s="6" t="s">
        <v>94</v>
      </c>
    </row>
    <row r="49" spans="2:12" ht="16.2" customHeight="1">
      <c r="B49" s="2" t="s">
        <v>115</v>
      </c>
      <c r="C49" s="2"/>
      <c r="D49" s="2"/>
      <c r="E49" s="2"/>
      <c r="L49" s="6" t="s">
        <v>95</v>
      </c>
    </row>
    <row r="50" spans="2:12" ht="16.2" customHeight="1">
      <c r="B50" s="2" t="s">
        <v>116</v>
      </c>
      <c r="C50" s="2"/>
      <c r="D50" s="2"/>
      <c r="E50" s="2"/>
    </row>
    <row r="51" spans="2:12" ht="16.2" customHeight="1">
      <c r="B51" s="2" t="s">
        <v>117</v>
      </c>
      <c r="C51" s="2"/>
      <c r="D51" s="2"/>
      <c r="E51" s="2"/>
    </row>
  </sheetData>
  <sheetProtection algorithmName="SHA-512" hashValue="ncqMh7Pvup4BkyYi3qird29O6Rr242rCK2ziyBYLlrfPf7On/yDltPqTQnilFo8Qk1d37K5XCcBfXEejPRfRrQ==" saltValue="vI0Dtm1Wd/MWwpsL3lvvgw==" spinCount="100000" sheet="1"/>
  <mergeCells count="95">
    <mergeCell ref="O44:O46"/>
    <mergeCell ref="P43:P46"/>
    <mergeCell ref="P15:Q15"/>
    <mergeCell ref="P16:Q16"/>
    <mergeCell ref="P17:Q17"/>
    <mergeCell ref="P18:Q18"/>
    <mergeCell ref="Q44:Q46"/>
    <mergeCell ref="O19:O20"/>
    <mergeCell ref="Q38:Q39"/>
    <mergeCell ref="L9:L10"/>
    <mergeCell ref="K10:K11"/>
    <mergeCell ref="M44:M46"/>
    <mergeCell ref="M37:M38"/>
    <mergeCell ref="L37:L38"/>
    <mergeCell ref="L19:N20"/>
    <mergeCell ref="L44:L46"/>
    <mergeCell ref="L17:L18"/>
    <mergeCell ref="N44:N46"/>
    <mergeCell ref="L11:L12"/>
    <mergeCell ref="L13:L14"/>
    <mergeCell ref="L15:L16"/>
    <mergeCell ref="M5:M6"/>
    <mergeCell ref="N5:N6"/>
    <mergeCell ref="O5:O6"/>
    <mergeCell ref="L5:L6"/>
    <mergeCell ref="L7:L8"/>
    <mergeCell ref="P5:Q6"/>
    <mergeCell ref="P7:Q7"/>
    <mergeCell ref="P8:Q8"/>
    <mergeCell ref="P9:Q9"/>
    <mergeCell ref="P10:Q10"/>
    <mergeCell ref="P14:Q14"/>
    <mergeCell ref="P11:Q11"/>
    <mergeCell ref="P12:Q12"/>
    <mergeCell ref="P13:Q13"/>
    <mergeCell ref="J22:J23"/>
    <mergeCell ref="J42:J43"/>
    <mergeCell ref="H28:H29"/>
    <mergeCell ref="I28:I29"/>
    <mergeCell ref="H30:H31"/>
    <mergeCell ref="I30:I31"/>
    <mergeCell ref="H32:H33"/>
    <mergeCell ref="I32:I33"/>
    <mergeCell ref="J30:J31"/>
    <mergeCell ref="J32:J33"/>
    <mergeCell ref="B36:G37"/>
    <mergeCell ref="H34:H35"/>
    <mergeCell ref="I34:I35"/>
    <mergeCell ref="J40:J41"/>
    <mergeCell ref="J28:J29"/>
    <mergeCell ref="B38:G39"/>
    <mergeCell ref="B40:G41"/>
    <mergeCell ref="H36:H37"/>
    <mergeCell ref="I36:I37"/>
    <mergeCell ref="J36:J37"/>
    <mergeCell ref="H38:H39"/>
    <mergeCell ref="I38:I39"/>
    <mergeCell ref="J38:J39"/>
    <mergeCell ref="B42:G43"/>
    <mergeCell ref="H40:H41"/>
    <mergeCell ref="I40:I41"/>
    <mergeCell ref="H42:H43"/>
    <mergeCell ref="I42:I43"/>
    <mergeCell ref="B1:J1"/>
    <mergeCell ref="H20:H21"/>
    <mergeCell ref="B22:G23"/>
    <mergeCell ref="B24:G25"/>
    <mergeCell ref="B26:G27"/>
    <mergeCell ref="C7:G8"/>
    <mergeCell ref="C9:G9"/>
    <mergeCell ref="B20:G21"/>
    <mergeCell ref="H22:H23"/>
    <mergeCell ref="I22:I23"/>
    <mergeCell ref="J24:J25"/>
    <mergeCell ref="J26:J27"/>
    <mergeCell ref="I9:J9"/>
    <mergeCell ref="B15:J15"/>
    <mergeCell ref="B16:J16"/>
    <mergeCell ref="B17:J17"/>
    <mergeCell ref="R44:R46"/>
    <mergeCell ref="B7:B11"/>
    <mergeCell ref="C10:G11"/>
    <mergeCell ref="H10:H11"/>
    <mergeCell ref="B28:G29"/>
    <mergeCell ref="I10:J11"/>
    <mergeCell ref="H24:H25"/>
    <mergeCell ref="I24:I25"/>
    <mergeCell ref="H26:H27"/>
    <mergeCell ref="I26:I27"/>
    <mergeCell ref="H7:I8"/>
    <mergeCell ref="B30:G31"/>
    <mergeCell ref="B32:G33"/>
    <mergeCell ref="B34:G35"/>
    <mergeCell ref="B44:H45"/>
    <mergeCell ref="J34:J35"/>
  </mergeCells>
  <phoneticPr fontId="3"/>
  <conditionalFormatting sqref="C5 E5 G5">
    <cfRule type="containsBlanks" dxfId="8" priority="7">
      <formula>LEN(TRIM(C5))=0</formula>
    </cfRule>
  </conditionalFormatting>
  <conditionalFormatting sqref="H7 J7:J8 I9 C10:G11">
    <cfRule type="containsBlanks" dxfId="7" priority="8">
      <formula>LEN(TRIM(C7))=0</formula>
    </cfRule>
  </conditionalFormatting>
  <conditionalFormatting sqref="H22:H41">
    <cfRule type="containsText" dxfId="6" priority="3" operator="containsText" text="・">
      <formula>NOT(ISERROR(SEARCH("・",H22)))</formula>
    </cfRule>
  </conditionalFormatting>
  <conditionalFormatting sqref="I22:J43">
    <cfRule type="containsBlanks" dxfId="5" priority="1">
      <formula>LEN(TRIM(I22))=0</formula>
    </cfRule>
  </conditionalFormatting>
  <conditionalFormatting sqref="M37:M38 L44:O46 Q44:Q46 I45:J45">
    <cfRule type="containsBlanks" dxfId="4" priority="11">
      <formula>LEN(TRIM(I37))=0</formula>
    </cfRule>
  </conditionalFormatting>
  <conditionalFormatting sqref="Q19">
    <cfRule type="expression" dxfId="3" priority="4">
      <formula>Q20&lt;&gt;""</formula>
    </cfRule>
    <cfRule type="containsBlanks" dxfId="2" priority="6">
      <formula>LEN(TRIM(Q19))=0</formula>
    </cfRule>
  </conditionalFormatting>
  <conditionalFormatting sqref="R44:R46">
    <cfRule type="notContainsBlanks" dxfId="1" priority="2">
      <formula>LEN(TRIM(R44))&gt;0</formula>
    </cfRule>
  </conditionalFormatting>
  <dataValidations count="3">
    <dataValidation type="list" allowBlank="1" showInputMessage="1" showErrorMessage="1" sqref="H22:H41" xr:uid="{00000000-0002-0000-0100-000000000000}">
      <formula1>"新規,借換え,償還中"</formula1>
    </dataValidation>
    <dataValidation imeMode="off" allowBlank="1" showInputMessage="1" showErrorMessage="1" sqref="O7:Q18" xr:uid="{00000000-0002-0000-0100-000001000000}"/>
    <dataValidation type="list" allowBlank="1" showInputMessage="1" showErrorMessage="1" sqref="Q19" xr:uid="{00000000-0002-0000-0100-000002000000}">
      <formula1>"0, "</formula1>
    </dataValidation>
  </dataValidations>
  <pageMargins left="0.7" right="0.2" top="0.51" bottom="0.56999999999999995" header="0.3" footer="0.3"/>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26"/>
  <sheetViews>
    <sheetView showGridLines="0" zoomScaleNormal="100" workbookViewId="0">
      <selection activeCell="H10" sqref="H10:K10"/>
    </sheetView>
  </sheetViews>
  <sheetFormatPr defaultColWidth="8.88671875" defaultRowHeight="13.2"/>
  <cols>
    <col min="1" max="1" width="8.88671875" style="1"/>
    <col min="2" max="2" width="3.44140625" style="1" customWidth="1"/>
    <col min="3" max="13" width="5.77734375" style="1" customWidth="1"/>
    <col min="14" max="15" width="8.88671875" style="1"/>
    <col min="16" max="16" width="3.44140625" style="1" customWidth="1"/>
    <col min="17" max="17" width="2" style="1" customWidth="1"/>
    <col min="18" max="16384" width="8.88671875" style="1"/>
  </cols>
  <sheetData>
    <row r="2" spans="2:16" ht="13.2" customHeight="1"/>
    <row r="3" spans="2:16" ht="15.6" customHeight="1"/>
    <row r="4" spans="2:16" ht="15.6" customHeight="1">
      <c r="C4" s="26" t="s">
        <v>199</v>
      </c>
      <c r="D4" s="19"/>
      <c r="E4" s="19"/>
    </row>
    <row r="5" spans="2:16" ht="15.6" customHeight="1">
      <c r="C5" s="26" t="s">
        <v>107</v>
      </c>
      <c r="D5" s="19"/>
      <c r="E5" s="19"/>
    </row>
    <row r="6" spans="2:16" ht="31.95" customHeight="1">
      <c r="B6" s="12"/>
      <c r="C6" s="13"/>
      <c r="D6" s="27"/>
      <c r="E6" s="27"/>
      <c r="F6" s="28" t="s">
        <v>108</v>
      </c>
      <c r="G6" s="13"/>
      <c r="H6" s="13"/>
      <c r="I6" s="13"/>
      <c r="J6" s="13"/>
      <c r="K6" s="13"/>
      <c r="L6" s="13"/>
      <c r="M6" s="13"/>
      <c r="N6" s="13"/>
      <c r="O6" s="13"/>
      <c r="P6" s="14"/>
    </row>
    <row r="7" spans="2:16">
      <c r="B7" s="15"/>
      <c r="D7" s="1" t="s">
        <v>120</v>
      </c>
      <c r="P7" s="16"/>
    </row>
    <row r="8" spans="2:16">
      <c r="B8" s="15"/>
      <c r="D8" s="1" t="s">
        <v>99</v>
      </c>
      <c r="P8" s="16"/>
    </row>
    <row r="9" spans="2:16">
      <c r="B9" s="15"/>
      <c r="P9" s="16"/>
    </row>
    <row r="10" spans="2:16" ht="30" customHeight="1">
      <c r="B10" s="15"/>
      <c r="C10" s="590" t="s">
        <v>50</v>
      </c>
      <c r="D10" s="591"/>
      <c r="E10" s="591"/>
      <c r="F10" s="591"/>
      <c r="G10" s="592"/>
      <c r="H10" s="593" t="str">
        <f>IF('１一般等貸付申込書'!K2="","",'１一般等貸付申込書'!K2)</f>
        <v/>
      </c>
      <c r="I10" s="594"/>
      <c r="J10" s="594"/>
      <c r="K10" s="594"/>
      <c r="L10" s="20" t="s">
        <v>100</v>
      </c>
      <c r="M10" s="20"/>
      <c r="N10" s="20"/>
      <c r="O10" s="21"/>
      <c r="P10" s="16"/>
    </row>
    <row r="11" spans="2:16" ht="30" customHeight="1">
      <c r="B11" s="15"/>
      <c r="C11" s="590" t="s">
        <v>101</v>
      </c>
      <c r="D11" s="591"/>
      <c r="E11" s="591"/>
      <c r="F11" s="591"/>
      <c r="G11" s="592"/>
      <c r="H11" s="595" t="str">
        <f>IF('１一般等貸付申込書'!A27="","",'１一般等貸付申込書'!A27)</f>
        <v/>
      </c>
      <c r="I11" s="596"/>
      <c r="J11" s="596"/>
      <c r="K11" s="596"/>
      <c r="L11" s="20" t="s">
        <v>102</v>
      </c>
      <c r="M11" s="20"/>
      <c r="N11" s="20"/>
      <c r="O11" s="21"/>
      <c r="P11" s="16"/>
    </row>
    <row r="12" spans="2:16" ht="30" customHeight="1">
      <c r="B12" s="15"/>
      <c r="C12" s="590" t="s">
        <v>103</v>
      </c>
      <c r="D12" s="591"/>
      <c r="E12" s="591"/>
      <c r="F12" s="591"/>
      <c r="G12" s="592"/>
      <c r="H12" s="22" t="s">
        <v>112</v>
      </c>
      <c r="I12" s="127" t="str">
        <f>IF('１一般等貸付申込書'!X14="","",'１一般等貸付申込書'!X14)</f>
        <v/>
      </c>
      <c r="J12" s="59" t="s">
        <v>147</v>
      </c>
      <c r="K12" s="127" t="str">
        <f>IF('１一般等貸付申込書'!AA14="","",'１一般等貸付申込書'!AA14)</f>
        <v/>
      </c>
      <c r="L12" s="59" t="s">
        <v>148</v>
      </c>
      <c r="M12" s="127" t="str">
        <f>IF('１一般等貸付申込書'!AD14="","",'１一般等貸付申込書'!AD14)</f>
        <v/>
      </c>
      <c r="N12" s="20" t="s">
        <v>111</v>
      </c>
      <c r="O12" s="21"/>
      <c r="P12" s="16"/>
    </row>
    <row r="13" spans="2:16">
      <c r="B13" s="15"/>
      <c r="P13" s="16"/>
    </row>
    <row r="14" spans="2:16">
      <c r="B14" s="15"/>
      <c r="C14" s="1" t="s">
        <v>52</v>
      </c>
      <c r="P14" s="16"/>
    </row>
    <row r="15" spans="2:16">
      <c r="B15" s="15"/>
      <c r="P15" s="16"/>
    </row>
    <row r="16" spans="2:16">
      <c r="B16" s="15"/>
      <c r="C16" s="3"/>
      <c r="D16" s="3"/>
      <c r="E16" s="3" t="s">
        <v>152</v>
      </c>
      <c r="F16" s="121" t="str">
        <f>IF('１一般等貸付申込書'!X14="","",'１一般等貸付申込書'!X14)</f>
        <v/>
      </c>
      <c r="G16" s="1" t="s">
        <v>109</v>
      </c>
      <c r="H16" s="121" t="str">
        <f>IF('１一般等貸付申込書'!AA14="","",'１一般等貸付申込書'!AA14)</f>
        <v/>
      </c>
      <c r="I16" s="1" t="s">
        <v>110</v>
      </c>
      <c r="J16" s="121" t="str">
        <f>IF('１一般等貸付申込書'!AD14="","",'１一般等貸付申込書'!AD14)</f>
        <v/>
      </c>
      <c r="K16" s="1" t="s">
        <v>111</v>
      </c>
      <c r="P16" s="16"/>
    </row>
    <row r="17" spans="2:16">
      <c r="B17" s="15"/>
      <c r="P17" s="16"/>
    </row>
    <row r="18" spans="2:16">
      <c r="B18" s="15"/>
      <c r="D18" s="1" t="s">
        <v>104</v>
      </c>
      <c r="P18" s="16"/>
    </row>
    <row r="19" spans="2:16" ht="28.95" customHeight="1">
      <c r="B19" s="15"/>
      <c r="C19" s="513" t="s">
        <v>121</v>
      </c>
      <c r="D19" s="550" t="s">
        <v>49</v>
      </c>
      <c r="E19" s="551"/>
      <c r="F19" s="552"/>
      <c r="G19" s="603" t="str">
        <f>IF('１一般等貸付申込書'!G18="","",'１一般等貸付申込書'!G18)</f>
        <v/>
      </c>
      <c r="H19" s="604"/>
      <c r="I19" s="604"/>
      <c r="J19" s="604"/>
      <c r="K19" s="604"/>
      <c r="L19" s="604"/>
      <c r="M19" s="604"/>
      <c r="N19" s="604"/>
      <c r="O19" s="605"/>
      <c r="P19" s="23"/>
    </row>
    <row r="20" spans="2:16" ht="18" customHeight="1">
      <c r="B20" s="15"/>
      <c r="C20" s="514"/>
      <c r="D20" s="553"/>
      <c r="E20" s="554"/>
      <c r="F20" s="555"/>
      <c r="H20" s="7"/>
      <c r="I20" s="7"/>
      <c r="J20" s="7"/>
      <c r="K20" s="7"/>
      <c r="L20" s="8" t="s">
        <v>119</v>
      </c>
      <c r="M20" s="611" t="str">
        <f>IF('１一般等貸付申込書'!Y18="","",'１一般等貸付申込書'!Y18)</f>
        <v/>
      </c>
      <c r="N20" s="611"/>
      <c r="O20" s="612"/>
      <c r="P20" s="16"/>
    </row>
    <row r="21" spans="2:16" ht="18" customHeight="1">
      <c r="B21" s="15"/>
      <c r="C21" s="514"/>
      <c r="D21" s="597" t="s">
        <v>123</v>
      </c>
      <c r="E21" s="598"/>
      <c r="F21" s="599"/>
      <c r="G21" s="24" t="s">
        <v>105</v>
      </c>
      <c r="H21" s="609" t="str">
        <f>IF('１一般等貸付申込書'!H20="","",'１一般等貸付申込書'!H20)</f>
        <v/>
      </c>
      <c r="I21" s="609"/>
      <c r="J21" s="609"/>
      <c r="K21" s="609"/>
      <c r="L21" s="609"/>
      <c r="M21" s="609"/>
      <c r="N21" s="609"/>
      <c r="O21" s="610"/>
      <c r="P21" s="23"/>
    </row>
    <row r="22" spans="2:16" ht="18" customHeight="1">
      <c r="B22" s="15"/>
      <c r="C22" s="514"/>
      <c r="D22" s="597"/>
      <c r="E22" s="598"/>
      <c r="F22" s="599"/>
      <c r="G22" s="606" t="str">
        <f>IF('１一般等貸付申込書'!G21="","",'１一般等貸付申込書'!G21)</f>
        <v/>
      </c>
      <c r="H22" s="607"/>
      <c r="I22" s="607"/>
      <c r="J22" s="607"/>
      <c r="K22" s="607"/>
      <c r="L22" s="607"/>
      <c r="M22" s="607"/>
      <c r="N22" s="607"/>
      <c r="O22" s="608"/>
      <c r="P22" s="23"/>
    </row>
    <row r="23" spans="2:16" ht="18" customHeight="1">
      <c r="B23" s="15"/>
      <c r="C23" s="514"/>
      <c r="D23" s="597"/>
      <c r="E23" s="598"/>
      <c r="F23" s="599"/>
      <c r="H23" s="7"/>
      <c r="I23" s="7"/>
      <c r="J23" s="7"/>
      <c r="K23" s="7"/>
      <c r="L23" s="8" t="s">
        <v>106</v>
      </c>
      <c r="M23" s="611" t="str">
        <f>IF('１一般等貸付申込書'!Q20="","",'１一般等貸付申込書'!Q20)</f>
        <v/>
      </c>
      <c r="N23" s="611"/>
      <c r="O23" s="612"/>
      <c r="P23" s="16"/>
    </row>
    <row r="24" spans="2:16" ht="18" customHeight="1">
      <c r="B24" s="15"/>
      <c r="C24" s="514"/>
      <c r="D24" s="590" t="s">
        <v>122</v>
      </c>
      <c r="E24" s="591"/>
      <c r="F24" s="592"/>
      <c r="G24" s="590" t="s">
        <v>55</v>
      </c>
      <c r="H24" s="592"/>
      <c r="I24" s="616" t="str">
        <f>IF('１一般等貸付申込書'!P66="","",'１一般等貸付申込書'!AN66)</f>
        <v/>
      </c>
      <c r="J24" s="617"/>
      <c r="K24" s="617"/>
      <c r="L24" s="617"/>
      <c r="M24" s="617"/>
      <c r="N24" s="617"/>
      <c r="O24" s="618"/>
      <c r="P24" s="16"/>
    </row>
    <row r="25" spans="2:16" ht="33" customHeight="1">
      <c r="B25" s="15"/>
      <c r="C25" s="515"/>
      <c r="D25" s="600" t="str">
        <f>IF('１一般等貸付申込書'!G17="","",'１一般等貸付申込書'!G17)</f>
        <v/>
      </c>
      <c r="E25" s="601"/>
      <c r="F25" s="602"/>
      <c r="G25" s="590" t="s">
        <v>124</v>
      </c>
      <c r="H25" s="592"/>
      <c r="I25" s="613" t="s">
        <v>198</v>
      </c>
      <c r="J25" s="614"/>
      <c r="K25" s="614"/>
      <c r="L25" s="614"/>
      <c r="M25" s="614"/>
      <c r="N25" s="614"/>
      <c r="O25" s="615"/>
      <c r="P25" s="16"/>
    </row>
    <row r="26" spans="2:16" ht="21.6" customHeight="1">
      <c r="B26" s="11"/>
      <c r="C26" s="20"/>
      <c r="D26" s="20"/>
      <c r="E26" s="20"/>
      <c r="F26" s="7"/>
      <c r="G26" s="7"/>
      <c r="H26" s="7"/>
      <c r="I26" s="7"/>
      <c r="J26" s="7"/>
      <c r="K26" s="7"/>
      <c r="L26" s="62" t="s">
        <v>195</v>
      </c>
      <c r="M26" s="7"/>
      <c r="N26" s="7"/>
      <c r="O26" s="7"/>
      <c r="P26" s="9"/>
    </row>
  </sheetData>
  <sheetProtection algorithmName="SHA-512" hashValue="RvEsWVc8Syk5py+20ZrvhM1Bq9O1ZDUTM/g7Pl4TILDqf2Uyc8aIQJMVp329TLPA9Mq/FXJl3UZdH+QX9+2miQ==" saltValue="nGLdRi4qUy0anv9FHmXkzQ==" spinCount="100000" sheet="1" objects="1" scenarios="1"/>
  <mergeCells count="19">
    <mergeCell ref="M20:O20"/>
    <mergeCell ref="I25:O25"/>
    <mergeCell ref="I24:O24"/>
    <mergeCell ref="C10:G10"/>
    <mergeCell ref="C11:G11"/>
    <mergeCell ref="C12:G12"/>
    <mergeCell ref="C19:C25"/>
    <mergeCell ref="H10:K10"/>
    <mergeCell ref="H11:K11"/>
    <mergeCell ref="D19:F20"/>
    <mergeCell ref="D21:F23"/>
    <mergeCell ref="G24:H24"/>
    <mergeCell ref="G25:H25"/>
    <mergeCell ref="D24:F24"/>
    <mergeCell ref="D25:F25"/>
    <mergeCell ref="G19:O19"/>
    <mergeCell ref="G22:O22"/>
    <mergeCell ref="H21:O21"/>
    <mergeCell ref="M23:O23"/>
  </mergeCells>
  <phoneticPr fontId="3"/>
  <conditionalFormatting sqref="H10:K11 I12 K12 M12 F16 H16 J16 G19:O19 M20:O20 H21:O21 G22:O22 M23:O23 I24:O24 D25:F25">
    <cfRule type="containsBlanks" dxfId="0" priority="1">
      <formula>LEN(TRIM(D10))=0</formula>
    </cfRule>
  </conditionalFormatting>
  <pageMargins left="0.6692913385826772" right="0.19685039370078741" top="0.51181102362204722" bottom="0.74803149606299213" header="0.31496062992125984" footer="0.31496062992125984"/>
  <pageSetup paperSize="9" fitToHeight="2" orientation="portrait" r:id="rId1"/>
  <colBreaks count="1" manualBreakCount="1">
    <brk id="16" max="46"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4"/>
  <sheetViews>
    <sheetView showGridLines="0" zoomScale="115" zoomScaleNormal="115" workbookViewId="0">
      <selection activeCell="O23" sqref="O23"/>
    </sheetView>
  </sheetViews>
  <sheetFormatPr defaultColWidth="8.88671875" defaultRowHeight="13.2"/>
  <cols>
    <col min="1" max="1" width="3.88671875" style="1" customWidth="1"/>
    <col min="2" max="2" width="4.21875" style="1" customWidth="1"/>
    <col min="3" max="3" width="2.88671875" style="1" customWidth="1"/>
    <col min="4" max="4" width="5.88671875" style="1" customWidth="1"/>
    <col min="5" max="13" width="8.88671875" style="1"/>
    <col min="14" max="14" width="11.109375" style="1" customWidth="1"/>
    <col min="15" max="15" width="2.33203125" style="1" customWidth="1"/>
    <col min="16" max="16384" width="8.88671875" style="1"/>
  </cols>
  <sheetData>
    <row r="1" spans="2:14" ht="30.6" customHeight="1"/>
    <row r="2" spans="2:14" ht="18" customHeight="1">
      <c r="N2" s="3"/>
    </row>
    <row r="3" spans="2:14" ht="18" customHeight="1">
      <c r="B3" s="18"/>
      <c r="K3" s="622"/>
      <c r="L3" s="622"/>
      <c r="M3" s="622"/>
      <c r="N3" s="622"/>
    </row>
    <row r="4" spans="2:14" ht="18" customHeight="1"/>
    <row r="5" spans="2:14" s="5" customFormat="1" ht="47.4" customHeight="1">
      <c r="C5" s="619"/>
      <c r="D5" s="619"/>
      <c r="E5" s="619"/>
      <c r="F5" s="619"/>
      <c r="G5" s="619"/>
      <c r="H5" s="619"/>
    </row>
    <row r="6" spans="2:14" ht="18" customHeight="1">
      <c r="C6" s="619"/>
      <c r="D6" s="619"/>
      <c r="E6" s="619"/>
      <c r="F6" s="619"/>
      <c r="G6" s="619"/>
      <c r="H6" s="619"/>
    </row>
    <row r="7" spans="2:14" ht="18" customHeight="1">
      <c r="C7" s="619"/>
      <c r="D7" s="619"/>
      <c r="E7" s="619"/>
      <c r="F7" s="619"/>
      <c r="G7" s="619"/>
      <c r="H7" s="619"/>
    </row>
    <row r="8" spans="2:14" ht="18" customHeight="1">
      <c r="M8" s="3"/>
    </row>
    <row r="9" spans="2:14" ht="18" customHeight="1">
      <c r="E9" s="79"/>
      <c r="F9" s="79"/>
      <c r="G9" s="79"/>
      <c r="H9" s="79"/>
      <c r="I9" s="79"/>
      <c r="J9" s="79"/>
      <c r="K9" s="79"/>
      <c r="L9" s="79"/>
      <c r="M9" s="79"/>
    </row>
    <row r="10" spans="2:14" ht="63" customHeight="1">
      <c r="F10" s="82"/>
      <c r="G10" s="82"/>
      <c r="H10" s="83"/>
      <c r="I10" s="83"/>
      <c r="J10" s="83"/>
      <c r="K10" s="83"/>
      <c r="L10" s="83"/>
      <c r="M10" s="83"/>
    </row>
    <row r="11" spans="2:14" ht="18" customHeight="1">
      <c r="E11" s="18"/>
    </row>
    <row r="12" spans="2:14" ht="18" customHeight="1"/>
    <row r="13" spans="2:14" ht="18" customHeight="1">
      <c r="C13" s="17"/>
    </row>
    <row r="14" spans="2:14" ht="18" customHeight="1">
      <c r="C14" s="17"/>
    </row>
    <row r="15" spans="2:14" ht="18" customHeight="1"/>
    <row r="16" spans="2:14" ht="18" customHeight="1"/>
    <row r="17" spans="2:2" ht="18" customHeight="1"/>
    <row r="18" spans="2:2" ht="18" customHeight="1">
      <c r="B18" s="79"/>
    </row>
    <row r="19" spans="2:2" ht="18" customHeight="1">
      <c r="B19" s="79"/>
    </row>
    <row r="20" spans="2:2" ht="18" customHeight="1">
      <c r="B20" s="79"/>
    </row>
    <row r="21" spans="2:2" ht="18" customHeight="1"/>
    <row r="22" spans="2:2" ht="18" customHeight="1"/>
    <row r="23" spans="2:2" ht="18" customHeight="1"/>
    <row r="24" spans="2:2" ht="18" customHeight="1"/>
    <row r="25" spans="2:2" ht="18" customHeight="1"/>
    <row r="26" spans="2:2" ht="18" customHeight="1">
      <c r="B26" s="79"/>
    </row>
    <row r="27" spans="2:2" ht="18" customHeight="1"/>
    <row r="28" spans="2:2" ht="18" customHeight="1">
      <c r="B28" s="79"/>
    </row>
    <row r="29" spans="2:2" ht="18" customHeight="1"/>
    <row r="30" spans="2:2" ht="18" customHeight="1"/>
    <row r="31" spans="2:2" ht="18" customHeight="1"/>
    <row r="32" spans="2:2" ht="18" customHeight="1"/>
    <row r="33" spans="2:13" ht="18" customHeight="1"/>
    <row r="34" spans="2:13" ht="18" customHeight="1"/>
    <row r="35" spans="2:13" ht="28.95" customHeight="1">
      <c r="D35" s="623"/>
      <c r="E35" s="598"/>
      <c r="F35" s="598"/>
      <c r="G35" s="624"/>
      <c r="H35" s="624"/>
      <c r="I35" s="624"/>
      <c r="J35" s="624"/>
      <c r="K35" s="624"/>
      <c r="L35" s="624"/>
      <c r="M35" s="624"/>
    </row>
    <row r="36" spans="2:13" ht="18" customHeight="1">
      <c r="D36" s="623"/>
      <c r="E36" s="598"/>
      <c r="F36" s="598"/>
      <c r="G36" s="79"/>
      <c r="H36" s="621"/>
      <c r="I36" s="621"/>
      <c r="J36" s="621"/>
      <c r="K36" s="621"/>
      <c r="L36" s="621"/>
      <c r="M36" s="621"/>
    </row>
    <row r="37" spans="2:13" ht="18" customHeight="1">
      <c r="D37" s="623"/>
      <c r="E37" s="598"/>
      <c r="F37" s="598"/>
      <c r="G37" s="3"/>
      <c r="H37" s="621"/>
      <c r="I37" s="621"/>
      <c r="J37" s="621"/>
      <c r="K37" s="621"/>
      <c r="L37" s="621"/>
      <c r="M37" s="621"/>
    </row>
    <row r="38" spans="2:13" ht="18" customHeight="1">
      <c r="D38" s="623"/>
      <c r="E38" s="598"/>
      <c r="F38" s="598"/>
      <c r="H38" s="621"/>
      <c r="I38" s="621"/>
      <c r="J38" s="621"/>
      <c r="K38" s="621"/>
      <c r="L38" s="621"/>
      <c r="M38" s="621"/>
    </row>
    <row r="39" spans="2:13" ht="18" customHeight="1">
      <c r="D39" s="623"/>
      <c r="E39" s="598"/>
      <c r="F39" s="598"/>
      <c r="G39" s="79"/>
      <c r="H39" s="621"/>
      <c r="I39" s="621"/>
      <c r="J39" s="621"/>
      <c r="K39" s="621"/>
      <c r="L39" s="621"/>
      <c r="M39" s="621"/>
    </row>
    <row r="40" spans="2:13" ht="18" customHeight="1">
      <c r="D40" s="623"/>
      <c r="E40" s="598"/>
      <c r="F40" s="598"/>
      <c r="H40" s="621"/>
      <c r="I40" s="621"/>
      <c r="J40" s="621"/>
      <c r="K40" s="621"/>
      <c r="L40" s="621"/>
      <c r="M40" s="621"/>
    </row>
    <row r="41" spans="2:13" ht="43.2" customHeight="1">
      <c r="D41" s="623"/>
      <c r="E41" s="598"/>
      <c r="F41" s="598"/>
      <c r="G41" s="79"/>
      <c r="H41" s="620"/>
      <c r="I41" s="620"/>
      <c r="J41" s="620"/>
      <c r="K41" s="620"/>
      <c r="L41" s="620"/>
    </row>
    <row r="42" spans="2:13" ht="18" customHeight="1"/>
    <row r="43" spans="2:13" ht="18" customHeight="1">
      <c r="B43" s="17"/>
    </row>
    <row r="44" spans="2:13" ht="18" customHeight="1"/>
  </sheetData>
  <sheetProtection algorithmName="SHA-512" hashValue="X+N+w6Jb2adg+r/mePZZo98GaHhtLWB2RSmTiglWgXKek3rnpeNRA28bBEp/sjTQMg7X02mjT+y3uaGbUgWbcg==" saltValue="ktsPV5Azl6oqDqjUGCdSJA==" spinCount="100000" sheet="1" objects="1" scenarios="1"/>
  <mergeCells count="14">
    <mergeCell ref="C5:H7"/>
    <mergeCell ref="H41:L41"/>
    <mergeCell ref="H40:M40"/>
    <mergeCell ref="K3:N3"/>
    <mergeCell ref="D35:D41"/>
    <mergeCell ref="E40:F40"/>
    <mergeCell ref="E41:F41"/>
    <mergeCell ref="E35:F36"/>
    <mergeCell ref="E37:F39"/>
    <mergeCell ref="H38:M38"/>
    <mergeCell ref="H39:M39"/>
    <mergeCell ref="H37:M37"/>
    <mergeCell ref="H36:M36"/>
    <mergeCell ref="G35:M35"/>
  </mergeCells>
  <phoneticPr fontId="3"/>
  <printOptions horizontalCentered="1"/>
  <pageMargins left="0.51181102362204722" right="0.27559055118110237" top="0.59055118110236227" bottom="0.51181102362204722" header="0.31496062992125984" footer="0.31496062992125984"/>
  <pageSetup paperSize="9" scale="11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
  <sheetViews>
    <sheetView workbookViewId="0">
      <selection activeCell="D15" sqref="D15"/>
    </sheetView>
  </sheetViews>
  <sheetFormatPr defaultColWidth="24.5546875" defaultRowHeight="21.6"/>
  <cols>
    <col min="1" max="1" width="6.21875" style="70" customWidth="1"/>
    <col min="2" max="2" width="23.21875" style="70" bestFit="1" customWidth="1"/>
    <col min="3" max="3" width="4.33203125" style="70" bestFit="1" customWidth="1"/>
    <col min="4" max="4" width="21.77734375" style="70" bestFit="1" customWidth="1"/>
    <col min="5" max="6" width="22.33203125" style="70" customWidth="1"/>
    <col min="7" max="7" width="28.44140625" style="70" customWidth="1"/>
    <col min="8" max="16384" width="24.5546875" style="70"/>
  </cols>
  <sheetData>
    <row r="1" spans="1:7">
      <c r="A1" s="68" t="s">
        <v>161</v>
      </c>
      <c r="B1" s="625" t="s">
        <v>162</v>
      </c>
      <c r="C1" s="626"/>
      <c r="D1" s="627"/>
      <c r="E1" s="69" t="s">
        <v>163</v>
      </c>
      <c r="F1" s="68" t="s">
        <v>164</v>
      </c>
      <c r="G1" s="68" t="s">
        <v>165</v>
      </c>
    </row>
    <row r="2" spans="1:7" ht="43.2" customHeight="1">
      <c r="A2" s="71">
        <v>1</v>
      </c>
      <c r="B2" s="111">
        <v>46092</v>
      </c>
      <c r="C2" s="112" t="s">
        <v>207</v>
      </c>
      <c r="D2" s="113">
        <v>46122</v>
      </c>
      <c r="E2" s="114">
        <v>46153</v>
      </c>
      <c r="F2" s="115">
        <v>46155</v>
      </c>
      <c r="G2" s="628" t="s">
        <v>183</v>
      </c>
    </row>
    <row r="3" spans="1:7">
      <c r="A3" s="71">
        <v>2</v>
      </c>
      <c r="B3" s="116">
        <v>46125</v>
      </c>
      <c r="C3" s="112" t="s">
        <v>207</v>
      </c>
      <c r="D3" s="113">
        <v>46150</v>
      </c>
      <c r="E3" s="114">
        <v>46177</v>
      </c>
      <c r="F3" s="114">
        <v>46183</v>
      </c>
      <c r="G3" s="629"/>
    </row>
    <row r="4" spans="1:7">
      <c r="A4" s="71">
        <v>3</v>
      </c>
      <c r="B4" s="116">
        <v>46153</v>
      </c>
      <c r="C4" s="112" t="s">
        <v>207</v>
      </c>
      <c r="D4" s="113">
        <v>46183</v>
      </c>
      <c r="E4" s="114">
        <v>46209</v>
      </c>
      <c r="F4" s="114">
        <v>46213</v>
      </c>
      <c r="G4" s="629"/>
    </row>
    <row r="5" spans="1:7">
      <c r="A5" s="71">
        <v>4</v>
      </c>
      <c r="B5" s="116">
        <v>46184</v>
      </c>
      <c r="C5" s="112" t="s">
        <v>207</v>
      </c>
      <c r="D5" s="113">
        <v>46213</v>
      </c>
      <c r="E5" s="114">
        <v>46240</v>
      </c>
      <c r="F5" s="114">
        <v>46244</v>
      </c>
      <c r="G5" s="629"/>
    </row>
    <row r="6" spans="1:7">
      <c r="A6" s="71">
        <v>5</v>
      </c>
      <c r="B6" s="116">
        <v>46216</v>
      </c>
      <c r="C6" s="112" t="s">
        <v>207</v>
      </c>
      <c r="D6" s="113">
        <v>46244</v>
      </c>
      <c r="E6" s="114">
        <v>46269</v>
      </c>
      <c r="F6" s="114">
        <v>46275</v>
      </c>
      <c r="G6" s="629"/>
    </row>
    <row r="7" spans="1:7">
      <c r="A7" s="71">
        <v>6</v>
      </c>
      <c r="B7" s="116">
        <v>46246</v>
      </c>
      <c r="C7" s="112" t="s">
        <v>207</v>
      </c>
      <c r="D7" s="113">
        <v>46275</v>
      </c>
      <c r="E7" s="114">
        <v>46301</v>
      </c>
      <c r="F7" s="115">
        <v>46308</v>
      </c>
      <c r="G7" s="629"/>
    </row>
    <row r="8" spans="1:7">
      <c r="A8" s="71">
        <v>7</v>
      </c>
      <c r="B8" s="116">
        <v>46276</v>
      </c>
      <c r="C8" s="112" t="s">
        <v>207</v>
      </c>
      <c r="D8" s="113">
        <v>46304</v>
      </c>
      <c r="E8" s="114">
        <v>46332</v>
      </c>
      <c r="F8" s="115">
        <v>46337</v>
      </c>
      <c r="G8" s="629"/>
    </row>
    <row r="9" spans="1:7">
      <c r="A9" s="71">
        <v>8</v>
      </c>
      <c r="B9" s="116">
        <v>46308</v>
      </c>
      <c r="C9" s="112" t="s">
        <v>207</v>
      </c>
      <c r="D9" s="113">
        <v>46336</v>
      </c>
      <c r="E9" s="114">
        <v>46360</v>
      </c>
      <c r="F9" s="114">
        <v>46366</v>
      </c>
      <c r="G9" s="629"/>
    </row>
    <row r="10" spans="1:7">
      <c r="A10" s="71">
        <v>9</v>
      </c>
      <c r="B10" s="116">
        <v>46337</v>
      </c>
      <c r="C10" s="112" t="s">
        <v>207</v>
      </c>
      <c r="D10" s="113">
        <v>46366</v>
      </c>
      <c r="E10" s="117">
        <v>46394</v>
      </c>
      <c r="F10" s="118">
        <v>46400</v>
      </c>
      <c r="G10" s="629"/>
    </row>
    <row r="11" spans="1:7">
      <c r="A11" s="71">
        <v>10</v>
      </c>
      <c r="B11" s="116">
        <v>46367</v>
      </c>
      <c r="C11" s="112" t="s">
        <v>207</v>
      </c>
      <c r="D11" s="119">
        <v>46395</v>
      </c>
      <c r="E11" s="114">
        <v>46422</v>
      </c>
      <c r="F11" s="114">
        <v>46428</v>
      </c>
      <c r="G11" s="629"/>
    </row>
    <row r="12" spans="1:7">
      <c r="A12" s="71">
        <v>11</v>
      </c>
      <c r="B12" s="116">
        <v>46399</v>
      </c>
      <c r="C12" s="112" t="s">
        <v>207</v>
      </c>
      <c r="D12" s="113">
        <v>46428</v>
      </c>
      <c r="E12" s="114">
        <v>46450</v>
      </c>
      <c r="F12" s="114">
        <v>46456</v>
      </c>
      <c r="G12" s="629"/>
    </row>
    <row r="13" spans="1:7">
      <c r="A13" s="71">
        <v>12</v>
      </c>
      <c r="B13" s="116">
        <v>46430</v>
      </c>
      <c r="C13" s="112" t="s">
        <v>207</v>
      </c>
      <c r="D13" s="113">
        <v>46456</v>
      </c>
      <c r="E13" s="114">
        <v>46483</v>
      </c>
      <c r="F13" s="115">
        <v>46489</v>
      </c>
      <c r="G13" s="630"/>
    </row>
    <row r="14" spans="1:7">
      <c r="G14" s="72"/>
    </row>
  </sheetData>
  <mergeCells count="2">
    <mergeCell ref="B1:D1"/>
    <mergeCell ref="G2:G13"/>
  </mergeCells>
  <phoneticPr fontId="3"/>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１一般等貸付申込書</vt:lpstr>
      <vt:lpstr>２借入状況等申告書</vt:lpstr>
      <vt:lpstr>3貸付事業における個人情報に関する同意書</vt:lpstr>
      <vt:lpstr>4貸付借用証書</vt:lpstr>
      <vt:lpstr>貸付日程</vt:lpstr>
      <vt:lpstr>'１一般等貸付申込書'!Print_Area</vt:lpstr>
      <vt:lpstr>'２借入状況等申告書'!Print_Area</vt:lpstr>
      <vt:lpstr>'3貸付事業における個人情報に関する同意書'!Print_Area</vt:lpstr>
      <vt:lpstr>'4貸付借用証書'!Print_Area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2026-03-12T05:45:33Z</cp:lastPrinted>
  <dcterms:created xsi:type="dcterms:W3CDTF">2015-09-04T01:11:50Z</dcterms:created>
  <dcterms:modified xsi:type="dcterms:W3CDTF">2026-03-12T05:45:42Z</dcterms:modified>
</cp:coreProperties>
</file>