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VBFPF001\Redirect$\g3679753\Downloads\"/>
    </mc:Choice>
  </mc:AlternateContent>
  <xr:revisionPtr revIDLastSave="0" documentId="13_ncr:1_{E765C2F4-C73B-44D5-BCCE-E355045BA691}" xr6:coauthVersionLast="36" xr6:coauthVersionMax="36" xr10:uidLastSave="{00000000-0000-0000-0000-000000000000}"/>
  <bookViews>
    <workbookView xWindow="0" yWindow="0" windowWidth="24720" windowHeight="12135" tabRatio="787" activeTab="2" xr2:uid="{00000000-000D-0000-FFFF-FFFF00000000}"/>
  </bookViews>
  <sheets>
    <sheet name="作成前に見てください" sheetId="15" r:id="rId1"/>
    <sheet name="入力シート①【開始月】" sheetId="11" r:id="rId2"/>
    <sheet name="入力シート②【開始月】" sheetId="8" r:id="rId3"/>
    <sheet name="試算シート【開始月】(提出)" sheetId="9" r:id="rId4"/>
    <sheet name="入力シート① 【終了月】" sheetId="12" r:id="rId5"/>
    <sheet name="入力シート② 【終了月】" sheetId="13" r:id="rId6"/>
    <sheet name="試算シート【終了月】(提出)" sheetId="14" r:id="rId7"/>
  </sheets>
  <definedNames>
    <definedName name="_xlnm.Print_Area" localSheetId="3">'試算シート【開始月】(提出)'!$A$1:$BX$54</definedName>
    <definedName name="_xlnm.Print_Area" localSheetId="6">'試算シート【終了月】(提出)'!$A$1:$BX$54</definedName>
    <definedName name="_xlnm.Print_Area" localSheetId="4">'入力シート① 【終了月】'!$A$1:$O$59</definedName>
    <definedName name="_xlnm.Print_Area" localSheetId="1">入力シート①【開始月】!$A$1:$O$59</definedName>
    <definedName name="_xlnm.Print_Area" localSheetId="5">'入力シート② 【終了月】'!$A$1:$BG$44</definedName>
    <definedName name="_xlnm.Print_Area" localSheetId="2">入力シート②【開始月】!$A$1:$BG$44</definedName>
  </definedNames>
  <calcPr calcId="191029"/>
</workbook>
</file>

<file path=xl/calcChain.xml><?xml version="1.0" encoding="utf-8"?>
<calcChain xmlns="http://schemas.openxmlformats.org/spreadsheetml/2006/main">
  <c r="M6" i="12" l="1"/>
  <c r="J6" i="12" s="1"/>
  <c r="C18" i="12" s="1"/>
  <c r="M6" i="11"/>
  <c r="J6" i="11" s="1"/>
  <c r="C18" i="11" s="1"/>
  <c r="AH11" i="13"/>
  <c r="AH10" i="13"/>
  <c r="BD3" i="14" s="1"/>
  <c r="L11" i="13"/>
  <c r="L10" i="13"/>
  <c r="AT3" i="14" s="1"/>
  <c r="L9" i="13"/>
  <c r="AT2" i="14" s="1"/>
  <c r="H21" i="14"/>
  <c r="H20" i="14"/>
  <c r="H19" i="14"/>
  <c r="H18" i="14"/>
  <c r="H17" i="14"/>
  <c r="H13" i="14"/>
  <c r="H12" i="14"/>
  <c r="H11" i="14"/>
  <c r="AT6" i="14"/>
  <c r="B5" i="14"/>
  <c r="H5" i="14" s="1"/>
  <c r="BI4" i="14"/>
  <c r="AT4" i="14"/>
  <c r="B4" i="14"/>
  <c r="H4" i="14" s="1"/>
  <c r="O3" i="14"/>
  <c r="BK1" i="14"/>
  <c r="CZ58" i="13"/>
  <c r="E38" i="13"/>
  <c r="B21" i="14" s="1"/>
  <c r="E37" i="13"/>
  <c r="B20" i="14" s="1"/>
  <c r="E36" i="13"/>
  <c r="B19" i="14" s="1"/>
  <c r="E35" i="13"/>
  <c r="B13" i="14" s="1"/>
  <c r="E34" i="13"/>
  <c r="B18" i="14" s="1"/>
  <c r="E33" i="13"/>
  <c r="B12" i="14" s="1"/>
  <c r="E32" i="13"/>
  <c r="B17" i="14" s="1"/>
  <c r="E31" i="13"/>
  <c r="B11" i="14" s="1"/>
  <c r="AB5" i="13"/>
  <c r="BK6" i="14" s="1"/>
  <c r="H46" i="12"/>
  <c r="I44" i="12"/>
  <c r="I43" i="12"/>
  <c r="I33" i="12"/>
  <c r="I32" i="12"/>
  <c r="H35" i="12" s="1"/>
  <c r="I22" i="12"/>
  <c r="Q14" i="14" l="1"/>
  <c r="S27" i="14" s="1"/>
  <c r="AU22" i="14"/>
  <c r="AU28" i="14" s="1"/>
  <c r="G5" i="14"/>
  <c r="BJ14" i="14"/>
  <c r="BI27" i="14" s="1"/>
  <c r="AU14" i="14"/>
  <c r="AU27" i="14" s="1"/>
  <c r="BJ22" i="14"/>
  <c r="BI28" i="14" s="1"/>
  <c r="Q22" i="14"/>
  <c r="S28" i="14" s="1"/>
  <c r="S29" i="14" s="1"/>
  <c r="O4" i="14"/>
  <c r="G4" i="14"/>
  <c r="O5" i="14"/>
  <c r="I21" i="12"/>
  <c r="B3" i="14"/>
  <c r="H3" i="14" s="1"/>
  <c r="I21" i="11"/>
  <c r="AF14" i="14"/>
  <c r="AG27" i="14" s="1"/>
  <c r="AF22" i="14"/>
  <c r="AG28" i="14" s="1"/>
  <c r="AU29" i="14" l="1"/>
  <c r="E40" i="14" s="1"/>
  <c r="BI29" i="14"/>
  <c r="E41" i="14" s="1"/>
  <c r="F53" i="12"/>
  <c r="F55" i="12" s="1"/>
  <c r="H24" i="12"/>
  <c r="B53" i="12" s="1"/>
  <c r="I53" i="12" s="1"/>
  <c r="E38" i="14"/>
  <c r="AG29" i="14"/>
  <c r="I56" i="12" l="1"/>
  <c r="T42" i="13" s="1"/>
  <c r="M6" i="14" s="1"/>
  <c r="D33" i="14" s="1"/>
  <c r="U33" i="14" s="1"/>
  <c r="D35" i="14" s="1"/>
  <c r="U35" i="14" s="1"/>
  <c r="BK52" i="14" s="1"/>
  <c r="AB46" i="14"/>
  <c r="E39" i="14"/>
  <c r="BT46" i="14" l="1"/>
  <c r="S46" i="14"/>
  <c r="S50" i="14"/>
  <c r="BT50" i="14"/>
  <c r="S48" i="14"/>
  <c r="S52" i="14"/>
  <c r="AB50" i="14"/>
  <c r="BT48" i="14"/>
  <c r="AB52" i="14"/>
  <c r="BT52" i="14"/>
  <c r="BK46" i="14"/>
  <c r="BK48" i="14"/>
  <c r="BK50" i="14"/>
  <c r="AB48" i="14"/>
  <c r="AR38" i="14"/>
  <c r="AJ46" i="14" s="1"/>
  <c r="AT46" i="14" l="1"/>
  <c r="O8" i="14" s="1"/>
  <c r="AR41" i="14"/>
  <c r="AJ52" i="14" s="1"/>
  <c r="AT52" i="14" s="1"/>
  <c r="BH8" i="14" s="1"/>
  <c r="AR40" i="14"/>
  <c r="AJ50" i="14" s="1"/>
  <c r="AT50" i="14" s="1"/>
  <c r="AS8" i="14" s="1"/>
  <c r="AR39" i="14"/>
  <c r="AJ48" i="14" s="1"/>
  <c r="AT48" i="14" s="1"/>
  <c r="AD8" i="14" s="1"/>
  <c r="AB5" i="8" l="1"/>
  <c r="B5" i="9" l="1"/>
  <c r="O5" i="9" s="1"/>
  <c r="B4" i="9"/>
  <c r="H4" i="9" s="1"/>
  <c r="O3" i="9"/>
  <c r="G5" i="9" l="1"/>
  <c r="H5" i="9"/>
  <c r="G4" i="9"/>
  <c r="O4" i="9"/>
  <c r="BK1" i="9" l="1"/>
  <c r="BK6" i="9"/>
  <c r="B3" i="9"/>
  <c r="H3" i="9" s="1"/>
  <c r="H24" i="11" l="1"/>
  <c r="I44" i="11" l="1"/>
  <c r="I43" i="11"/>
  <c r="H46" i="11" s="1"/>
  <c r="I33" i="11"/>
  <c r="I32" i="11"/>
  <c r="I22" i="11"/>
  <c r="F53" i="11" l="1"/>
  <c r="F55" i="11" s="1"/>
  <c r="H35" i="11"/>
  <c r="B53" i="11" l="1"/>
  <c r="I53" i="11" s="1"/>
  <c r="I56" i="11" l="1"/>
  <c r="T42" i="8" s="1"/>
  <c r="BI4" i="9"/>
  <c r="AT4" i="9"/>
  <c r="BD3" i="9"/>
  <c r="AT3" i="9"/>
  <c r="AT2" i="9"/>
  <c r="M6" i="9" l="1"/>
  <c r="H21" i="9"/>
  <c r="H20" i="9"/>
  <c r="H19" i="9"/>
  <c r="H13" i="9"/>
  <c r="E38" i="8" l="1"/>
  <c r="B21" i="9" s="1"/>
  <c r="E37" i="8"/>
  <c r="B20" i="9" s="1"/>
  <c r="E36" i="8"/>
  <c r="B19" i="9" s="1"/>
  <c r="E35" i="8"/>
  <c r="B13" i="9" s="1"/>
  <c r="E34" i="8"/>
  <c r="E33" i="8"/>
  <c r="B12" i="9" s="1"/>
  <c r="E32" i="8"/>
  <c r="E31" i="8"/>
  <c r="H18" i="9" l="1"/>
  <c r="H17" i="9"/>
  <c r="B17" i="9"/>
  <c r="H12" i="9"/>
  <c r="B18" i="9"/>
  <c r="B11" i="9"/>
  <c r="AU22" i="9" l="1"/>
  <c r="AF22" i="9"/>
  <c r="Q22" i="9"/>
  <c r="S28" i="9" s="1"/>
  <c r="BJ22" i="9"/>
  <c r="BI28" i="9" s="1"/>
  <c r="AT6" i="9"/>
  <c r="H11" i="9" l="1"/>
  <c r="CZ58" i="8"/>
  <c r="BJ14" i="9" l="1"/>
  <c r="AU14" i="9"/>
  <c r="AF14" i="9"/>
  <c r="Q14" i="9"/>
  <c r="AG27" i="9" l="1"/>
  <c r="AU27" i="9"/>
  <c r="BI27" i="9"/>
  <c r="S27" i="9"/>
  <c r="AG28" i="9" l="1"/>
  <c r="AG29" i="9" s="1"/>
  <c r="E39" i="9" l="1"/>
  <c r="S29" i="9"/>
  <c r="BI29" i="9"/>
  <c r="AU28" i="9"/>
  <c r="AU29" i="9" s="1"/>
  <c r="E40" i="9" l="1"/>
  <c r="E41" i="9"/>
  <c r="E38" i="9"/>
  <c r="D33" i="9"/>
  <c r="U33" i="9" l="1"/>
  <c r="D35" i="9" s="1"/>
  <c r="U35" i="9" s="1"/>
  <c r="AB46" i="9" s="1"/>
  <c r="BK48" i="9" l="1"/>
  <c r="BK46" i="9"/>
  <c r="BK52" i="9"/>
  <c r="BK50" i="9"/>
  <c r="BT48" i="9"/>
  <c r="BT52" i="9"/>
  <c r="BT50" i="9"/>
  <c r="BT46" i="9"/>
  <c r="S52" i="9"/>
  <c r="AB48" i="9"/>
  <c r="S48" i="9"/>
  <c r="S50" i="9"/>
  <c r="AB50" i="9"/>
  <c r="S46" i="9"/>
  <c r="AB52" i="9"/>
  <c r="AR39" i="9" l="1"/>
  <c r="AJ48" i="9" s="1"/>
  <c r="AT48" i="9" s="1"/>
  <c r="AD8" i="9" s="1"/>
  <c r="AR41" i="9"/>
  <c r="AJ52" i="9" s="1"/>
  <c r="AT52" i="9" s="1"/>
  <c r="BH8" i="9" s="1"/>
  <c r="AR40" i="9"/>
  <c r="AJ50" i="9" s="1"/>
  <c r="AT50" i="9" s="1"/>
  <c r="AS8" i="9" s="1"/>
  <c r="AR38" i="9"/>
  <c r="AJ46" i="9" s="1"/>
  <c r="AT46" i="9" s="1"/>
  <c r="O8" i="9" s="1"/>
</calcChain>
</file>

<file path=xl/sharedStrings.xml><?xml version="1.0" encoding="utf-8"?>
<sst xmlns="http://schemas.openxmlformats.org/spreadsheetml/2006/main" count="600" uniqueCount="193">
  <si>
    <t>支給額</t>
    <rPh sb="0" eb="3">
      <t>シキュウガク</t>
    </rPh>
    <phoneticPr fontId="6"/>
  </si>
  <si>
    <t>給与種目</t>
    <rPh sb="0" eb="2">
      <t>キュウヨ</t>
    </rPh>
    <rPh sb="2" eb="4">
      <t>シュモク</t>
    </rPh>
    <phoneticPr fontId="6"/>
  </si>
  <si>
    <t>住居手当</t>
    <rPh sb="0" eb="2">
      <t>ジュウキョ</t>
    </rPh>
    <rPh sb="2" eb="4">
      <t>テアテ</t>
    </rPh>
    <phoneticPr fontId="6"/>
  </si>
  <si>
    <t>扶養手当</t>
    <rPh sb="0" eb="2">
      <t>フヨウ</t>
    </rPh>
    <rPh sb="2" eb="4">
      <t>テアテ</t>
    </rPh>
    <phoneticPr fontId="6"/>
  </si>
  <si>
    <t>１００分の</t>
    <rPh sb="3" eb="4">
      <t>ブン</t>
    </rPh>
    <phoneticPr fontId="6"/>
  </si>
  <si>
    <t>　　　辞令に「それぞれ１００分の○○を支給し、…」と明記してある場合　　
　　　ただし、辞令の文言が「従前のとおり給与を支給する。」の場合は、当該辞令の発令前の給与支給
　　割合を入力してください。
　　（当該辞令による休職発令の前が病気休暇の場合は１００分の１００を入力します。）</t>
    <rPh sb="3" eb="5">
      <t>ジレイ</t>
    </rPh>
    <rPh sb="14" eb="15">
      <t>ブン</t>
    </rPh>
    <rPh sb="19" eb="21">
      <t>シキュウ</t>
    </rPh>
    <rPh sb="26" eb="28">
      <t>メイキ</t>
    </rPh>
    <rPh sb="32" eb="34">
      <t>バアイ</t>
    </rPh>
    <rPh sb="44" eb="46">
      <t>ジレイ</t>
    </rPh>
    <rPh sb="47" eb="49">
      <t>モンゴン</t>
    </rPh>
    <rPh sb="51" eb="53">
      <t>ジュウゼン</t>
    </rPh>
    <rPh sb="57" eb="59">
      <t>キュウヨ</t>
    </rPh>
    <rPh sb="60" eb="62">
      <t>シキュウ</t>
    </rPh>
    <rPh sb="67" eb="69">
      <t>バアイ</t>
    </rPh>
    <rPh sb="71" eb="73">
      <t>トウガイ</t>
    </rPh>
    <rPh sb="73" eb="75">
      <t>ジレイ</t>
    </rPh>
    <rPh sb="76" eb="78">
      <t>ハツレイ</t>
    </rPh>
    <rPh sb="78" eb="79">
      <t>マエ</t>
    </rPh>
    <rPh sb="80" eb="82">
      <t>キュウヨ</t>
    </rPh>
    <rPh sb="82" eb="84">
      <t>シキュウ</t>
    </rPh>
    <rPh sb="87" eb="89">
      <t>ワリアイ</t>
    </rPh>
    <rPh sb="90" eb="92">
      <t>ニュウリョク</t>
    </rPh>
    <rPh sb="103" eb="105">
      <t>トウガイ</t>
    </rPh>
    <rPh sb="105" eb="107">
      <t>ジレイ</t>
    </rPh>
    <rPh sb="110" eb="112">
      <t>キュウショク</t>
    </rPh>
    <rPh sb="112" eb="114">
      <t>ハツレイ</t>
    </rPh>
    <rPh sb="115" eb="116">
      <t>マエ</t>
    </rPh>
    <rPh sb="117" eb="119">
      <t>ビョウキ</t>
    </rPh>
    <rPh sb="119" eb="121">
      <t>キュウカ</t>
    </rPh>
    <rPh sb="122" eb="124">
      <t>バアイ</t>
    </rPh>
    <rPh sb="128" eb="129">
      <t>ブン</t>
    </rPh>
    <rPh sb="134" eb="136">
      <t>ニュウリョク</t>
    </rPh>
    <phoneticPr fontId="6"/>
  </si>
  <si>
    <t>（２）給与の支給割合を入力してください。</t>
    <rPh sb="3" eb="5">
      <t>キュウヨ</t>
    </rPh>
    <rPh sb="6" eb="8">
      <t>シキュウ</t>
    </rPh>
    <rPh sb="8" eb="10">
      <t>ワリアイ</t>
    </rPh>
    <rPh sb="11" eb="13">
      <t>ニュウリョク</t>
    </rPh>
    <phoneticPr fontId="6"/>
  </si>
  <si>
    <t>手当</t>
    <rPh sb="0" eb="2">
      <t>テアテ</t>
    </rPh>
    <phoneticPr fontId="6"/>
  </si>
  <si>
    <t>円</t>
    <rPh sb="0" eb="1">
      <t>エン</t>
    </rPh>
    <phoneticPr fontId="6"/>
  </si>
  <si>
    <t>＝</t>
    <phoneticPr fontId="6"/>
  </si>
  <si>
    <t>－</t>
    <phoneticPr fontId="6"/>
  </si>
  <si>
    <t>）</t>
    <phoneticPr fontId="6"/>
  </si>
  <si>
    <t>日</t>
    <rPh sb="0" eb="1">
      <t>ニチ</t>
    </rPh>
    <phoneticPr fontId="6"/>
  </si>
  <si>
    <t>×</t>
    <phoneticPr fontId="6"/>
  </si>
  <si>
    <t>（</t>
    <phoneticPr fontId="6"/>
  </si>
  <si>
    <t>の場合</t>
    <rPh sb="1" eb="3">
      <t>バアイ</t>
    </rPh>
    <phoneticPr fontId="6"/>
  </si>
  <si>
    <t>２３日</t>
    <rPh sb="2" eb="3">
      <t>ニチ</t>
    </rPh>
    <phoneticPr fontId="6"/>
  </si>
  <si>
    <t>２２日</t>
    <rPh sb="2" eb="3">
      <t>ニチ</t>
    </rPh>
    <phoneticPr fontId="6"/>
  </si>
  <si>
    <t>２１日</t>
    <rPh sb="2" eb="3">
      <t>ニチ</t>
    </rPh>
    <phoneticPr fontId="6"/>
  </si>
  <si>
    <t>２０日</t>
    <rPh sb="2" eb="3">
      <t>ニチ</t>
    </rPh>
    <phoneticPr fontId="6"/>
  </si>
  <si>
    <t>給付額</t>
    <rPh sb="0" eb="2">
      <t>キュウフ</t>
    </rPh>
    <rPh sb="2" eb="3">
      <t>ガク</t>
    </rPh>
    <phoneticPr fontId="6"/>
  </si>
  <si>
    <t>日）</t>
    <rPh sb="0" eb="1">
      <t>ニチ</t>
    </rPh>
    <phoneticPr fontId="6"/>
  </si>
  <si>
    <t>・・・</t>
    <phoneticPr fontId="6"/>
  </si>
  <si>
    <t>円）</t>
    <rPh sb="0" eb="1">
      <t>エン</t>
    </rPh>
    <phoneticPr fontId="6"/>
  </si>
  <si>
    <t>（Ｆ4</t>
    <phoneticPr fontId="6"/>
  </si>
  <si>
    <t>（Ｆ３</t>
    <phoneticPr fontId="6"/>
  </si>
  <si>
    <t>（Ｆ２</t>
    <phoneticPr fontId="6"/>
  </si>
  <si>
    <t>（Ｆ１</t>
    <phoneticPr fontId="6"/>
  </si>
  <si>
    <t>支給割合</t>
    <rPh sb="0" eb="2">
      <t>シキュウ</t>
    </rPh>
    <rPh sb="2" eb="4">
      <t>ワリアイ</t>
    </rPh>
    <phoneticPr fontId="6"/>
  </si>
  <si>
    <t>（１０円未満四捨五入）</t>
    <rPh sb="3" eb="4">
      <t>エン</t>
    </rPh>
    <rPh sb="4" eb="6">
      <t>ミマン</t>
    </rPh>
    <rPh sb="6" eb="10">
      <t>シシャゴニュウ</t>
    </rPh>
    <phoneticPr fontId="6"/>
  </si>
  <si>
    <t>Ｆ４　（Ｄ４＋Ｅ４）</t>
    <phoneticPr fontId="6"/>
  </si>
  <si>
    <t>Ｆ２　（Ｄ２＋Ｅ２）</t>
    <phoneticPr fontId="6"/>
  </si>
  <si>
    <t>Ｆ１　（Ｄ１＋Ｅ１）</t>
    <phoneticPr fontId="6"/>
  </si>
  <si>
    <t>合計</t>
    <rPh sb="0" eb="2">
      <t>ゴウケイ</t>
    </rPh>
    <phoneticPr fontId="6"/>
  </si>
  <si>
    <t>Ｅ４　（Ｃ４÷２２）</t>
    <phoneticPr fontId="6"/>
  </si>
  <si>
    <t>Ｅ３　（Ｃ３÷２２）</t>
    <phoneticPr fontId="6"/>
  </si>
  <si>
    <t>Ｅ２　（Ｃ２÷２２）</t>
    <phoneticPr fontId="6"/>
  </si>
  <si>
    <t>Ｅ１　（Ｃ１÷２２）</t>
    <phoneticPr fontId="6"/>
  </si>
  <si>
    <t>Ｄ４　（Ｂ４÷Ａ４）</t>
    <phoneticPr fontId="6"/>
  </si>
  <si>
    <t>Ｄ３　（Ｂ３÷Ａ３）</t>
    <phoneticPr fontId="6"/>
  </si>
  <si>
    <t>Ｄ２　（Ｂ２÷Ａ２）</t>
    <phoneticPr fontId="6"/>
  </si>
  <si>
    <t>Ｄ１　（Ｂ１÷Ａ１）</t>
    <phoneticPr fontId="6"/>
  </si>
  <si>
    <t>支　給　額　算　定　調　書</t>
    <rPh sb="0" eb="1">
      <t>シ</t>
    </rPh>
    <rPh sb="2" eb="3">
      <t>キュウ</t>
    </rPh>
    <rPh sb="4" eb="5">
      <t>ガク</t>
    </rPh>
    <rPh sb="6" eb="7">
      <t>サン</t>
    </rPh>
    <rPh sb="8" eb="9">
      <t>サダム</t>
    </rPh>
    <rPh sb="10" eb="11">
      <t>チョウ</t>
    </rPh>
    <rPh sb="12" eb="13">
      <t>ショ</t>
    </rPh>
    <phoneticPr fontId="6"/>
  </si>
  <si>
    <t>Ｃ２</t>
    <phoneticPr fontId="6"/>
  </si>
  <si>
    <t>Ｃ１</t>
    <phoneticPr fontId="6"/>
  </si>
  <si>
    <t>合　　計</t>
    <rPh sb="0" eb="1">
      <t>ア</t>
    </rPh>
    <rPh sb="3" eb="4">
      <t>ケイ</t>
    </rPh>
    <phoneticPr fontId="6"/>
  </si>
  <si>
    <t>種別</t>
    <rPh sb="0" eb="2">
      <t>シュベツ</t>
    </rPh>
    <phoneticPr fontId="6"/>
  </si>
  <si>
    <t>Ｂ３</t>
    <phoneticPr fontId="6"/>
  </si>
  <si>
    <t>Ｂ２</t>
    <phoneticPr fontId="6"/>
  </si>
  <si>
    <t>Ｂ１</t>
    <phoneticPr fontId="6"/>
  </si>
  <si>
    <t>合　　　計</t>
    <rPh sb="0" eb="1">
      <t>ア</t>
    </rPh>
    <rPh sb="4" eb="5">
      <t>ケイ</t>
    </rPh>
    <phoneticPr fontId="6"/>
  </si>
  <si>
    <t>Ａ4</t>
    <phoneticPr fontId="6"/>
  </si>
  <si>
    <t>Ａ3</t>
    <phoneticPr fontId="6"/>
  </si>
  <si>
    <t>Ａ2</t>
    <phoneticPr fontId="6"/>
  </si>
  <si>
    <t>Ａ1</t>
    <phoneticPr fontId="6"/>
  </si>
  <si>
    <t>給与の支給割合</t>
    <rPh sb="0" eb="2">
      <t>キュウヨ</t>
    </rPh>
    <rPh sb="3" eb="5">
      <t>シキュウ</t>
    </rPh>
    <rPh sb="5" eb="7">
      <t>ワリアイ</t>
    </rPh>
    <phoneticPr fontId="6"/>
  </si>
  <si>
    <t>地域手当</t>
    <rPh sb="0" eb="2">
      <t>チイキ</t>
    </rPh>
    <rPh sb="2" eb="4">
      <t>テアテ</t>
    </rPh>
    <phoneticPr fontId="6"/>
  </si>
  <si>
    <t>給与の支給割合を入力する</t>
    <rPh sb="8" eb="10">
      <t>ニュウリョク</t>
    </rPh>
    <phoneticPr fontId="2"/>
  </si>
  <si>
    <t xml:space="preserve">   （例）「今後…給料、扶養手当、調整手当、…のそれぞれ１００分の○○を支給し…」
　　   　「今後休職の期間中、従前のとおり給与を支給する。」等</t>
    <rPh sb="4" eb="5">
      <t>レイ</t>
    </rPh>
    <rPh sb="10" eb="12">
      <t>キュウリョウ</t>
    </rPh>
    <rPh sb="74" eb="75">
      <t>トウ</t>
    </rPh>
    <phoneticPr fontId="6"/>
  </si>
  <si>
    <t>ア.給与明細等に記載されている休職中にも支給されている給与種目を確認してください。</t>
    <rPh sb="2" eb="4">
      <t>キュウヨ</t>
    </rPh>
    <rPh sb="4" eb="6">
      <t>メイサイ</t>
    </rPh>
    <rPh sb="6" eb="7">
      <t>トウ</t>
    </rPh>
    <rPh sb="8" eb="10">
      <t>キサイ</t>
    </rPh>
    <rPh sb="15" eb="18">
      <t>キュウショクチュウ</t>
    </rPh>
    <rPh sb="20" eb="22">
      <t>シキュウ</t>
    </rPh>
    <rPh sb="32" eb="34">
      <t>カクニン</t>
    </rPh>
    <phoneticPr fontId="6"/>
  </si>
  <si>
    <t>減給中の支給額</t>
    <rPh sb="0" eb="2">
      <t>ゲンキュウ</t>
    </rPh>
    <rPh sb="2" eb="3">
      <t>チュウ</t>
    </rPh>
    <rPh sb="4" eb="7">
      <t>シキュウガク</t>
    </rPh>
    <phoneticPr fontId="6"/>
  </si>
  <si>
    <t>算出に用いる率</t>
    <rPh sb="0" eb="2">
      <t>サンシュツ</t>
    </rPh>
    <rPh sb="3" eb="4">
      <t>モチ</t>
    </rPh>
    <rPh sb="6" eb="7">
      <t>リツ</t>
    </rPh>
    <phoneticPr fontId="2"/>
  </si>
  <si>
    <t>22分の1</t>
    <rPh sb="2" eb="3">
      <t>ブン</t>
    </rPh>
    <phoneticPr fontId="2"/>
  </si>
  <si>
    <t>・・・・①</t>
    <phoneticPr fontId="6"/>
  </si>
  <si>
    <t>※　色つきのセルに入力してください。</t>
    <phoneticPr fontId="2"/>
  </si>
  <si>
    <t>入力した給与明細</t>
    <rPh sb="0" eb="2">
      <t>ニュウリョク</t>
    </rPh>
    <rPh sb="4" eb="6">
      <t>キュウヨ</t>
    </rPh>
    <rPh sb="6" eb="8">
      <t>メイサイ</t>
    </rPh>
    <phoneticPr fontId="6"/>
  </si>
  <si>
    <t>円</t>
    <rPh sb="0" eb="1">
      <t>エン</t>
    </rPh>
    <phoneticPr fontId="2"/>
  </si>
  <si>
    <t>給料表額</t>
    <rPh sb="0" eb="2">
      <t>キュウリョウ</t>
    </rPh>
    <rPh sb="2" eb="3">
      <t>ヒョウ</t>
    </rPh>
    <rPh sb="3" eb="4">
      <t>ガク</t>
    </rPh>
    <phoneticPr fontId="6"/>
  </si>
  <si>
    <t>教職調整額（給料の加算額）</t>
    <rPh sb="0" eb="2">
      <t>キョウショク</t>
    </rPh>
    <rPh sb="2" eb="4">
      <t>チョウセイ</t>
    </rPh>
    <rPh sb="4" eb="5">
      <t>ガク</t>
    </rPh>
    <rPh sb="6" eb="8">
      <t>キュウリョウ</t>
    </rPh>
    <rPh sb="9" eb="12">
      <t>カサンガク</t>
    </rPh>
    <phoneticPr fontId="6"/>
  </si>
  <si>
    <t>給料の調整額</t>
    <rPh sb="0" eb="2">
      <t>キュウリョウ</t>
    </rPh>
    <rPh sb="3" eb="5">
      <t>チョウセイ</t>
    </rPh>
    <rPh sb="5" eb="6">
      <t>ガク</t>
    </rPh>
    <phoneticPr fontId="6"/>
  </si>
  <si>
    <t>※期末手当及び勤勉手当は、傷病手当金の算出にあたり調整対象となりません。</t>
    <rPh sb="1" eb="3">
      <t>キマツ</t>
    </rPh>
    <rPh sb="3" eb="5">
      <t>テアテ</t>
    </rPh>
    <rPh sb="5" eb="6">
      <t>オヨ</t>
    </rPh>
    <rPh sb="7" eb="9">
      <t>キンベン</t>
    </rPh>
    <rPh sb="9" eb="11">
      <t>テアテ</t>
    </rPh>
    <rPh sb="13" eb="15">
      <t>ショウビョウ</t>
    </rPh>
    <rPh sb="15" eb="17">
      <t>テアテ</t>
    </rPh>
    <rPh sb="17" eb="18">
      <t>キン</t>
    </rPh>
    <rPh sb="19" eb="21">
      <t>サンシュツ</t>
    </rPh>
    <rPh sb="25" eb="27">
      <t>チョウセイ</t>
    </rPh>
    <rPh sb="27" eb="29">
      <t>タイショウ</t>
    </rPh>
    <phoneticPr fontId="6"/>
  </si>
  <si>
    <t>担当者氏名</t>
    <rPh sb="0" eb="3">
      <t>タントウシャ</t>
    </rPh>
    <rPh sb="3" eb="5">
      <t>シメイ</t>
    </rPh>
    <phoneticPr fontId="2"/>
  </si>
  <si>
    <t>休職者氏名</t>
    <rPh sb="0" eb="2">
      <t>キュウショク</t>
    </rPh>
    <rPh sb="2" eb="3">
      <t>シャ</t>
    </rPh>
    <rPh sb="3" eb="5">
      <t>シメイ</t>
    </rPh>
    <phoneticPr fontId="2"/>
  </si>
  <si>
    <t>氏名</t>
    <rPh sb="0" eb="2">
      <t>シメイ</t>
    </rPh>
    <phoneticPr fontId="2"/>
  </si>
  <si>
    <t>担当</t>
    <rPh sb="0" eb="2">
      <t>タントウ</t>
    </rPh>
    <phoneticPr fontId="2"/>
  </si>
  <si>
    <t>連絡先</t>
    <rPh sb="0" eb="2">
      <t>レンラク</t>
    </rPh>
    <rPh sb="2" eb="3">
      <t>サキ</t>
    </rPh>
    <phoneticPr fontId="2"/>
  </si>
  <si>
    <t>所属所</t>
    <rPh sb="0" eb="2">
      <t>ショゾク</t>
    </rPh>
    <rPh sb="2" eb="3">
      <t>ショ</t>
    </rPh>
    <phoneticPr fontId="2"/>
  </si>
  <si>
    <t>所属所</t>
    <rPh sb="0" eb="2">
      <t>ショゾク</t>
    </rPh>
    <rPh sb="2" eb="3">
      <t>ショ</t>
    </rPh>
    <phoneticPr fontId="2"/>
  </si>
  <si>
    <t>のセルには、その年月の間の標準報酬月額を入力してください</t>
    <rPh sb="8" eb="10">
      <t>ネンゲツ</t>
    </rPh>
    <rPh sb="11" eb="12">
      <t>アイダ</t>
    </rPh>
    <rPh sb="13" eb="15">
      <t>ヒョウジュン</t>
    </rPh>
    <rPh sb="15" eb="17">
      <t>ホウシュウ</t>
    </rPh>
    <rPh sb="17" eb="19">
      <t>ゲツガク</t>
    </rPh>
    <rPh sb="20" eb="22">
      <t>ニュウリョク</t>
    </rPh>
    <phoneticPr fontId="2"/>
  </si>
  <si>
    <t xml:space="preserve">標準報酬月額① </t>
    <rPh sb="0" eb="2">
      <t>ヒョウジュン</t>
    </rPh>
    <rPh sb="2" eb="4">
      <t>ホウシュウ</t>
    </rPh>
    <rPh sb="4" eb="6">
      <t>ゲツガク</t>
    </rPh>
    <phoneticPr fontId="2"/>
  </si>
  <si>
    <t>から</t>
    <phoneticPr fontId="2"/>
  </si>
  <si>
    <t>まで</t>
    <phoneticPr fontId="2"/>
  </si>
  <si>
    <t>標準報酬月額</t>
    <rPh sb="0" eb="2">
      <t>ヒョウジュン</t>
    </rPh>
    <rPh sb="2" eb="4">
      <t>ホウシュウ</t>
    </rPh>
    <rPh sb="4" eb="6">
      <t>ゲツガク</t>
    </rPh>
    <phoneticPr fontId="2"/>
  </si>
  <si>
    <t>月数</t>
    <rPh sb="0" eb="2">
      <t>ツキスウ</t>
    </rPh>
    <phoneticPr fontId="2"/>
  </si>
  <si>
    <t>合計</t>
    <rPh sb="0" eb="2">
      <t>ゴウケイ</t>
    </rPh>
    <phoneticPr fontId="2"/>
  </si>
  <si>
    <t>標準報酬月額②</t>
    <rPh sb="0" eb="2">
      <t>ヒョウジュン</t>
    </rPh>
    <rPh sb="2" eb="4">
      <t>ホウシュウ</t>
    </rPh>
    <rPh sb="4" eb="6">
      <t>ゲツガク</t>
    </rPh>
    <phoneticPr fontId="2"/>
  </si>
  <si>
    <t>標準報酬月額③</t>
    <rPh sb="0" eb="2">
      <t>ヒョウジュン</t>
    </rPh>
    <rPh sb="2" eb="4">
      <t>ホウシュウ</t>
    </rPh>
    <rPh sb="4" eb="6">
      <t>ゲツガク</t>
    </rPh>
    <phoneticPr fontId="2"/>
  </si>
  <si>
    <t>標準報酬月額合計</t>
    <rPh sb="0" eb="2">
      <t>ヒョウジュン</t>
    </rPh>
    <rPh sb="2" eb="4">
      <t>ホウシュウ</t>
    </rPh>
    <rPh sb="4" eb="6">
      <t>ゲツガク</t>
    </rPh>
    <rPh sb="6" eb="8">
      <t>ゴウケイ</t>
    </rPh>
    <phoneticPr fontId="2"/>
  </si>
  <si>
    <t>÷</t>
    <phoneticPr fontId="2"/>
  </si>
  <si>
    <t>総月数</t>
    <rPh sb="0" eb="1">
      <t>ソウ</t>
    </rPh>
    <rPh sb="1" eb="3">
      <t>ツキスウ</t>
    </rPh>
    <phoneticPr fontId="2"/>
  </si>
  <si>
    <t>＝</t>
    <phoneticPr fontId="2"/>
  </si>
  <si>
    <t>平均標準報酬月額</t>
    <rPh sb="2" eb="4">
      <t>ヒョウジュン</t>
    </rPh>
    <rPh sb="4" eb="6">
      <t>ホウシュウ</t>
    </rPh>
    <rPh sb="6" eb="8">
      <t>ゲツガク</t>
    </rPh>
    <phoneticPr fontId="2"/>
  </si>
  <si>
    <t>算定に用いる平均標準報酬月額</t>
    <rPh sb="0" eb="2">
      <t>サンテイ</t>
    </rPh>
    <rPh sb="3" eb="4">
      <t>モチ</t>
    </rPh>
    <rPh sb="6" eb="8">
      <t>ヘイキン</t>
    </rPh>
    <rPh sb="8" eb="9">
      <t>ヒョウ</t>
    </rPh>
    <rPh sb="9" eb="10">
      <t>ジュン</t>
    </rPh>
    <rPh sb="10" eb="12">
      <t>ホウシュウ</t>
    </rPh>
    <rPh sb="12" eb="14">
      <t>ゲツガク</t>
    </rPh>
    <phoneticPr fontId="2"/>
  </si>
  <si>
    <t>平均標準報酬月額</t>
    <rPh sb="0" eb="2">
      <t>ヘイキン</t>
    </rPh>
    <phoneticPr fontId="2"/>
  </si>
  <si>
    <t>5　平均標準報酬月額</t>
    <rPh sb="2" eb="4">
      <t>ヘイキン</t>
    </rPh>
    <rPh sb="4" eb="6">
      <t>ヒョウジュン</t>
    </rPh>
    <rPh sb="6" eb="8">
      <t>ホウシュウ</t>
    </rPh>
    <rPh sb="8" eb="10">
      <t>ゲツガク</t>
    </rPh>
    <phoneticPr fontId="6"/>
  </si>
  <si>
    <t>平均標準報酬月額</t>
    <rPh sb="0" eb="2">
      <t>ヘイキン</t>
    </rPh>
    <rPh sb="2" eb="4">
      <t>ヒョウジュン</t>
    </rPh>
    <rPh sb="4" eb="6">
      <t>ホウシュウ</t>
    </rPh>
    <rPh sb="6" eb="8">
      <t>ゲツガク</t>
    </rPh>
    <phoneticPr fontId="6"/>
  </si>
  <si>
    <t>Ｂ４</t>
    <phoneticPr fontId="6"/>
  </si>
  <si>
    <t>Ｃ３</t>
    <phoneticPr fontId="6"/>
  </si>
  <si>
    <t>Ｃ４</t>
    <phoneticPr fontId="6"/>
  </si>
  <si>
    <t>Ｆ３　（Ｄ３＋Ｅ３）</t>
    <phoneticPr fontId="6"/>
  </si>
  <si>
    <t>（枝番）</t>
    <rPh sb="1" eb="3">
      <t>エダバン</t>
    </rPh>
    <phoneticPr fontId="2"/>
  </si>
  <si>
    <t>担当者連絡先</t>
    <phoneticPr fontId="2"/>
  </si>
  <si>
    <t>イ.上記アの他に、休職中に支給されている給与種目があれば入力してください。</t>
    <rPh sb="2" eb="4">
      <t>ジョウキ</t>
    </rPh>
    <rPh sb="6" eb="7">
      <t>ホカ</t>
    </rPh>
    <rPh sb="9" eb="12">
      <t>キュウショクチュウ</t>
    </rPh>
    <rPh sb="13" eb="15">
      <t>シキュウ</t>
    </rPh>
    <rPh sb="20" eb="22">
      <t>キュウヨ</t>
    </rPh>
    <rPh sb="22" eb="24">
      <t>シュモク</t>
    </rPh>
    <rPh sb="28" eb="30">
      <t>ニュウリョク</t>
    </rPh>
    <phoneticPr fontId="6"/>
  </si>
  <si>
    <t>】</t>
    <phoneticPr fontId="2"/>
  </si>
  <si>
    <t>・</t>
    <phoneticPr fontId="2"/>
  </si>
  <si>
    <t>＜注意事項＞　</t>
    <rPh sb="1" eb="3">
      <t>チュウイ</t>
    </rPh>
    <rPh sb="3" eb="5">
      <t>ジコウ</t>
    </rPh>
    <phoneticPr fontId="2"/>
  </si>
  <si>
    <t>色つきのセルのみ入力してください。</t>
    <rPh sb="0" eb="1">
      <t>イロ</t>
    </rPh>
    <rPh sb="8" eb="10">
      <t>ニュウリョク</t>
    </rPh>
    <phoneticPr fontId="2"/>
  </si>
  <si>
    <t>から</t>
    <phoneticPr fontId="2"/>
  </si>
  <si>
    <t>以下の入力で参照する給与明細</t>
    <rPh sb="0" eb="2">
      <t>イカ</t>
    </rPh>
    <rPh sb="3" eb="5">
      <t>ニュウリョク</t>
    </rPh>
    <rPh sb="6" eb="8">
      <t>サンショウ</t>
    </rPh>
    <rPh sb="10" eb="12">
      <t>キュウヨ</t>
    </rPh>
    <rPh sb="12" eb="14">
      <t>メイサイ</t>
    </rPh>
    <phoneticPr fontId="2"/>
  </si>
  <si>
    <t>分</t>
    <rPh sb="0" eb="1">
      <t>ブン</t>
    </rPh>
    <phoneticPr fontId="2"/>
  </si>
  <si>
    <t>２　給与明細や休職発令の辞令等（以下「給与明細等」という。）から休職中に支給されている給与種目を確認し、必要に応じて　イ　に種目を入力してください。</t>
    <rPh sb="2" eb="4">
      <t>キュウヨ</t>
    </rPh>
    <rPh sb="4" eb="6">
      <t>メイサイ</t>
    </rPh>
    <rPh sb="14" eb="15">
      <t>トウ</t>
    </rPh>
    <rPh sb="16" eb="18">
      <t>イカ</t>
    </rPh>
    <rPh sb="19" eb="21">
      <t>キュウヨ</t>
    </rPh>
    <rPh sb="21" eb="23">
      <t>メイサイ</t>
    </rPh>
    <rPh sb="23" eb="24">
      <t>トウ</t>
    </rPh>
    <rPh sb="32" eb="35">
      <t>キュウショクチュウ</t>
    </rPh>
    <rPh sb="36" eb="38">
      <t>シキュウ</t>
    </rPh>
    <rPh sb="45" eb="47">
      <t>シュモク</t>
    </rPh>
    <rPh sb="48" eb="50">
      <t>カクニン</t>
    </rPh>
    <rPh sb="52" eb="54">
      <t>ヒツヨウ</t>
    </rPh>
    <rPh sb="55" eb="56">
      <t>オウ</t>
    </rPh>
    <rPh sb="62" eb="64">
      <t>シュモク</t>
    </rPh>
    <rPh sb="65" eb="67">
      <t>ニュウリョク</t>
    </rPh>
    <phoneticPr fontId="6"/>
  </si>
  <si>
    <t>１　所属及び休職者の情報を入力してください。</t>
    <rPh sb="2" eb="4">
      <t>ショゾク</t>
    </rPh>
    <rPh sb="4" eb="5">
      <t>オヨ</t>
    </rPh>
    <rPh sb="6" eb="8">
      <t>キュウショク</t>
    </rPh>
    <rPh sb="8" eb="9">
      <t>シャ</t>
    </rPh>
    <rPh sb="10" eb="12">
      <t>ジョウホウ</t>
    </rPh>
    <rPh sb="13" eb="15">
      <t>ニュウリョク</t>
    </rPh>
    <phoneticPr fontId="2"/>
  </si>
  <si>
    <t>３　休職中に支給されている給与の金額を入力してください。</t>
    <rPh sb="2" eb="4">
      <t>キュウショク</t>
    </rPh>
    <rPh sb="4" eb="5">
      <t>チュウ</t>
    </rPh>
    <rPh sb="6" eb="8">
      <t>シキュウ</t>
    </rPh>
    <rPh sb="13" eb="15">
      <t>キュウヨ</t>
    </rPh>
    <rPh sb="16" eb="18">
      <t>キンガク</t>
    </rPh>
    <rPh sb="19" eb="21">
      <t>ニュウリョク</t>
    </rPh>
    <phoneticPr fontId="6"/>
  </si>
  <si>
    <r>
      <t>のセルには、年月を</t>
    </r>
    <r>
      <rPr>
        <b/>
        <sz val="14"/>
        <color theme="1"/>
        <rFont val="ＭＳ Ｐゴシック"/>
        <family val="3"/>
        <charset val="128"/>
        <scheme val="minor"/>
      </rPr>
      <t>/</t>
    </r>
    <r>
      <rPr>
        <sz val="14"/>
        <color theme="1"/>
        <rFont val="ＭＳ Ｐゴシック"/>
        <family val="3"/>
        <charset val="128"/>
        <scheme val="minor"/>
      </rPr>
      <t>区切りで入力してください</t>
    </r>
    <rPh sb="6" eb="8">
      <t>ネンゲツ</t>
    </rPh>
    <rPh sb="10" eb="12">
      <t>クギ</t>
    </rPh>
    <phoneticPr fontId="2"/>
  </si>
  <si>
    <t>試算に使用した標準報酬月額</t>
    <rPh sb="0" eb="2">
      <t>シサン</t>
    </rPh>
    <rPh sb="3" eb="5">
      <t>シヨウ</t>
    </rPh>
    <rPh sb="7" eb="9">
      <t>ヒョウジュン</t>
    </rPh>
    <rPh sb="9" eb="11">
      <t>ホウシュウ</t>
    </rPh>
    <rPh sb="11" eb="13">
      <t>ゲツガク</t>
    </rPh>
    <phoneticPr fontId="2"/>
  </si>
  <si>
    <t>から</t>
    <phoneticPr fontId="2"/>
  </si>
  <si>
    <t>※編集不要
※このシートのみ印刷して提出</t>
    <rPh sb="1" eb="3">
      <t>ヘンシュウ</t>
    </rPh>
    <rPh sb="3" eb="5">
      <t>フヨウ</t>
    </rPh>
    <rPh sb="14" eb="16">
      <t>インサツ</t>
    </rPh>
    <rPh sb="18" eb="20">
      <t>テイシュツ</t>
    </rPh>
    <phoneticPr fontId="6"/>
  </si>
  <si>
    <t>【</t>
    <phoneticPr fontId="2"/>
  </si>
  <si>
    <t>】</t>
    <phoneticPr fontId="2"/>
  </si>
  <si>
    <t>傷病手当金試算（入力シート①平均標準報酬月額計算シート）
（組合員期間12月以上）   【病気休職（有給）開始月】</t>
    <rPh sb="45" eb="47">
      <t>ビョウキ</t>
    </rPh>
    <rPh sb="47" eb="49">
      <t>キュウショク</t>
    </rPh>
    <rPh sb="50" eb="52">
      <t>ユウキュウ</t>
    </rPh>
    <rPh sb="53" eb="55">
      <t>カイシ</t>
    </rPh>
    <rPh sb="55" eb="56">
      <t>ツキ</t>
    </rPh>
    <phoneticPr fontId="2"/>
  </si>
  <si>
    <r>
      <rPr>
        <sz val="14"/>
        <color theme="1"/>
        <rFont val="ＭＳ Ｐゴシック"/>
        <family val="3"/>
        <charset val="128"/>
        <scheme val="minor"/>
      </rPr>
      <t>病気休職（有給）開始月以前12ヶ月に標準報酬月額の等級が変わった場合は、各標準報酬月額が適用されていた期間ごとに</t>
    </r>
    <r>
      <rPr>
        <sz val="14"/>
        <color rgb="FF0070C0"/>
        <rFont val="ＭＳ Ｐゴシック"/>
        <family val="3"/>
        <charset val="128"/>
        <scheme val="minor"/>
      </rPr>
      <t>標準報酬月額①～③</t>
    </r>
    <r>
      <rPr>
        <sz val="14"/>
        <rFont val="ＭＳ Ｐゴシック"/>
        <family val="3"/>
        <charset val="128"/>
        <scheme val="minor"/>
      </rPr>
      <t>に</t>
    </r>
    <r>
      <rPr>
        <sz val="14"/>
        <color theme="1"/>
        <rFont val="ＭＳ Ｐゴシック"/>
        <family val="3"/>
        <charset val="128"/>
        <scheme val="minor"/>
      </rPr>
      <t>入力してください。</t>
    </r>
    <rPh sb="0" eb="2">
      <t>ビョウキ</t>
    </rPh>
    <rPh sb="2" eb="4">
      <t>キュウショク</t>
    </rPh>
    <rPh sb="5" eb="7">
      <t>ユウキュウ</t>
    </rPh>
    <rPh sb="8" eb="10">
      <t>カイシ</t>
    </rPh>
    <rPh sb="10" eb="11">
      <t>ツキ</t>
    </rPh>
    <rPh sb="11" eb="13">
      <t>イゼン</t>
    </rPh>
    <rPh sb="16" eb="17">
      <t>ゲツ</t>
    </rPh>
    <rPh sb="18" eb="20">
      <t>ヒョウジュン</t>
    </rPh>
    <rPh sb="20" eb="22">
      <t>ホウシュウ</t>
    </rPh>
    <rPh sb="22" eb="24">
      <t>ゲツガク</t>
    </rPh>
    <rPh sb="25" eb="27">
      <t>トウキュウ</t>
    </rPh>
    <rPh sb="28" eb="29">
      <t>カ</t>
    </rPh>
    <rPh sb="32" eb="34">
      <t>バアイ</t>
    </rPh>
    <rPh sb="36" eb="37">
      <t>カク</t>
    </rPh>
    <rPh sb="37" eb="39">
      <t>ヒョウジュン</t>
    </rPh>
    <rPh sb="39" eb="41">
      <t>ホウシュウ</t>
    </rPh>
    <rPh sb="41" eb="43">
      <t>ゲツガク</t>
    </rPh>
    <rPh sb="44" eb="46">
      <t>テキヨウ</t>
    </rPh>
    <rPh sb="51" eb="53">
      <t>キカン</t>
    </rPh>
    <rPh sb="56" eb="58">
      <t>ヒョウジュン</t>
    </rPh>
    <rPh sb="66" eb="68">
      <t>ニュウリョク</t>
    </rPh>
    <phoneticPr fontId="2"/>
  </si>
  <si>
    <t>病気休職（有給）の開始日</t>
    <rPh sb="0" eb="2">
      <t>ビョウキ</t>
    </rPh>
    <rPh sb="2" eb="4">
      <t>キュウショク</t>
    </rPh>
    <rPh sb="5" eb="7">
      <t>ユウキュウ</t>
    </rPh>
    <rPh sb="9" eb="11">
      <t>カイシ</t>
    </rPh>
    <rPh sb="11" eb="12">
      <t>ビ</t>
    </rPh>
    <phoneticPr fontId="2"/>
  </si>
  <si>
    <t>傷病手当金試算（入力シート②休職者情報、給与明細等）
【病気休職（有給）開始月】</t>
    <rPh sb="0" eb="2">
      <t>ショウビョウ</t>
    </rPh>
    <rPh sb="2" eb="4">
      <t>テアテ</t>
    </rPh>
    <rPh sb="4" eb="5">
      <t>キン</t>
    </rPh>
    <rPh sb="5" eb="7">
      <t>シサン</t>
    </rPh>
    <rPh sb="8" eb="10">
      <t>ニュウリョク</t>
    </rPh>
    <rPh sb="14" eb="16">
      <t>キュウショク</t>
    </rPh>
    <rPh sb="16" eb="17">
      <t>シャ</t>
    </rPh>
    <rPh sb="17" eb="19">
      <t>ジョウホウ</t>
    </rPh>
    <rPh sb="20" eb="22">
      <t>キュウヨ</t>
    </rPh>
    <rPh sb="22" eb="24">
      <t>メイサイ</t>
    </rPh>
    <rPh sb="24" eb="25">
      <t>トウ</t>
    </rPh>
    <rPh sb="36" eb="38">
      <t>カイシ</t>
    </rPh>
    <rPh sb="38" eb="39">
      <t>ツキ</t>
    </rPh>
    <phoneticPr fontId="6"/>
  </si>
  <si>
    <r>
      <t>病気休職</t>
    </r>
    <r>
      <rPr>
        <sz val="14"/>
        <rFont val="ＭＳ Ｐゴシック"/>
        <family val="3"/>
        <charset val="128"/>
        <scheme val="major"/>
      </rPr>
      <t>（有給）</t>
    </r>
    <r>
      <rPr>
        <sz val="14"/>
        <color theme="1"/>
        <rFont val="ＭＳ Ｐゴシック"/>
        <family val="3"/>
        <charset val="128"/>
        <scheme val="major"/>
      </rPr>
      <t>開始月以前の組合員期間が継続して12月以上ある組合員の場合は、このシートを使用します。</t>
    </r>
    <rPh sb="5" eb="7">
      <t>ユウキュウ</t>
    </rPh>
    <phoneticPr fontId="2"/>
  </si>
  <si>
    <t>病気休職（有給）期間の傷病手当金支給有無を確認するための試算を行います。</t>
    <rPh sb="11" eb="13">
      <t>ショウビョウ</t>
    </rPh>
    <rPh sb="13" eb="15">
      <t>テアテ</t>
    </rPh>
    <rPh sb="15" eb="16">
      <t>キン</t>
    </rPh>
    <rPh sb="18" eb="20">
      <t>ウム</t>
    </rPh>
    <phoneticPr fontId="2"/>
  </si>
  <si>
    <t>傷病手当金試算（入力シート①平均標準報酬月額計算シート）
（組合員期間12月以上）   【病気休職（有給）終了月】</t>
    <rPh sb="45" eb="47">
      <t>ビョウキ</t>
    </rPh>
    <rPh sb="47" eb="49">
      <t>キュウショク</t>
    </rPh>
    <rPh sb="50" eb="52">
      <t>ユウキュウ</t>
    </rPh>
    <rPh sb="53" eb="55">
      <t>シュウリョウ</t>
    </rPh>
    <rPh sb="55" eb="56">
      <t>ツキ</t>
    </rPh>
    <phoneticPr fontId="2"/>
  </si>
  <si>
    <t>病気休職（有給）の終了日</t>
    <rPh sb="0" eb="2">
      <t>ビョウキ</t>
    </rPh>
    <rPh sb="2" eb="4">
      <t>キュウショク</t>
    </rPh>
    <rPh sb="5" eb="7">
      <t>ユウキュウ</t>
    </rPh>
    <rPh sb="9" eb="11">
      <t>シュウリョウ</t>
    </rPh>
    <rPh sb="11" eb="12">
      <t>ビ</t>
    </rPh>
    <phoneticPr fontId="2"/>
  </si>
  <si>
    <t>傷病手当金試算（入力シート②休職者情報、給与明細等）
【病気休職（有給）終了月】</t>
    <rPh sb="0" eb="2">
      <t>ショウビョウ</t>
    </rPh>
    <rPh sb="2" eb="4">
      <t>テアテ</t>
    </rPh>
    <rPh sb="4" eb="5">
      <t>キン</t>
    </rPh>
    <rPh sb="5" eb="7">
      <t>シサン</t>
    </rPh>
    <rPh sb="8" eb="10">
      <t>ニュウリョク</t>
    </rPh>
    <rPh sb="14" eb="16">
      <t>キュウショク</t>
    </rPh>
    <rPh sb="16" eb="17">
      <t>シャ</t>
    </rPh>
    <rPh sb="17" eb="19">
      <t>ジョウホウ</t>
    </rPh>
    <rPh sb="20" eb="22">
      <t>キュウヨ</t>
    </rPh>
    <rPh sb="22" eb="24">
      <t>メイサイ</t>
    </rPh>
    <rPh sb="24" eb="25">
      <t>トウ</t>
    </rPh>
    <rPh sb="36" eb="38">
      <t>シュウリョウ</t>
    </rPh>
    <phoneticPr fontId="6"/>
  </si>
  <si>
    <t>【病気休職（有給）開始日：</t>
    <rPh sb="9" eb="11">
      <t>カイシ</t>
    </rPh>
    <rPh sb="11" eb="12">
      <t>ヒ</t>
    </rPh>
    <phoneticPr fontId="2"/>
  </si>
  <si>
    <t>事前審査には、「試算シート【開始月】（提出）」「試算シート【終了月】（提出）」を印刷して提出してください。入力シート①②の提出は不要です。</t>
    <rPh sb="53" eb="55">
      <t>ニュウリョク</t>
    </rPh>
    <rPh sb="61" eb="63">
      <t>テイシュツ</t>
    </rPh>
    <rPh sb="64" eb="66">
      <t>フヨウ</t>
    </rPh>
    <phoneticPr fontId="2"/>
  </si>
  <si>
    <t>事前審査時に、病気休職（有給）の開始月と終了月の２種類を作成し、参照した給与明細（写）を
添付して提出してください。</t>
    <rPh sb="0" eb="2">
      <t>ジゼン</t>
    </rPh>
    <rPh sb="2" eb="4">
      <t>シンサ</t>
    </rPh>
    <rPh sb="4" eb="5">
      <t>ジ</t>
    </rPh>
    <rPh sb="49" eb="51">
      <t>テイシュツ</t>
    </rPh>
    <phoneticPr fontId="2"/>
  </si>
  <si>
    <t>勤務を要する日数が</t>
    <rPh sb="0" eb="2">
      <t>キンム</t>
    </rPh>
    <rPh sb="3" eb="4">
      <t>ヨウ</t>
    </rPh>
    <rPh sb="6" eb="8">
      <t>ニッスウ</t>
    </rPh>
    <rPh sb="7" eb="8">
      <t>タイニチ</t>
    </rPh>
    <phoneticPr fontId="6"/>
  </si>
  <si>
    <t>勤務を要する日数</t>
    <rPh sb="0" eb="2">
      <t>キンム</t>
    </rPh>
    <rPh sb="3" eb="4">
      <t>ヨウ</t>
    </rPh>
    <rPh sb="6" eb="8">
      <t>ニッスウ</t>
    </rPh>
    <rPh sb="7" eb="8">
      <t>タイニチ</t>
    </rPh>
    <phoneticPr fontId="6"/>
  </si>
  <si>
    <t>傷病手当金日額</t>
    <rPh sb="0" eb="2">
      <t>ショウビョウ</t>
    </rPh>
    <rPh sb="2" eb="4">
      <t>テアテ</t>
    </rPh>
    <rPh sb="4" eb="5">
      <t>キン</t>
    </rPh>
    <rPh sb="5" eb="6">
      <t>ニチ</t>
    </rPh>
    <rPh sb="6" eb="7">
      <t>ガク</t>
    </rPh>
    <phoneticPr fontId="6"/>
  </si>
  <si>
    <t>　</t>
    <phoneticPr fontId="6"/>
  </si>
  <si>
    <t>平均標準報酬月額</t>
    <phoneticPr fontId="2"/>
  </si>
  <si>
    <t>×　２/３</t>
    <phoneticPr fontId="6"/>
  </si>
  <si>
    <t>＝</t>
    <phoneticPr fontId="2"/>
  </si>
  <si>
    <t>×　１/22</t>
    <phoneticPr fontId="6"/>
  </si>
  <si>
    <t>（１円未満四捨五入）</t>
    <phoneticPr fontId="2"/>
  </si>
  <si>
    <t>【傷病手当金日額の算定】</t>
    <rPh sb="1" eb="3">
      <t>ショウビョウ</t>
    </rPh>
    <rPh sb="3" eb="5">
      <t>テアテ</t>
    </rPh>
    <rPh sb="5" eb="6">
      <t>キン</t>
    </rPh>
    <rPh sb="6" eb="8">
      <t>ニチガク</t>
    </rPh>
    <rPh sb="9" eb="11">
      <t>サンテイ</t>
    </rPh>
    <phoneticPr fontId="6"/>
  </si>
  <si>
    <t>【控除額の算定】</t>
    <rPh sb="1" eb="3">
      <t>コウジョ</t>
    </rPh>
    <rPh sb="3" eb="4">
      <t>ガク</t>
    </rPh>
    <rPh sb="5" eb="7">
      <t>サンテイ</t>
    </rPh>
    <phoneticPr fontId="6"/>
  </si>
  <si>
    <t>⑤控除額</t>
    <rPh sb="1" eb="3">
      <t>コウジョ</t>
    </rPh>
    <rPh sb="3" eb="4">
      <t>ガク</t>
    </rPh>
    <phoneticPr fontId="2"/>
  </si>
  <si>
    <t>勤務を要する日数</t>
    <rPh sb="0" eb="2">
      <t>キンム</t>
    </rPh>
    <rPh sb="3" eb="4">
      <t>ヨウ</t>
    </rPh>
    <rPh sb="6" eb="8">
      <t>ニッスウ</t>
    </rPh>
    <phoneticPr fontId="2"/>
  </si>
  <si>
    <t>（</t>
    <phoneticPr fontId="2"/>
  </si>
  <si>
    <t>の場合</t>
    <rPh sb="1" eb="3">
      <t>バアイ</t>
    </rPh>
    <phoneticPr fontId="2"/>
  </si>
  <si>
    <t>F1×20日</t>
    <rPh sb="5" eb="6">
      <t>ニチ</t>
    </rPh>
    <phoneticPr fontId="2"/>
  </si>
  <si>
    <t>F２×21日</t>
    <rPh sb="5" eb="6">
      <t>ニチ</t>
    </rPh>
    <phoneticPr fontId="2"/>
  </si>
  <si>
    <t>F３×22日</t>
    <rPh sb="5" eb="6">
      <t>ニチ</t>
    </rPh>
    <phoneticPr fontId="2"/>
  </si>
  <si>
    <t>F４×23日</t>
    <rPh sb="5" eb="6">
      <t>ニチ</t>
    </rPh>
    <phoneticPr fontId="2"/>
  </si>
  <si>
    <t>控除後の支給額</t>
    <rPh sb="0" eb="2">
      <t>コウジョ</t>
    </rPh>
    <rPh sb="2" eb="3">
      <t>ゴ</t>
    </rPh>
    <rPh sb="4" eb="6">
      <t>シキュウ</t>
    </rPh>
    <rPh sb="6" eb="7">
      <t>ガク</t>
    </rPh>
    <phoneticPr fontId="6"/>
  </si>
  <si>
    <t>勤務を要する日数</t>
    <rPh sb="0" eb="2">
      <t>キンム</t>
    </rPh>
    <rPh sb="3" eb="4">
      <t>ヨウ</t>
    </rPh>
    <rPh sb="6" eb="8">
      <t>ニッスウ</t>
    </rPh>
    <phoneticPr fontId="6"/>
  </si>
  <si>
    <t>①傷病手当金日額　×　勤務を要する日数　－　⑤控除額</t>
    <rPh sb="1" eb="3">
      <t>ショウビョウ</t>
    </rPh>
    <rPh sb="3" eb="5">
      <t>テアテ</t>
    </rPh>
    <rPh sb="5" eb="6">
      <t>キン</t>
    </rPh>
    <rPh sb="6" eb="7">
      <t>ニチ</t>
    </rPh>
    <rPh sb="7" eb="8">
      <t>ガク</t>
    </rPh>
    <rPh sb="23" eb="25">
      <t>コウジョ</t>
    </rPh>
    <rPh sb="25" eb="26">
      <t>ガク</t>
    </rPh>
    <phoneticPr fontId="6"/>
  </si>
  <si>
    <t>②
報
酬
日
額</t>
    <rPh sb="2" eb="3">
      <t>ホウ</t>
    </rPh>
    <rPh sb="4" eb="5">
      <t>シュウ</t>
    </rPh>
    <rPh sb="6" eb="7">
      <t>ニチ</t>
    </rPh>
    <rPh sb="8" eb="9">
      <t>ガク</t>
    </rPh>
    <phoneticPr fontId="6"/>
  </si>
  <si>
    <t>報酬１</t>
    <rPh sb="0" eb="2">
      <t>ホウシュウ</t>
    </rPh>
    <phoneticPr fontId="6"/>
  </si>
  <si>
    <t>報酬２</t>
    <rPh sb="0" eb="2">
      <t>ホウシュウ</t>
    </rPh>
    <phoneticPr fontId="6"/>
  </si>
  <si>
    <t>②報酬日額　×　勤務を要する日数　＝</t>
    <rPh sb="1" eb="3">
      <t>ホウシュウ</t>
    </rPh>
    <rPh sb="3" eb="5">
      <t>ニチガク</t>
    </rPh>
    <rPh sb="8" eb="10">
      <t>キンム</t>
    </rPh>
    <rPh sb="11" eb="12">
      <t>ヨウ</t>
    </rPh>
    <rPh sb="14" eb="16">
      <t>ニッスウ</t>
    </rPh>
    <phoneticPr fontId="2"/>
  </si>
  <si>
    <t>有給休職期間中の支給有無</t>
    <rPh sb="0" eb="2">
      <t>ユウキュウ</t>
    </rPh>
    <rPh sb="2" eb="4">
      <t>キュウショク</t>
    </rPh>
    <rPh sb="4" eb="6">
      <t>キカン</t>
    </rPh>
    <rPh sb="6" eb="7">
      <t>チュウ</t>
    </rPh>
    <rPh sb="8" eb="10">
      <t>シキュウ</t>
    </rPh>
    <rPh sb="10" eb="12">
      <t>ウム</t>
    </rPh>
    <phoneticPr fontId="2"/>
  </si>
  <si>
    <t>（参考）①-②＝支給日額</t>
    <rPh sb="1" eb="3">
      <t>サンコウ</t>
    </rPh>
    <rPh sb="8" eb="10">
      <t>シキュウ</t>
    </rPh>
    <rPh sb="10" eb="12">
      <t>ニチガク</t>
    </rPh>
    <phoneticPr fontId="2"/>
  </si>
  <si>
    <t>20日の場合</t>
    <rPh sb="2" eb="3">
      <t>ニチ</t>
    </rPh>
    <rPh sb="4" eb="6">
      <t>バアイ</t>
    </rPh>
    <phoneticPr fontId="6"/>
  </si>
  <si>
    <t>21日の場合</t>
    <rPh sb="2" eb="3">
      <t>ニチ</t>
    </rPh>
    <rPh sb="4" eb="6">
      <t>バアイ</t>
    </rPh>
    <phoneticPr fontId="6"/>
  </si>
  <si>
    <t>22日の場合</t>
    <rPh sb="2" eb="3">
      <t>ニチ</t>
    </rPh>
    <rPh sb="4" eb="6">
      <t>バアイ</t>
    </rPh>
    <phoneticPr fontId="6"/>
  </si>
  <si>
    <t>23日の場合</t>
    <rPh sb="2" eb="3">
      <t>ニチ</t>
    </rPh>
    <rPh sb="4" eb="6">
      <t>バアイ</t>
    </rPh>
    <phoneticPr fontId="6"/>
  </si>
  <si>
    <t>（10円未満四捨五入）</t>
    <rPh sb="3" eb="4">
      <t>エン</t>
    </rPh>
    <rPh sb="4" eb="6">
      <t>ミマン</t>
    </rPh>
    <rPh sb="6" eb="10">
      <t>シシャゴニュウ</t>
    </rPh>
    <phoneticPr fontId="6"/>
  </si>
  <si>
    <r>
      <t>１　所属及び休職者の情報　
　　　</t>
    </r>
    <r>
      <rPr>
        <b/>
        <sz val="10"/>
        <rFont val="ＭＳ Ｐゴシック"/>
        <family val="3"/>
        <charset val="128"/>
      </rPr>
      <t>※「入力シート②【開始月】」から転記されています。必要に応じて直接入力してください。</t>
    </r>
    <rPh sb="2" eb="4">
      <t>ショゾク</t>
    </rPh>
    <rPh sb="4" eb="5">
      <t>オヨ</t>
    </rPh>
    <rPh sb="6" eb="8">
      <t>キュウショク</t>
    </rPh>
    <rPh sb="8" eb="9">
      <t>シャ</t>
    </rPh>
    <rPh sb="10" eb="12">
      <t>ジョウホウ</t>
    </rPh>
    <rPh sb="19" eb="21">
      <t>ニュウリョク</t>
    </rPh>
    <rPh sb="26" eb="28">
      <t>カイシ</t>
    </rPh>
    <rPh sb="28" eb="29">
      <t>ツキ</t>
    </rPh>
    <rPh sb="33" eb="35">
      <t>テンキ</t>
    </rPh>
    <rPh sb="42" eb="44">
      <t>ヒツヨウ</t>
    </rPh>
    <rPh sb="45" eb="46">
      <t>オウ</t>
    </rPh>
    <rPh sb="48" eb="50">
      <t>チョクセツ</t>
    </rPh>
    <rPh sb="50" eb="52">
      <t>ニュウリョク</t>
    </rPh>
    <phoneticPr fontId="2"/>
  </si>
  <si>
    <r>
      <t xml:space="preserve">試算の結果、「有給休職中の傷病手当金支給」欄に有・無のいずれが表示されても、開始月と終了月の２種類を事前審査に提出してください。
</t>
    </r>
    <r>
      <rPr>
        <sz val="12"/>
        <color theme="1"/>
        <rFont val="ＭＳ Ｐゴシック"/>
        <family val="3"/>
        <charset val="128"/>
        <scheme val="major"/>
      </rPr>
      <t>※開始月の試算で支給有が見込まれ、病気休職（有給）終了日の前月の給与明細発行前に
   事前審査を提出する場合は、開始月分のみの提出でも構いません。</t>
    </r>
    <rPh sb="0" eb="2">
      <t>シサン</t>
    </rPh>
    <rPh sb="3" eb="5">
      <t>ケッカ</t>
    </rPh>
    <rPh sb="7" eb="9">
      <t>ユウキュウ</t>
    </rPh>
    <rPh sb="9" eb="12">
      <t>キュウショクチュウ</t>
    </rPh>
    <rPh sb="13" eb="15">
      <t>ショウビョウ</t>
    </rPh>
    <rPh sb="15" eb="17">
      <t>テアテ</t>
    </rPh>
    <rPh sb="17" eb="18">
      <t>キン</t>
    </rPh>
    <rPh sb="18" eb="20">
      <t>シキュウ</t>
    </rPh>
    <rPh sb="21" eb="22">
      <t>ラン</t>
    </rPh>
    <rPh sb="23" eb="24">
      <t>アリ</t>
    </rPh>
    <rPh sb="25" eb="26">
      <t>ナシ</t>
    </rPh>
    <rPh sb="31" eb="33">
      <t>ヒョウジ</t>
    </rPh>
    <rPh sb="38" eb="40">
      <t>カイシ</t>
    </rPh>
    <rPh sb="47" eb="49">
      <t>シュルイ</t>
    </rPh>
    <rPh sb="50" eb="52">
      <t>ジゼン</t>
    </rPh>
    <rPh sb="52" eb="54">
      <t>シンサ</t>
    </rPh>
    <rPh sb="125" eb="126">
      <t>ブン</t>
    </rPh>
    <phoneticPr fontId="2"/>
  </si>
  <si>
    <r>
      <rPr>
        <sz val="14"/>
        <color theme="1"/>
        <rFont val="ＭＳ Ｐゴシック"/>
        <family val="3"/>
        <charset val="128"/>
        <scheme val="minor"/>
      </rPr>
      <t>病気休職（有給）終了月以前12ヶ月に標準報酬月額の等級が変わった場合は、各標準報酬月額が適用されていた期間ごとに</t>
    </r>
    <r>
      <rPr>
        <sz val="14"/>
        <color rgb="FF0070C0"/>
        <rFont val="ＭＳ Ｐゴシック"/>
        <family val="3"/>
        <charset val="128"/>
        <scheme val="minor"/>
      </rPr>
      <t>標準報酬月額①～③</t>
    </r>
    <r>
      <rPr>
        <sz val="14"/>
        <rFont val="ＭＳ Ｐゴシック"/>
        <family val="3"/>
        <charset val="128"/>
        <scheme val="minor"/>
      </rPr>
      <t>に</t>
    </r>
    <r>
      <rPr>
        <sz val="14"/>
        <color theme="1"/>
        <rFont val="ＭＳ Ｐゴシック"/>
        <family val="3"/>
        <charset val="128"/>
        <scheme val="minor"/>
      </rPr>
      <t>入力してください。</t>
    </r>
    <rPh sb="0" eb="2">
      <t>ビョウキ</t>
    </rPh>
    <rPh sb="2" eb="4">
      <t>キュウショク</t>
    </rPh>
    <rPh sb="5" eb="7">
      <t>ユウキュウ</t>
    </rPh>
    <rPh sb="8" eb="10">
      <t>シュウリョウ</t>
    </rPh>
    <rPh sb="10" eb="11">
      <t>ツキ</t>
    </rPh>
    <rPh sb="11" eb="13">
      <t>イゼン</t>
    </rPh>
    <rPh sb="16" eb="17">
      <t>ゲツ</t>
    </rPh>
    <rPh sb="18" eb="20">
      <t>ヒョウジュン</t>
    </rPh>
    <rPh sb="20" eb="22">
      <t>ホウシュウ</t>
    </rPh>
    <rPh sb="22" eb="24">
      <t>ゲツガク</t>
    </rPh>
    <rPh sb="25" eb="27">
      <t>トウキュウ</t>
    </rPh>
    <rPh sb="28" eb="29">
      <t>カ</t>
    </rPh>
    <rPh sb="32" eb="34">
      <t>バアイ</t>
    </rPh>
    <rPh sb="36" eb="37">
      <t>カク</t>
    </rPh>
    <rPh sb="37" eb="39">
      <t>ヒョウジュン</t>
    </rPh>
    <rPh sb="39" eb="41">
      <t>ホウシュウ</t>
    </rPh>
    <rPh sb="41" eb="43">
      <t>ゲツガク</t>
    </rPh>
    <rPh sb="44" eb="46">
      <t>テキヨウ</t>
    </rPh>
    <rPh sb="51" eb="53">
      <t>キカン</t>
    </rPh>
    <rPh sb="56" eb="58">
      <t>ヒョウジュン</t>
    </rPh>
    <rPh sb="66" eb="68">
      <t>ニュウリョク</t>
    </rPh>
    <phoneticPr fontId="2"/>
  </si>
  <si>
    <t>【事前審査の提出】</t>
    <rPh sb="1" eb="3">
      <t>ジゼン</t>
    </rPh>
    <rPh sb="3" eb="5">
      <t>シンサ</t>
    </rPh>
    <rPh sb="6" eb="8">
      <t>テイシュツ</t>
    </rPh>
    <phoneticPr fontId="2"/>
  </si>
  <si>
    <t>【休職開始後の標準報酬月額改定】</t>
    <rPh sb="1" eb="3">
      <t>キュウショク</t>
    </rPh>
    <rPh sb="3" eb="5">
      <t>カイシ</t>
    </rPh>
    <rPh sb="5" eb="6">
      <t>ゴ</t>
    </rPh>
    <rPh sb="7" eb="9">
      <t>ヒョウジュン</t>
    </rPh>
    <rPh sb="9" eb="11">
      <t>ホウシュウ</t>
    </rPh>
    <rPh sb="11" eb="13">
      <t>ゲツガク</t>
    </rPh>
    <rPh sb="13" eb="15">
      <t>カイテイ</t>
    </rPh>
    <phoneticPr fontId="2"/>
  </si>
  <si>
    <t>標準報酬月額は、休職による減給のみを理由に改定はされません。休職開始後に等級が変わる改定があった場合、念のために処理誤りでないかを御確認ください。改定の修正が必要な場合、支給が遅れる可能性があります。</t>
    <phoneticPr fontId="2"/>
  </si>
  <si>
    <t>事務担当者様向け注意事項</t>
    <rPh sb="0" eb="2">
      <t>ジム</t>
    </rPh>
    <rPh sb="2" eb="5">
      <t>タントウシャ</t>
    </rPh>
    <rPh sb="5" eb="6">
      <t>サマ</t>
    </rPh>
    <rPh sb="6" eb="7">
      <t>ム</t>
    </rPh>
    <rPh sb="8" eb="10">
      <t>チュウイ</t>
    </rPh>
    <rPh sb="10" eb="12">
      <t>ジコウ</t>
    </rPh>
    <phoneticPr fontId="2"/>
  </si>
  <si>
    <t>傷病手当金試算シートについて</t>
    <rPh sb="0" eb="2">
      <t>ショウビョウ</t>
    </rPh>
    <rPh sb="2" eb="4">
      <t>テアテ</t>
    </rPh>
    <rPh sb="4" eb="5">
      <t>キン</t>
    </rPh>
    <rPh sb="5" eb="7">
      <t>シサン</t>
    </rPh>
    <phoneticPr fontId="2"/>
  </si>
  <si>
    <t>〇〇区××小学校</t>
    <rPh sb="2" eb="3">
      <t>ク</t>
    </rPh>
    <rPh sb="5" eb="8">
      <t>ショウガッコウ</t>
    </rPh>
    <phoneticPr fontId="2"/>
  </si>
  <si>
    <t>公立　太郎</t>
    <rPh sb="0" eb="2">
      <t>コウリツ</t>
    </rPh>
    <rPh sb="3" eb="5">
      <t>タロウ</t>
    </rPh>
    <phoneticPr fontId="2"/>
  </si>
  <si>
    <t>00-1111-2222</t>
    <phoneticPr fontId="2"/>
  </si>
  <si>
    <t>東京　花子</t>
    <rPh sb="0" eb="2">
      <t>トウキョウ</t>
    </rPh>
    <rPh sb="3" eb="5">
      <t>ハナコ</t>
    </rPh>
    <phoneticPr fontId="2"/>
  </si>
  <si>
    <t>【病気休職（有給）終了日：</t>
    <rPh sb="9" eb="11">
      <t>シュウリョウ</t>
    </rPh>
    <rPh sb="11" eb="12">
      <t>ヒ</t>
    </rPh>
    <phoneticPr fontId="2"/>
  </si>
  <si>
    <t>平均標準報酬日額</t>
    <rPh sb="0" eb="2">
      <t>ヘイキン</t>
    </rPh>
    <rPh sb="2" eb="4">
      <t>ヒョウジュン</t>
    </rPh>
    <rPh sb="4" eb="6">
      <t>ホウシュウ</t>
    </rPh>
    <rPh sb="6" eb="8">
      <t>ニチガク</t>
    </rPh>
    <phoneticPr fontId="6"/>
  </si>
  <si>
    <t>平均標準報酬日額</t>
    <rPh sb="0" eb="2">
      <t>ヘイキン</t>
    </rPh>
    <phoneticPr fontId="2"/>
  </si>
  <si>
    <t>組合員証番号</t>
    <rPh sb="3" eb="4">
      <t>ショウ</t>
    </rPh>
    <phoneticPr fontId="2"/>
  </si>
  <si>
    <t>【支給額試算】</t>
    <rPh sb="1" eb="4">
      <t>シキュウガク</t>
    </rPh>
    <rPh sb="4" eb="6">
      <t>シサン</t>
    </rPh>
    <phoneticPr fontId="6"/>
  </si>
  <si>
    <t>標準報酬月額を
入力する期間</t>
    <rPh sb="0" eb="2">
      <t>ヒョウジュン</t>
    </rPh>
    <rPh sb="2" eb="4">
      <t>ホウシュウ</t>
    </rPh>
    <rPh sb="4" eb="6">
      <t>ゲツガク</t>
    </rPh>
    <rPh sb="8" eb="10">
      <t>ニュウリョク</t>
    </rPh>
    <rPh sb="12" eb="14">
      <t>キカン</t>
    </rPh>
    <phoneticPr fontId="2"/>
  </si>
  <si>
    <r>
      <t xml:space="preserve">病気休職（有給）終了月の平均標準報酬月額を試算します。
</t>
    </r>
    <r>
      <rPr>
        <b/>
        <u/>
        <sz val="14"/>
        <rFont val="ＭＳ Ｐゴシック"/>
        <family val="3"/>
        <charset val="128"/>
        <scheme val="minor"/>
      </rPr>
      <t>病気休職（有給）終了月までの過去12ヶ月</t>
    </r>
    <r>
      <rPr>
        <sz val="14"/>
        <color theme="1"/>
        <rFont val="ＭＳ Ｐゴシック"/>
        <family val="3"/>
        <charset val="128"/>
        <scheme val="minor"/>
      </rPr>
      <t xml:space="preserve">の標準報酬月額を入力してください。
</t>
    </r>
    <r>
      <rPr>
        <sz val="12"/>
        <color theme="1"/>
        <rFont val="ＭＳ Ｐゴシック"/>
        <family val="3"/>
        <charset val="128"/>
        <scheme val="minor"/>
      </rPr>
      <t>※12ヶ月には、終了月を含みます。（例：令和3年10月が終了月→令和2年11月から令和3年10月）</t>
    </r>
    <rPh sb="0" eb="2">
      <t>ビョウキ</t>
    </rPh>
    <rPh sb="2" eb="4">
      <t>キュウショク</t>
    </rPh>
    <rPh sb="5" eb="7">
      <t>ユウキュウ</t>
    </rPh>
    <rPh sb="8" eb="10">
      <t>シュウリョウ</t>
    </rPh>
    <rPh sb="10" eb="11">
      <t>ツキ</t>
    </rPh>
    <rPh sb="12" eb="14">
      <t>ヘイキン</t>
    </rPh>
    <rPh sb="14" eb="16">
      <t>ヒョウジュン</t>
    </rPh>
    <rPh sb="16" eb="18">
      <t>ホウシュウ</t>
    </rPh>
    <rPh sb="18" eb="20">
      <t>ゲツガク</t>
    </rPh>
    <rPh sb="21" eb="23">
      <t>シサン</t>
    </rPh>
    <rPh sb="28" eb="30">
      <t>ビョウキ</t>
    </rPh>
    <rPh sb="30" eb="32">
      <t>キュウショク</t>
    </rPh>
    <rPh sb="33" eb="35">
      <t>ユウキュウ</t>
    </rPh>
    <rPh sb="36" eb="38">
      <t>シュウリョウ</t>
    </rPh>
    <rPh sb="38" eb="39">
      <t>ツキ</t>
    </rPh>
    <rPh sb="42" eb="44">
      <t>カコ</t>
    </rPh>
    <rPh sb="47" eb="48">
      <t>ゲツ</t>
    </rPh>
    <rPh sb="49" eb="51">
      <t>ヒョウジュン</t>
    </rPh>
    <rPh sb="51" eb="53">
      <t>ホウシュウ</t>
    </rPh>
    <rPh sb="53" eb="55">
      <t>ゲツガク</t>
    </rPh>
    <rPh sb="56" eb="58">
      <t>ニュウリョク</t>
    </rPh>
    <rPh sb="70" eb="71">
      <t>ゲツ</t>
    </rPh>
    <rPh sb="74" eb="76">
      <t>シュウリョウ</t>
    </rPh>
    <rPh sb="76" eb="77">
      <t>ツキ</t>
    </rPh>
    <rPh sb="78" eb="79">
      <t>フク</t>
    </rPh>
    <rPh sb="84" eb="85">
      <t>レイ</t>
    </rPh>
    <rPh sb="86" eb="88">
      <t>レイワ</t>
    </rPh>
    <rPh sb="89" eb="90">
      <t>ネン</t>
    </rPh>
    <rPh sb="92" eb="93">
      <t>ガツ</t>
    </rPh>
    <rPh sb="94" eb="96">
      <t>シュウリョウ</t>
    </rPh>
    <rPh sb="96" eb="97">
      <t>ツキ</t>
    </rPh>
    <rPh sb="98" eb="100">
      <t>レイワ</t>
    </rPh>
    <rPh sb="101" eb="102">
      <t>ネン</t>
    </rPh>
    <rPh sb="104" eb="105">
      <t>ガツ</t>
    </rPh>
    <rPh sb="107" eb="109">
      <t>レイワ</t>
    </rPh>
    <rPh sb="110" eb="111">
      <t>ネン</t>
    </rPh>
    <rPh sb="113" eb="114">
      <t>ガツ</t>
    </rPh>
    <phoneticPr fontId="2"/>
  </si>
  <si>
    <t>開始月、終了月のそれぞれについて、「入力シート①」と「入力シート②」に必要事項を入力してください。</t>
    <phoneticPr fontId="2"/>
  </si>
  <si>
    <t>病気休職（有給）が複数回ある場合、それぞれの休職期間の開始月と終了月について、試算シートを作成します。</t>
    <rPh sb="0" eb="2">
      <t>ビョウキ</t>
    </rPh>
    <rPh sb="2" eb="4">
      <t>キュウショク</t>
    </rPh>
    <rPh sb="5" eb="7">
      <t>ユウキュウ</t>
    </rPh>
    <rPh sb="9" eb="12">
      <t>フクスウカイ</t>
    </rPh>
    <rPh sb="14" eb="16">
      <t>バアイ</t>
    </rPh>
    <rPh sb="22" eb="23">
      <t>ヤス</t>
    </rPh>
    <rPh sb="23" eb="24">
      <t>ショク</t>
    </rPh>
    <rPh sb="24" eb="26">
      <t>キカン</t>
    </rPh>
    <rPh sb="27" eb="29">
      <t>カイシ</t>
    </rPh>
    <rPh sb="29" eb="30">
      <t>ツキ</t>
    </rPh>
    <rPh sb="31" eb="33">
      <t>シュウリョウ</t>
    </rPh>
    <rPh sb="33" eb="34">
      <t>ツキ</t>
    </rPh>
    <rPh sb="39" eb="41">
      <t>シサン</t>
    </rPh>
    <rPh sb="45" eb="47">
      <t>サクセイ</t>
    </rPh>
    <phoneticPr fontId="2"/>
  </si>
  <si>
    <t>休職期間が1か月未満の場合は、短期給付担当に問い合わせてください。</t>
    <rPh sb="0" eb="2">
      <t>キュウショク</t>
    </rPh>
    <rPh sb="2" eb="4">
      <t>キカン</t>
    </rPh>
    <rPh sb="7" eb="8">
      <t>ゲツ</t>
    </rPh>
    <rPh sb="8" eb="10">
      <t>ミマン</t>
    </rPh>
    <rPh sb="11" eb="13">
      <t>バアイ</t>
    </rPh>
    <rPh sb="15" eb="17">
      <t>タンキ</t>
    </rPh>
    <rPh sb="17" eb="19">
      <t>キュウフ</t>
    </rPh>
    <rPh sb="19" eb="21">
      <t>タントウ</t>
    </rPh>
    <rPh sb="22" eb="23">
      <t>ト</t>
    </rPh>
    <rPh sb="24" eb="25">
      <t>ア</t>
    </rPh>
    <phoneticPr fontId="2"/>
  </si>
  <si>
    <t>←「給料」ではなく、「給料表額」を入力してください。「給料」には教職調整額等が含まれます。教職調整額等は、それぞれの給与種目の欄に入力してください。</t>
    <phoneticPr fontId="2"/>
  </si>
  <si>
    <t>有給の病気休職中の
傷病手当金試算シート</t>
    <rPh sb="0" eb="2">
      <t>ユウキュウ</t>
    </rPh>
    <rPh sb="3" eb="5">
      <t>ビョウキ</t>
    </rPh>
    <rPh sb="5" eb="8">
      <t>キュウショクチュウ</t>
    </rPh>
    <rPh sb="10" eb="12">
      <t>ショウビョウ</t>
    </rPh>
    <rPh sb="12" eb="14">
      <t>テアテ</t>
    </rPh>
    <rPh sb="14" eb="15">
      <t>キン</t>
    </rPh>
    <rPh sb="15" eb="17">
      <t>シサン</t>
    </rPh>
    <phoneticPr fontId="6"/>
  </si>
  <si>
    <t>（令和６年１月）</t>
    <rPh sb="1" eb="3">
      <t>レイワ</t>
    </rPh>
    <rPh sb="4" eb="5">
      <t>ネン</t>
    </rPh>
    <rPh sb="6" eb="7">
      <t>ガツ</t>
    </rPh>
    <phoneticPr fontId="2"/>
  </si>
  <si>
    <r>
      <t xml:space="preserve">病気休職（有給）開始月の平均標準報酬月額を試算します。
</t>
    </r>
    <r>
      <rPr>
        <b/>
        <u/>
        <sz val="14"/>
        <rFont val="ＭＳ Ｐゴシック"/>
        <family val="3"/>
        <charset val="128"/>
        <scheme val="minor"/>
      </rPr>
      <t>病気休職（有給）開始月までの過去12ヶ月</t>
    </r>
    <r>
      <rPr>
        <sz val="14"/>
        <color theme="1"/>
        <rFont val="ＭＳ Ｐゴシック"/>
        <family val="3"/>
        <charset val="128"/>
        <scheme val="minor"/>
      </rPr>
      <t xml:space="preserve">の標準報酬月額を入力してください。
</t>
    </r>
    <r>
      <rPr>
        <sz val="12"/>
        <color theme="1"/>
        <rFont val="ＭＳ Ｐゴシック"/>
        <family val="3"/>
        <charset val="128"/>
        <scheme val="minor"/>
      </rPr>
      <t>※12ヶ月には、開始月を含みます。（例：令和5年10月が開始月→令和4年11月から令和5年10月）</t>
    </r>
    <rPh sb="0" eb="2">
      <t>ビョウキ</t>
    </rPh>
    <rPh sb="2" eb="4">
      <t>キュウショク</t>
    </rPh>
    <rPh sb="5" eb="7">
      <t>ユウキュウ</t>
    </rPh>
    <rPh sb="8" eb="10">
      <t>カイシ</t>
    </rPh>
    <rPh sb="10" eb="11">
      <t>ツキ</t>
    </rPh>
    <rPh sb="12" eb="14">
      <t>ヘイキン</t>
    </rPh>
    <rPh sb="14" eb="16">
      <t>ヒョウジュン</t>
    </rPh>
    <rPh sb="16" eb="18">
      <t>ホウシュウ</t>
    </rPh>
    <rPh sb="18" eb="20">
      <t>ゲツガク</t>
    </rPh>
    <rPh sb="21" eb="23">
      <t>シサン</t>
    </rPh>
    <rPh sb="28" eb="30">
      <t>ビョウキ</t>
    </rPh>
    <rPh sb="30" eb="32">
      <t>キュウショク</t>
    </rPh>
    <rPh sb="33" eb="35">
      <t>ユウキュウ</t>
    </rPh>
    <rPh sb="36" eb="38">
      <t>カイシ</t>
    </rPh>
    <rPh sb="38" eb="39">
      <t>ツキ</t>
    </rPh>
    <rPh sb="42" eb="44">
      <t>カコ</t>
    </rPh>
    <rPh sb="47" eb="48">
      <t>ゲツ</t>
    </rPh>
    <rPh sb="49" eb="51">
      <t>ヒョウジュン</t>
    </rPh>
    <rPh sb="51" eb="53">
      <t>ホウシュウ</t>
    </rPh>
    <rPh sb="53" eb="55">
      <t>ゲツガク</t>
    </rPh>
    <rPh sb="56" eb="58">
      <t>ニュウリョク</t>
    </rPh>
    <rPh sb="70" eb="71">
      <t>ゲツ</t>
    </rPh>
    <rPh sb="74" eb="76">
      <t>カイシ</t>
    </rPh>
    <rPh sb="76" eb="77">
      <t>ツキ</t>
    </rPh>
    <rPh sb="78" eb="79">
      <t>フク</t>
    </rPh>
    <rPh sb="84" eb="85">
      <t>レイ</t>
    </rPh>
    <rPh sb="86" eb="88">
      <t>レイワ</t>
    </rPh>
    <rPh sb="89" eb="90">
      <t>ネン</t>
    </rPh>
    <rPh sb="92" eb="93">
      <t>ガツ</t>
    </rPh>
    <rPh sb="94" eb="96">
      <t>カイシ</t>
    </rPh>
    <rPh sb="96" eb="97">
      <t>ツキ</t>
    </rPh>
    <rPh sb="98" eb="100">
      <t>レイワ</t>
    </rPh>
    <rPh sb="101" eb="102">
      <t>ネン</t>
    </rPh>
    <rPh sb="104" eb="105">
      <t>ガツ</t>
    </rPh>
    <rPh sb="107" eb="109">
      <t>レイワ</t>
    </rPh>
    <rPh sb="110" eb="111">
      <t>ネン</t>
    </rPh>
    <rPh sb="113" eb="114">
      <t>ガツ</t>
    </rPh>
    <phoneticPr fontId="2"/>
  </si>
  <si>
    <t>「2023/10」と入力すると「令和5年10月」と表示されます。</t>
    <rPh sb="10" eb="12">
      <t>ニュウリョク</t>
    </rPh>
    <rPh sb="16" eb="18">
      <t>レイワ</t>
    </rPh>
    <rPh sb="19" eb="20">
      <t>ネン</t>
    </rPh>
    <rPh sb="22" eb="23">
      <t>ガツ</t>
    </rPh>
    <rPh sb="25" eb="27">
      <t>ヒョウジ</t>
    </rPh>
    <phoneticPr fontId="2"/>
  </si>
  <si>
    <r>
      <t>病気休職（有給）開始時の傷病手当金の支給の有無を試算する場合、休職開始の翌月の給与明細を参照します。 
 （例）令和4年12月5日から休職→令和5年１月の給与明細
※給与支給処理の都合等で、</t>
    </r>
    <r>
      <rPr>
        <b/>
        <u/>
        <sz val="12"/>
        <rFont val="ＭＳ Ｐゴシック"/>
        <family val="3"/>
        <charset val="128"/>
      </rPr>
      <t>上記の給与明細に「減額適用後の給与」が記載されていない場合は、短期給付担当に相談</t>
    </r>
    <r>
      <rPr>
        <sz val="12"/>
        <rFont val="ＭＳ Ｐゴシック"/>
        <family val="3"/>
        <charset val="128"/>
      </rPr>
      <t>してください。</t>
    </r>
    <rPh sb="8" eb="10">
      <t>カイシ</t>
    </rPh>
    <rPh sb="28" eb="30">
      <t>バアイ</t>
    </rPh>
    <rPh sb="31" eb="33">
      <t>キュウショク</t>
    </rPh>
    <rPh sb="33" eb="35">
      <t>カイシ</t>
    </rPh>
    <rPh sb="44" eb="46">
      <t>サンショウ</t>
    </rPh>
    <rPh sb="67" eb="69">
      <t>キュウショク</t>
    </rPh>
    <rPh sb="83" eb="85">
      <t>キュウヨ</t>
    </rPh>
    <rPh sb="85" eb="87">
      <t>シキュウ</t>
    </rPh>
    <rPh sb="87" eb="89">
      <t>ショリ</t>
    </rPh>
    <rPh sb="90" eb="92">
      <t>ツゴウ</t>
    </rPh>
    <rPh sb="92" eb="93">
      <t>トウ</t>
    </rPh>
    <rPh sb="95" eb="97">
      <t>ジョウキ</t>
    </rPh>
    <rPh sb="98" eb="100">
      <t>キュウヨ</t>
    </rPh>
    <rPh sb="100" eb="102">
      <t>メイサイ</t>
    </rPh>
    <rPh sb="104" eb="106">
      <t>ゲンガク</t>
    </rPh>
    <rPh sb="106" eb="108">
      <t>テキヨウ</t>
    </rPh>
    <rPh sb="108" eb="109">
      <t>ゴ</t>
    </rPh>
    <rPh sb="110" eb="112">
      <t>キュウヨ</t>
    </rPh>
    <rPh sb="114" eb="116">
      <t>キサイ</t>
    </rPh>
    <rPh sb="122" eb="124">
      <t>バアイ</t>
    </rPh>
    <rPh sb="126" eb="128">
      <t>タンキ</t>
    </rPh>
    <rPh sb="128" eb="130">
      <t>キュウフ</t>
    </rPh>
    <rPh sb="130" eb="132">
      <t>タントウ</t>
    </rPh>
    <rPh sb="133" eb="135">
      <t>ソウダン</t>
    </rPh>
    <phoneticPr fontId="2"/>
  </si>
  <si>
    <t>病気休職（有給）終了時の傷病手当金の支給の有無を試算する場合、休職終了の前月の給与明細を参照します。 
 （例）令和5年12月5日まで休職→令和5年11月の給与明細　</t>
    <rPh sb="8" eb="10">
      <t>シュウリョウ</t>
    </rPh>
    <rPh sb="28" eb="30">
      <t>バアイ</t>
    </rPh>
    <rPh sb="31" eb="33">
      <t>キュウショク</t>
    </rPh>
    <rPh sb="33" eb="35">
      <t>シュウリョウ</t>
    </rPh>
    <rPh sb="36" eb="38">
      <t>ゼンゲツ</t>
    </rPh>
    <rPh sb="44" eb="46">
      <t>サンショウ</t>
    </rPh>
    <rPh sb="67" eb="69">
      <t>キュウショク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</si>
</sst>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176" formatCode="#,##0&quot;円&quot;"/>
    <numFmt numFmtId="177" formatCode="0.00_ "/>
    <numFmt numFmtId="178" formatCode="0.0_ "/>
    <numFmt numFmtId="179" formatCode="#,##0&quot;日&quot;"/>
    <numFmt numFmtId="180" formatCode="#,##0.00_ "/>
    <numFmt numFmtId="181" formatCode="#,##0.00_);[Red]\(#,##0.00\)"/>
    <numFmt numFmtId="182" formatCode="0_);[Red]\(0\)"/>
    <numFmt numFmtId="183" formatCode="#,##0_);[Red]\(#,##0\)"/>
    <numFmt numFmtId="184" formatCode="&quot;手&quot;&quot;当&quot;"/>
    <numFmt numFmtId="185" formatCode="[$¥-411]#,##0;[Red]\-[$¥-411]#,##0"/>
    <numFmt numFmtId="186" formatCode="00000000"/>
    <numFmt numFmtId="187" formatCode="[$-411]ggge&quot;年&quot;m&quot;月&quot;"/>
    <numFmt numFmtId="188" formatCode="[$-411]ggge&quot;年&quot;m&quot;月&quot;d&quot;日&quot;;@"/>
    <numFmt numFmtId="189" formatCode="&quot;組&quot;&quot;合&quot;&quot;員&quot;&quot;証&quot;&quot;番&quot;&quot;号&quot;\ 00000000\(&quot;枝&quot;&quot;番&quot;\)&quot;0&quot;&quot;0&quot;"/>
  </numFmts>
  <fonts count="6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sz val="12"/>
      <color indexed="10"/>
      <name val="ＭＳ Ｐゴシック"/>
      <family val="3"/>
      <charset val="128"/>
    </font>
    <font>
      <sz val="12"/>
      <color indexed="18"/>
      <name val="ＭＳ Ｐゴシック"/>
      <family val="3"/>
      <charset val="128"/>
    </font>
    <font>
      <b/>
      <sz val="16"/>
      <color rgb="FF0000FF"/>
      <name val="ＭＳ Ｐゴシック"/>
      <family val="3"/>
      <charset val="128"/>
    </font>
    <font>
      <b/>
      <sz val="12"/>
      <color rgb="FF0000FF"/>
      <name val="ＭＳ Ｐゴシック"/>
      <family val="3"/>
      <charset val="128"/>
    </font>
    <font>
      <b/>
      <sz val="16"/>
      <name val="ＭＳ 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indexed="10"/>
      <name val="ＭＳ Ｐゴシック"/>
      <family val="3"/>
      <charset val="128"/>
    </font>
    <font>
      <sz val="8"/>
      <color indexed="10"/>
      <name val="ＭＳ Ｐゴシック"/>
      <family val="3"/>
      <charset val="128"/>
    </font>
    <font>
      <sz val="11"/>
      <color indexed="18"/>
      <name val="ＭＳ Ｐゴシック"/>
      <family val="3"/>
      <charset val="128"/>
    </font>
    <font>
      <sz val="7"/>
      <name val="ＭＳ Ｐゴシック"/>
      <family val="3"/>
      <charset val="128"/>
    </font>
    <font>
      <sz val="9"/>
      <name val="ＭＳ Ｐゴシック"/>
      <family val="3"/>
      <charset val="128"/>
    </font>
    <font>
      <b/>
      <sz val="10"/>
      <color rgb="FF0000FF"/>
      <name val="ＭＳ Ｐゴシック"/>
      <family val="3"/>
      <charset val="128"/>
    </font>
    <font>
      <b/>
      <sz val="8"/>
      <name val="ＭＳ Ｐゴシック"/>
      <family val="3"/>
      <charset val="128"/>
    </font>
    <font>
      <b/>
      <sz val="14"/>
      <color rgb="FF0000FF"/>
      <name val="ＭＳ Ｐゴシック"/>
      <family val="3"/>
      <charset val="128"/>
    </font>
    <font>
      <b/>
      <sz val="11"/>
      <color rgb="FFFF0000"/>
      <name val="ＭＳ Ｐゴシック"/>
      <family val="3"/>
      <charset val="128"/>
    </font>
    <font>
      <sz val="12"/>
      <color rgb="FFFF0000"/>
      <name val="ＭＳ Ｐゴシック"/>
      <family val="3"/>
      <charset val="128"/>
    </font>
    <font>
      <sz val="10"/>
      <color indexed="10"/>
      <name val="ＭＳ Ｐゴシック"/>
      <family val="3"/>
      <charset val="128"/>
    </font>
    <font>
      <b/>
      <sz val="14"/>
      <color rgb="FFFF0000"/>
      <name val="ＭＳ Ｐゴシック"/>
      <family val="3"/>
      <charset val="128"/>
    </font>
    <font>
      <sz val="12"/>
      <color theme="1"/>
      <name val="ＭＳ Ｐゴシック"/>
      <family val="3"/>
      <charset val="128"/>
      <scheme val="minor"/>
    </font>
    <font>
      <b/>
      <sz val="11"/>
      <color theme="1"/>
      <name val="ＭＳ Ｐゴシック"/>
      <family val="3"/>
      <charset val="128"/>
      <scheme val="minor"/>
    </font>
    <font>
      <b/>
      <sz val="18"/>
      <color rgb="FFFF0000"/>
      <name val="ＭＳ Ｐゴシック"/>
      <family val="3"/>
      <charset val="128"/>
    </font>
    <font>
      <b/>
      <sz val="10"/>
      <name val="ＭＳ Ｐゴシック"/>
      <family val="3"/>
      <charset val="128"/>
    </font>
    <font>
      <sz val="12"/>
      <color theme="1"/>
      <name val="ＭＳ Ｐゴシック"/>
      <family val="3"/>
      <charset val="128"/>
    </font>
    <font>
      <b/>
      <sz val="12"/>
      <color theme="1"/>
      <name val="ＭＳ Ｐゴシック"/>
      <family val="3"/>
      <charset val="128"/>
      <scheme val="minor"/>
    </font>
    <font>
      <sz val="12"/>
      <color rgb="FF0070C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b/>
      <sz val="12"/>
      <color rgb="FFFF0000"/>
      <name val="ＭＳ Ｐゴシック"/>
      <family val="3"/>
      <charset val="128"/>
      <scheme val="minor"/>
    </font>
    <font>
      <b/>
      <sz val="14"/>
      <color rgb="FFFF0000"/>
      <name val="ＭＳ Ｐゴシック"/>
      <family val="3"/>
      <charset val="128"/>
      <scheme val="minor"/>
    </font>
    <font>
      <b/>
      <u/>
      <sz val="16"/>
      <color rgb="FFFF0000"/>
      <name val="ＭＳ Ｐゴシック"/>
      <family val="3"/>
      <charset val="128"/>
      <scheme val="minor"/>
    </font>
    <font>
      <b/>
      <sz val="16"/>
      <color theme="1"/>
      <name val="ＭＳ Ｐゴシック"/>
      <family val="3"/>
      <charset val="128"/>
    </font>
    <font>
      <sz val="13"/>
      <color theme="1"/>
      <name val="ＭＳ Ｐゴシック"/>
      <family val="3"/>
      <charset val="128"/>
      <scheme val="minor"/>
    </font>
    <font>
      <sz val="12"/>
      <color theme="0" tint="-0.249977111117893"/>
      <name val="ＭＳ Ｐゴシック"/>
      <family val="3"/>
      <charset val="128"/>
    </font>
    <font>
      <sz val="18"/>
      <color theme="1"/>
      <name val="ＭＳ Ｐゴシック"/>
      <family val="3"/>
      <charset val="128"/>
      <scheme val="minor"/>
    </font>
    <font>
      <b/>
      <sz val="11"/>
      <name val="ＭＳ ゴシック"/>
      <family val="3"/>
      <charset val="128"/>
    </font>
    <font>
      <sz val="16"/>
      <name val="ＭＳ Ｐゴシック"/>
      <family val="3"/>
      <charset val="128"/>
    </font>
    <font>
      <b/>
      <sz val="18"/>
      <color theme="1"/>
      <name val="ＭＳ Ｐゴシック"/>
      <family val="3"/>
      <charset val="128"/>
      <scheme val="minor"/>
    </font>
    <font>
      <sz val="18"/>
      <name val="ＭＳ Ｐゴシック"/>
      <family val="3"/>
      <charset val="128"/>
    </font>
    <font>
      <sz val="18"/>
      <color theme="0" tint="-0.249977111117893"/>
      <name val="ＭＳ Ｐゴシック"/>
      <family val="3"/>
      <charset val="128"/>
    </font>
    <font>
      <b/>
      <sz val="18"/>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scheme val="major"/>
    </font>
    <font>
      <sz val="14"/>
      <color theme="1"/>
      <name val="ＭＳ Ｐゴシック"/>
      <family val="3"/>
      <charset val="128"/>
      <scheme val="minor"/>
    </font>
    <font>
      <sz val="14"/>
      <color rgb="FF0070C0"/>
      <name val="ＭＳ Ｐゴシック"/>
      <family val="3"/>
      <charset val="128"/>
      <scheme val="minor"/>
    </font>
    <font>
      <sz val="14"/>
      <name val="ＭＳ Ｐゴシック"/>
      <family val="3"/>
      <charset val="128"/>
      <scheme val="minor"/>
    </font>
    <font>
      <b/>
      <u/>
      <sz val="14"/>
      <name val="ＭＳ Ｐゴシック"/>
      <family val="3"/>
      <charset val="128"/>
      <scheme val="minor"/>
    </font>
    <font>
      <sz val="14"/>
      <name val="ＭＳ Ｐゴシック"/>
      <family val="3"/>
      <charset val="128"/>
      <scheme val="major"/>
    </font>
    <font>
      <b/>
      <u/>
      <sz val="12"/>
      <name val="ＭＳ Ｐゴシック"/>
      <family val="3"/>
      <charset val="128"/>
    </font>
    <font>
      <sz val="13"/>
      <name val="ＭＳ Ｐゴシック"/>
      <family val="3"/>
      <charset val="128"/>
      <scheme val="minor"/>
    </font>
    <font>
      <sz val="12"/>
      <color theme="1"/>
      <name val="ＭＳ Ｐゴシック"/>
      <family val="3"/>
      <charset val="128"/>
      <scheme val="major"/>
    </font>
    <font>
      <u/>
      <sz val="14"/>
      <color theme="1"/>
      <name val="ＭＳ Ｐゴシック"/>
      <family val="3"/>
      <charset val="128"/>
      <scheme val="major"/>
    </font>
    <font>
      <sz val="9"/>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rgb="FFFFFF99"/>
        <bgColor indexed="64"/>
      </patternFill>
    </fill>
    <fill>
      <patternFill patternType="solid">
        <fgColor theme="0" tint="-0.24994659260841701"/>
        <bgColor indexed="64"/>
      </patternFill>
    </fill>
    <fill>
      <patternFill patternType="solid">
        <fgColor rgb="FFC6E0B4"/>
        <bgColor indexed="64"/>
      </patternFill>
    </fill>
    <fill>
      <patternFill patternType="solid">
        <fgColor rgb="FFFFE6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top/>
      <bottom style="double">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style="thin">
        <color auto="1"/>
      </right>
      <top/>
      <bottom/>
      <diagonal/>
    </border>
    <border>
      <left style="dashed">
        <color indexed="64"/>
      </left>
      <right style="medium">
        <color indexed="64"/>
      </right>
      <top style="medium">
        <color indexed="64"/>
      </top>
      <bottom style="medium">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xf numFmtId="38" fontId="4" fillId="0" borderId="0" applyFont="0" applyFill="0" applyBorder="0" applyAlignment="0" applyProtection="0"/>
  </cellStyleXfs>
  <cellXfs count="550">
    <xf numFmtId="0" fontId="0" fillId="0" borderId="0" xfId="0">
      <alignment vertical="center"/>
    </xf>
    <xf numFmtId="0" fontId="5" fillId="0" borderId="0" xfId="2" applyFont="1" applyAlignment="1" applyProtection="1">
      <alignment vertical="center"/>
    </xf>
    <xf numFmtId="0" fontId="7" fillId="0" borderId="0" xfId="2" applyFont="1" applyAlignment="1" applyProtection="1">
      <alignment vertical="center"/>
    </xf>
    <xf numFmtId="0" fontId="5" fillId="0" borderId="0" xfId="2" applyFont="1" applyFill="1" applyBorder="1" applyAlignment="1" applyProtection="1"/>
    <xf numFmtId="0" fontId="5" fillId="0" borderId="0" xfId="2" applyFont="1" applyFill="1" applyBorder="1" applyProtection="1"/>
    <xf numFmtId="0" fontId="5" fillId="0" borderId="0" xfId="2" applyFont="1" applyFill="1" applyBorder="1" applyAlignment="1" applyProtection="1">
      <alignment shrinkToFit="1"/>
    </xf>
    <xf numFmtId="0" fontId="10" fillId="0" borderId="0" xfId="2" applyFont="1" applyFill="1" applyBorder="1" applyProtection="1"/>
    <xf numFmtId="0" fontId="5" fillId="0" borderId="0" xfId="2" applyFont="1" applyAlignment="1" applyProtection="1"/>
    <xf numFmtId="0" fontId="5" fillId="0" borderId="0" xfId="2" applyFont="1" applyBorder="1" applyAlignment="1" applyProtection="1">
      <alignment vertical="center"/>
    </xf>
    <xf numFmtId="0" fontId="5" fillId="0" borderId="0" xfId="2" applyFont="1" applyBorder="1" applyAlignment="1" applyProtection="1">
      <alignment horizontal="center" vertical="center"/>
    </xf>
    <xf numFmtId="0" fontId="5" fillId="0" borderId="18" xfId="2" applyFont="1" applyBorder="1" applyAlignment="1" applyProtection="1">
      <alignment horizontal="center" vertical="center"/>
    </xf>
    <xf numFmtId="0" fontId="7" fillId="0" borderId="0" xfId="2" applyFont="1" applyAlignment="1" applyProtection="1">
      <alignment vertical="center" wrapText="1"/>
    </xf>
    <xf numFmtId="0" fontId="4" fillId="0" borderId="0" xfId="2" applyProtection="1"/>
    <xf numFmtId="0" fontId="5" fillId="0" borderId="0" xfId="2" applyFont="1" applyBorder="1" applyAlignment="1" applyProtection="1">
      <alignment horizontal="center" wrapText="1"/>
    </xf>
    <xf numFmtId="0" fontId="5" fillId="0" borderId="0" xfId="2" applyFont="1" applyBorder="1" applyProtection="1"/>
    <xf numFmtId="0" fontId="7" fillId="0" borderId="0" xfId="2" applyFont="1" applyFill="1" applyBorder="1" applyProtection="1"/>
    <xf numFmtId="0" fontId="7" fillId="0" borderId="0" xfId="2" applyFont="1" applyFill="1" applyBorder="1" applyAlignment="1" applyProtection="1">
      <alignment shrinkToFit="1"/>
    </xf>
    <xf numFmtId="38" fontId="7" fillId="0" borderId="0" xfId="3" applyFont="1" applyFill="1" applyBorder="1" applyAlignment="1" applyProtection="1">
      <alignment shrinkToFit="1"/>
    </xf>
    <xf numFmtId="0" fontId="9" fillId="0" borderId="0" xfId="2" applyFont="1" applyFill="1" applyBorder="1" applyAlignment="1" applyProtection="1"/>
    <xf numFmtId="0" fontId="5" fillId="0" borderId="0" xfId="2" applyFont="1" applyFill="1" applyBorder="1" applyAlignment="1" applyProtection="1">
      <alignment horizontal="center"/>
    </xf>
    <xf numFmtId="38" fontId="5" fillId="0" borderId="0" xfId="2" applyNumberFormat="1" applyFont="1" applyFill="1" applyBorder="1" applyAlignment="1" applyProtection="1">
      <alignment shrinkToFit="1"/>
    </xf>
    <xf numFmtId="38" fontId="5" fillId="0" borderId="0" xfId="3" applyFont="1" applyFill="1" applyBorder="1" applyAlignment="1" applyProtection="1"/>
    <xf numFmtId="38" fontId="5" fillId="0" borderId="0" xfId="3" applyFont="1" applyFill="1" applyBorder="1" applyAlignment="1" applyProtection="1">
      <alignment shrinkToFit="1"/>
    </xf>
    <xf numFmtId="0" fontId="5" fillId="0" borderId="0" xfId="2" applyFont="1" applyFill="1" applyProtection="1"/>
    <xf numFmtId="0" fontId="4" fillId="0" borderId="0" xfId="2" applyBorder="1" applyProtection="1"/>
    <xf numFmtId="0" fontId="15" fillId="0" borderId="0" xfId="2" applyFont="1" applyProtection="1"/>
    <xf numFmtId="0" fontId="7" fillId="0" borderId="0" xfId="2" applyFont="1" applyProtection="1"/>
    <xf numFmtId="0" fontId="15" fillId="5" borderId="0" xfId="2" applyFont="1" applyFill="1" applyProtection="1"/>
    <xf numFmtId="0" fontId="7" fillId="5" borderId="0" xfId="2" applyFont="1" applyFill="1" applyProtection="1"/>
    <xf numFmtId="0" fontId="4" fillId="5" borderId="0" xfId="2" applyFill="1" applyProtection="1"/>
    <xf numFmtId="0" fontId="8" fillId="0" borderId="0" xfId="2" applyFont="1" applyFill="1" applyBorder="1" applyAlignment="1" applyProtection="1">
      <alignment shrinkToFit="1"/>
    </xf>
    <xf numFmtId="38" fontId="8" fillId="0" borderId="0" xfId="3" applyFont="1" applyFill="1" applyBorder="1" applyAlignment="1" applyProtection="1">
      <alignment shrinkToFit="1"/>
    </xf>
    <xf numFmtId="0" fontId="16" fillId="0" borderId="0" xfId="2" applyFont="1" applyProtection="1"/>
    <xf numFmtId="0" fontId="8" fillId="0" borderId="0" xfId="2" applyFont="1" applyAlignment="1" applyProtection="1">
      <alignment horizontal="center"/>
    </xf>
    <xf numFmtId="0" fontId="15" fillId="0" borderId="0" xfId="2" applyFont="1" applyAlignment="1" applyProtection="1">
      <alignment horizontal="center"/>
    </xf>
    <xf numFmtId="0" fontId="17" fillId="0" borderId="0" xfId="2" applyFont="1" applyAlignment="1" applyProtection="1"/>
    <xf numFmtId="0" fontId="18" fillId="0" borderId="0" xfId="2" applyFont="1" applyAlignment="1" applyProtection="1"/>
    <xf numFmtId="0" fontId="15" fillId="0" borderId="0" xfId="2" applyFont="1" applyAlignment="1" applyProtection="1">
      <alignment horizontal="right"/>
    </xf>
    <xf numFmtId="0" fontId="15" fillId="0" borderId="0" xfId="2" applyFont="1" applyBorder="1" applyProtection="1"/>
    <xf numFmtId="0" fontId="20" fillId="0" borderId="0" xfId="2" applyFont="1" applyBorder="1" applyAlignment="1" applyProtection="1">
      <alignment shrinkToFit="1"/>
    </xf>
    <xf numFmtId="0" fontId="15" fillId="0" borderId="0" xfId="2" applyFont="1" applyBorder="1" applyAlignment="1" applyProtection="1"/>
    <xf numFmtId="0" fontId="4" fillId="0" borderId="0" xfId="2" applyFont="1" applyProtection="1"/>
    <xf numFmtId="38" fontId="5" fillId="0" borderId="0" xfId="2" applyNumberFormat="1" applyFont="1" applyAlignment="1" applyProtection="1">
      <alignment shrinkToFit="1"/>
    </xf>
    <xf numFmtId="0" fontId="15" fillId="0" borderId="0" xfId="2" applyFont="1" applyBorder="1" applyAlignment="1" applyProtection="1">
      <alignment vertical="center" wrapText="1"/>
    </xf>
    <xf numFmtId="0" fontId="21" fillId="0" borderId="0" xfId="2" applyFont="1" applyBorder="1" applyProtection="1"/>
    <xf numFmtId="0" fontId="15" fillId="0" borderId="0" xfId="2" applyFont="1" applyAlignment="1" applyProtection="1">
      <alignment vertical="center"/>
    </xf>
    <xf numFmtId="0" fontId="15" fillId="0" borderId="0" xfId="2" applyFont="1" applyBorder="1" applyAlignment="1" applyProtection="1">
      <alignment vertical="center"/>
    </xf>
    <xf numFmtId="0" fontId="4" fillId="0" borderId="0" xfId="2" applyBorder="1" applyAlignment="1" applyProtection="1">
      <alignment vertical="center"/>
    </xf>
    <xf numFmtId="0" fontId="18" fillId="0" borderId="0" xfId="2" applyFont="1" applyProtection="1"/>
    <xf numFmtId="0" fontId="15" fillId="0" borderId="0" xfId="2" applyFont="1" applyFill="1" applyProtection="1"/>
    <xf numFmtId="0" fontId="15" fillId="0" borderId="9" xfId="2" applyFont="1" applyBorder="1" applyAlignment="1" applyProtection="1"/>
    <xf numFmtId="0" fontId="6" fillId="0" borderId="0" xfId="2" applyFont="1" applyFill="1" applyBorder="1" applyAlignment="1" applyProtection="1">
      <alignment horizontal="center"/>
    </xf>
    <xf numFmtId="0" fontId="6" fillId="0" borderId="3" xfId="2" applyFont="1" applyFill="1" applyBorder="1" applyAlignment="1" applyProtection="1">
      <alignment horizontal="center"/>
    </xf>
    <xf numFmtId="0" fontId="6" fillId="0" borderId="7" xfId="2" applyFont="1" applyFill="1" applyBorder="1" applyAlignment="1" applyProtection="1">
      <alignment horizontal="center"/>
    </xf>
    <xf numFmtId="0" fontId="4" fillId="0" borderId="19" xfId="2" applyBorder="1" applyProtection="1"/>
    <xf numFmtId="38" fontId="24" fillId="5" borderId="0" xfId="3" applyFont="1" applyFill="1" applyBorder="1" applyAlignment="1" applyProtection="1">
      <alignment vertical="center"/>
    </xf>
    <xf numFmtId="0" fontId="4" fillId="0" borderId="0" xfId="2" applyFill="1" applyProtection="1"/>
    <xf numFmtId="0" fontId="4" fillId="0" borderId="0" xfId="2" applyFill="1" applyAlignment="1" applyProtection="1"/>
    <xf numFmtId="49" fontId="13" fillId="0" borderId="0" xfId="2" applyNumberFormat="1" applyFont="1" applyFill="1" applyAlignment="1" applyProtection="1">
      <alignment horizontal="center"/>
    </xf>
    <xf numFmtId="0" fontId="4" fillId="0" borderId="0" xfId="2" applyFill="1" applyBorder="1" applyAlignment="1" applyProtection="1">
      <alignment vertical="center"/>
    </xf>
    <xf numFmtId="38" fontId="24" fillId="0" borderId="0" xfId="3" applyFont="1" applyFill="1" applyBorder="1" applyAlignment="1" applyProtection="1">
      <alignment vertical="center"/>
    </xf>
    <xf numFmtId="0" fontId="4" fillId="0" borderId="0" xfId="2" applyFill="1" applyBorder="1" applyAlignment="1" applyProtection="1">
      <alignment horizontal="center" vertical="center"/>
    </xf>
    <xf numFmtId="0" fontId="4" fillId="0" borderId="0" xfId="2" applyFill="1" applyBorder="1" applyProtection="1"/>
    <xf numFmtId="0" fontId="8" fillId="0" borderId="0" xfId="2" applyFont="1" applyFill="1" applyBorder="1" applyAlignment="1" applyProtection="1">
      <alignment horizontal="center" vertical="center"/>
    </xf>
    <xf numFmtId="49" fontId="13" fillId="0" borderId="0" xfId="2" applyNumberFormat="1" applyFont="1" applyBorder="1" applyAlignment="1" applyProtection="1">
      <alignment vertical="center"/>
    </xf>
    <xf numFmtId="0" fontId="26" fillId="0" borderId="0" xfId="2" applyFont="1" applyFill="1" applyBorder="1" applyProtection="1"/>
    <xf numFmtId="0" fontId="5" fillId="0" borderId="0" xfId="2" applyFont="1" applyFill="1" applyAlignment="1" applyProtection="1">
      <alignment vertical="top"/>
    </xf>
    <xf numFmtId="0" fontId="5" fillId="0" borderId="0" xfId="2" applyFont="1" applyFill="1" applyAlignment="1" applyProtection="1">
      <alignment vertical="center"/>
    </xf>
    <xf numFmtId="0" fontId="4" fillId="0" borderId="0" xfId="2" applyFont="1" applyAlignment="1" applyProtection="1">
      <alignment vertical="center"/>
    </xf>
    <xf numFmtId="0" fontId="25" fillId="0" borderId="0" xfId="2" applyFont="1" applyAlignment="1" applyProtection="1">
      <alignment vertical="center"/>
    </xf>
    <xf numFmtId="183" fontId="6" fillId="0" borderId="7" xfId="2" applyNumberFormat="1" applyFont="1" applyFill="1" applyBorder="1" applyAlignment="1" applyProtection="1">
      <alignment horizontal="center"/>
    </xf>
    <xf numFmtId="183" fontId="6" fillId="0" borderId="3" xfId="2" applyNumberFormat="1" applyFont="1" applyFill="1" applyBorder="1" applyAlignment="1" applyProtection="1">
      <alignment horizontal="center"/>
    </xf>
    <xf numFmtId="0" fontId="14" fillId="0" borderId="0" xfId="2" applyFont="1" applyProtection="1"/>
    <xf numFmtId="0" fontId="14" fillId="0" borderId="0" xfId="2" applyFont="1" applyBorder="1" applyProtection="1"/>
    <xf numFmtId="0" fontId="27" fillId="0" borderId="0" xfId="2" applyFont="1" applyAlignment="1" applyProtection="1"/>
    <xf numFmtId="0" fontId="28" fillId="0" borderId="0" xfId="2" applyFont="1" applyFill="1" applyBorder="1" applyProtection="1"/>
    <xf numFmtId="0" fontId="14" fillId="0" borderId="0" xfId="2" applyFont="1" applyAlignment="1" applyProtection="1">
      <alignment vertical="center"/>
    </xf>
    <xf numFmtId="0" fontId="14" fillId="0" borderId="0" xfId="2" applyFont="1" applyBorder="1" applyAlignment="1" applyProtection="1"/>
    <xf numFmtId="0" fontId="14" fillId="0" borderId="0" xfId="2" applyFont="1" applyBorder="1" applyAlignment="1" applyProtection="1">
      <alignment horizontal="center" wrapText="1"/>
    </xf>
    <xf numFmtId="0" fontId="5" fillId="0" borderId="0" xfId="2" applyFont="1" applyFill="1" applyBorder="1" applyAlignment="1" applyProtection="1">
      <alignment horizontal="center" vertical="center"/>
    </xf>
    <xf numFmtId="0" fontId="31" fillId="0" borderId="0" xfId="2" applyFont="1" applyFill="1" applyBorder="1" applyProtection="1"/>
    <xf numFmtId="0" fontId="5" fillId="0" borderId="0" xfId="2" applyFont="1" applyFill="1" applyBorder="1" applyAlignment="1" applyProtection="1">
      <alignment vertical="center"/>
    </xf>
    <xf numFmtId="0" fontId="26" fillId="0" borderId="0" xfId="2" applyFont="1" applyFill="1" applyBorder="1" applyAlignment="1" applyProtection="1">
      <alignment vertical="center"/>
    </xf>
    <xf numFmtId="0" fontId="25" fillId="2" borderId="0" xfId="2" applyFont="1" applyFill="1" applyAlignment="1" applyProtection="1">
      <alignment vertical="top" wrapText="1"/>
    </xf>
    <xf numFmtId="49" fontId="14" fillId="0" borderId="0" xfId="2" applyNumberFormat="1" applyFont="1" applyBorder="1" applyAlignment="1" applyProtection="1">
      <alignment vertical="center"/>
    </xf>
    <xf numFmtId="49" fontId="5" fillId="0" borderId="0" xfId="2" applyNumberFormat="1" applyFont="1" applyBorder="1" applyAlignment="1" applyProtection="1">
      <alignment vertical="center"/>
    </xf>
    <xf numFmtId="38" fontId="33" fillId="0" borderId="0" xfId="3" applyFont="1" applyFill="1" applyBorder="1" applyAlignment="1" applyProtection="1">
      <alignment horizontal="right" vertical="center"/>
    </xf>
    <xf numFmtId="49" fontId="5" fillId="0" borderId="0" xfId="2" applyNumberFormat="1" applyFont="1" applyBorder="1" applyAlignment="1" applyProtection="1">
      <alignment vertical="center" shrinkToFit="1"/>
    </xf>
    <xf numFmtId="0" fontId="8" fillId="0" borderId="0" xfId="2" applyFont="1" applyAlignment="1" applyProtection="1">
      <alignment vertical="center"/>
    </xf>
    <xf numFmtId="0" fontId="43" fillId="0" borderId="0" xfId="2" applyFont="1" applyFill="1" applyBorder="1" applyProtection="1"/>
    <xf numFmtId="0" fontId="5" fillId="0" borderId="54" xfId="2" applyFont="1" applyFill="1" applyBorder="1" applyAlignment="1" applyProtection="1">
      <alignment horizontal="center" vertical="center"/>
    </xf>
    <xf numFmtId="0" fontId="5" fillId="0" borderId="0" xfId="2" applyFont="1" applyProtection="1"/>
    <xf numFmtId="0" fontId="5" fillId="0" borderId="0" xfId="2" applyFont="1" applyFill="1" applyBorder="1" applyAlignment="1" applyProtection="1">
      <alignment vertical="center" wrapText="1"/>
    </xf>
    <xf numFmtId="0" fontId="5" fillId="0" borderId="0" xfId="2" applyFont="1" applyFill="1" applyBorder="1" applyAlignment="1" applyProtection="1">
      <alignment horizontal="right" vertical="center"/>
    </xf>
    <xf numFmtId="0" fontId="7" fillId="0" borderId="0" xfId="2" applyFont="1" applyFill="1" applyBorder="1" applyAlignment="1" applyProtection="1">
      <alignment vertical="center"/>
    </xf>
    <xf numFmtId="0" fontId="7" fillId="0" borderId="0" xfId="2" applyFont="1" applyFill="1" applyAlignment="1" applyProtection="1">
      <alignment vertical="center"/>
    </xf>
    <xf numFmtId="0" fontId="46" fillId="0" borderId="0" xfId="2" applyFont="1" applyFill="1" applyBorder="1" applyAlignment="1" applyProtection="1">
      <alignment vertical="center"/>
    </xf>
    <xf numFmtId="0" fontId="48" fillId="0" borderId="0" xfId="2" applyFont="1" applyProtection="1"/>
    <xf numFmtId="0" fontId="49" fillId="0" borderId="0" xfId="2" applyFont="1" applyProtection="1"/>
    <xf numFmtId="0" fontId="48" fillId="0" borderId="0" xfId="2" applyFont="1" applyBorder="1" applyProtection="1"/>
    <xf numFmtId="0" fontId="43" fillId="0" borderId="0" xfId="2" applyFont="1" applyProtection="1"/>
    <xf numFmtId="187" fontId="7" fillId="0" borderId="0" xfId="2" applyNumberFormat="1" applyFont="1" applyBorder="1" applyAlignment="1" applyProtection="1">
      <alignment vertical="center"/>
    </xf>
    <xf numFmtId="0" fontId="7" fillId="0" borderId="0" xfId="2" applyFont="1" applyBorder="1" applyAlignment="1" applyProtection="1">
      <alignment vertical="center"/>
    </xf>
    <xf numFmtId="187" fontId="7" fillId="0" borderId="17" xfId="2" applyNumberFormat="1" applyFont="1" applyBorder="1" applyAlignment="1" applyProtection="1">
      <alignment vertical="center"/>
    </xf>
    <xf numFmtId="49" fontId="50" fillId="0" borderId="0" xfId="2" applyNumberFormat="1" applyFont="1" applyAlignment="1" applyProtection="1">
      <alignment horizontal="left"/>
    </xf>
    <xf numFmtId="49" fontId="50" fillId="0" borderId="0" xfId="2" applyNumberFormat="1" applyFont="1" applyAlignment="1" applyProtection="1"/>
    <xf numFmtId="0" fontId="44" fillId="0" borderId="0" xfId="0" applyFont="1" applyProtection="1">
      <alignment vertical="center"/>
    </xf>
    <xf numFmtId="0" fontId="44" fillId="0" borderId="0" xfId="0" applyFont="1" applyAlignment="1" applyProtection="1">
      <alignment horizontal="centerContinuous" vertical="center"/>
    </xf>
    <xf numFmtId="0" fontId="3" fillId="0" borderId="0" xfId="0" applyFont="1" applyAlignment="1" applyProtection="1">
      <alignment vertical="top"/>
    </xf>
    <xf numFmtId="0" fontId="53" fillId="0" borderId="0" xfId="0" applyFont="1" applyAlignment="1" applyProtection="1">
      <alignment vertical="top"/>
    </xf>
    <xf numFmtId="0" fontId="3" fillId="0" borderId="0" xfId="0" applyFont="1" applyProtection="1">
      <alignment vertical="center"/>
    </xf>
    <xf numFmtId="0" fontId="53" fillId="0" borderId="0" xfId="0" applyFont="1" applyFill="1" applyAlignment="1" applyProtection="1">
      <alignment horizontal="center" vertical="top"/>
    </xf>
    <xf numFmtId="0" fontId="29" fillId="0" borderId="0" xfId="0" applyFont="1" applyFill="1" applyProtection="1">
      <alignment vertical="center"/>
    </xf>
    <xf numFmtId="0" fontId="42" fillId="0" borderId="0" xfId="0" applyFont="1" applyProtection="1">
      <alignment vertical="center"/>
    </xf>
    <xf numFmtId="0" fontId="42" fillId="0" borderId="0" xfId="0" applyFont="1" applyFill="1" applyAlignment="1" applyProtection="1">
      <alignment horizontal="center" vertical="center"/>
    </xf>
    <xf numFmtId="0" fontId="42" fillId="0" borderId="0" xfId="0" applyFont="1" applyAlignment="1" applyProtection="1">
      <alignment horizontal="left" vertical="center" wrapText="1"/>
    </xf>
    <xf numFmtId="0" fontId="42" fillId="0" borderId="0" xfId="0" applyFont="1" applyFill="1" applyAlignment="1" applyProtection="1">
      <alignment horizontal="left" vertical="center" wrapText="1"/>
    </xf>
    <xf numFmtId="0" fontId="3" fillId="0" borderId="43" xfId="0" applyFont="1" applyBorder="1" applyProtection="1">
      <alignment vertical="center"/>
    </xf>
    <xf numFmtId="0" fontId="3" fillId="0" borderId="44" xfId="0" applyFont="1" applyBorder="1" applyProtection="1">
      <alignment vertical="center"/>
    </xf>
    <xf numFmtId="0" fontId="3" fillId="0" borderId="0" xfId="0" applyFont="1" applyBorder="1" applyProtection="1">
      <alignment vertical="center"/>
    </xf>
    <xf numFmtId="0" fontId="3" fillId="0" borderId="46" xfId="0" applyFont="1" applyBorder="1" applyProtection="1">
      <alignment vertical="center"/>
    </xf>
    <xf numFmtId="0" fontId="3" fillId="0" borderId="45" xfId="0" applyFont="1" applyBorder="1" applyProtection="1">
      <alignment vertical="center"/>
    </xf>
    <xf numFmtId="0" fontId="3" fillId="0" borderId="0" xfId="0" applyFont="1" applyBorder="1" applyAlignment="1" applyProtection="1">
      <alignment vertical="center"/>
    </xf>
    <xf numFmtId="0" fontId="29" fillId="0" borderId="0" xfId="0" applyFont="1" applyBorder="1" applyProtection="1">
      <alignment vertical="center"/>
    </xf>
    <xf numFmtId="0" fontId="3" fillId="0" borderId="51" xfId="0" applyFont="1" applyBorder="1" applyProtection="1">
      <alignment vertical="center"/>
    </xf>
    <xf numFmtId="0" fontId="3" fillId="0" borderId="19" xfId="0" applyFont="1" applyBorder="1" applyProtection="1">
      <alignment vertical="center"/>
    </xf>
    <xf numFmtId="0" fontId="3" fillId="0" borderId="52" xfId="0" applyFont="1" applyBorder="1" applyProtection="1">
      <alignment vertical="center"/>
    </xf>
    <xf numFmtId="0" fontId="30" fillId="0" borderId="10" xfId="0" applyFont="1" applyBorder="1" applyAlignment="1" applyProtection="1">
      <alignment vertical="center"/>
    </xf>
    <xf numFmtId="185" fontId="38" fillId="0" borderId="10" xfId="1" applyNumberFormat="1" applyFont="1" applyBorder="1" applyAlignment="1" applyProtection="1">
      <alignment vertical="center"/>
    </xf>
    <xf numFmtId="0" fontId="39" fillId="0" borderId="0" xfId="0" applyFont="1" applyProtection="1">
      <alignment vertical="center"/>
    </xf>
    <xf numFmtId="0" fontId="52" fillId="0" borderId="0" xfId="0" applyFont="1" applyFill="1" applyBorder="1" applyAlignment="1" applyProtection="1">
      <alignment vertical="center"/>
    </xf>
    <xf numFmtId="0" fontId="54" fillId="0" borderId="0" xfId="0" applyFont="1" applyProtection="1">
      <alignment vertical="center"/>
    </xf>
    <xf numFmtId="0" fontId="36" fillId="0" borderId="0" xfId="0" applyFont="1" applyFill="1" applyAlignment="1" applyProtection="1">
      <alignment horizontal="center" vertical="center"/>
    </xf>
    <xf numFmtId="0" fontId="54" fillId="0" borderId="0" xfId="0" applyFont="1" applyAlignment="1" applyProtection="1">
      <alignment horizontal="left" vertical="center"/>
    </xf>
    <xf numFmtId="0" fontId="54" fillId="0" borderId="0" xfId="0" applyFont="1" applyFill="1" applyAlignment="1" applyProtection="1">
      <alignment horizontal="center" vertical="center"/>
    </xf>
    <xf numFmtId="0" fontId="54" fillId="7" borderId="1" xfId="0" applyFont="1" applyFill="1" applyBorder="1" applyProtection="1">
      <alignment vertical="center"/>
    </xf>
    <xf numFmtId="0" fontId="54" fillId="0" borderId="0" xfId="0" applyFont="1" applyFill="1" applyAlignment="1" applyProtection="1">
      <alignment horizontal="right" vertical="center"/>
    </xf>
    <xf numFmtId="0" fontId="54" fillId="8" borderId="1" xfId="0" applyFont="1" applyFill="1" applyBorder="1" applyProtection="1">
      <alignment vertical="center"/>
    </xf>
    <xf numFmtId="0" fontId="36" fillId="0" borderId="0" xfId="0" applyFont="1" applyFill="1" applyAlignment="1" applyProtection="1">
      <alignment horizontal="left" vertical="center"/>
    </xf>
    <xf numFmtId="0" fontId="4" fillId="2" borderId="0" xfId="2" applyFont="1" applyFill="1" applyAlignment="1" applyProtection="1">
      <alignment vertical="top" wrapText="1"/>
    </xf>
    <xf numFmtId="0" fontId="4" fillId="2" borderId="0" xfId="2" applyFont="1" applyFill="1" applyAlignment="1" applyProtection="1">
      <alignment horizontal="center" vertical="center" wrapText="1"/>
    </xf>
    <xf numFmtId="0" fontId="21" fillId="2" borderId="0" xfId="2" applyFont="1" applyFill="1" applyAlignment="1" applyProtection="1">
      <alignment horizontal="center" vertical="center" wrapText="1"/>
    </xf>
    <xf numFmtId="0" fontId="19" fillId="0" borderId="0" xfId="2" applyFont="1" applyAlignment="1" applyProtection="1">
      <alignment horizontal="left" vertical="center"/>
    </xf>
    <xf numFmtId="0" fontId="15" fillId="0" borderId="0" xfId="2" applyFont="1" applyBorder="1" applyAlignment="1" applyProtection="1">
      <alignment horizontal="left" vertical="center" wrapText="1"/>
    </xf>
    <xf numFmtId="0" fontId="4" fillId="0" borderId="0" xfId="2" applyAlignment="1" applyProtection="1">
      <alignment horizontal="left" vertical="center"/>
    </xf>
    <xf numFmtId="0" fontId="14" fillId="0" borderId="0" xfId="2" applyFont="1" applyAlignment="1" applyProtection="1">
      <alignment horizontal="left" vertical="center"/>
    </xf>
    <xf numFmtId="0" fontId="14" fillId="0" borderId="0" xfId="2" applyFont="1" applyBorder="1" applyAlignment="1" applyProtection="1">
      <alignment horizontal="left" vertical="center"/>
    </xf>
    <xf numFmtId="0" fontId="4" fillId="0" borderId="0" xfId="2" applyBorder="1" applyAlignment="1" applyProtection="1">
      <alignment horizontal="left" vertical="center"/>
    </xf>
    <xf numFmtId="0" fontId="15" fillId="0" borderId="0" xfId="2" applyFont="1" applyBorder="1" applyAlignment="1" applyProtection="1">
      <alignment horizontal="left" vertical="center"/>
    </xf>
    <xf numFmtId="0" fontId="5" fillId="0" borderId="0" xfId="2" applyFont="1" applyAlignment="1" applyProtection="1">
      <alignment horizontal="right" vertical="center"/>
    </xf>
    <xf numFmtId="0" fontId="5" fillId="0" borderId="0" xfId="2" applyFont="1" applyAlignment="1" applyProtection="1">
      <alignment shrinkToFit="1"/>
    </xf>
    <xf numFmtId="0" fontId="4" fillId="0" borderId="0" xfId="2" applyAlignment="1" applyProtection="1"/>
    <xf numFmtId="0" fontId="53" fillId="0" borderId="0" xfId="0" applyFont="1" applyAlignment="1" applyProtection="1">
      <alignment vertical="top" wrapText="1"/>
    </xf>
    <xf numFmtId="0" fontId="0" fillId="0" borderId="0" xfId="0" applyAlignment="1">
      <alignment horizontal="left" vertical="center"/>
    </xf>
    <xf numFmtId="0" fontId="4" fillId="0" borderId="0" xfId="2" applyFont="1" applyBorder="1" applyAlignment="1" applyProtection="1">
      <alignment vertical="center"/>
    </xf>
    <xf numFmtId="0" fontId="21" fillId="0" borderId="0" xfId="2" applyFont="1" applyProtection="1"/>
    <xf numFmtId="0" fontId="6" fillId="0" borderId="6" xfId="2" applyFont="1" applyFill="1" applyBorder="1" applyAlignment="1" applyProtection="1">
      <alignment horizontal="center"/>
    </xf>
    <xf numFmtId="0" fontId="6" fillId="0" borderId="5" xfId="2" applyFont="1" applyFill="1" applyBorder="1" applyAlignment="1" applyProtection="1">
      <alignment horizontal="center"/>
    </xf>
    <xf numFmtId="0" fontId="15" fillId="0" borderId="0" xfId="2" applyFont="1" applyAlignment="1" applyProtection="1">
      <alignment horizontal="right" vertical="center"/>
    </xf>
    <xf numFmtId="0" fontId="53" fillId="0" borderId="0" xfId="0" applyFont="1" applyAlignment="1" applyProtection="1">
      <alignment vertical="center" wrapText="1"/>
    </xf>
    <xf numFmtId="0" fontId="3" fillId="0" borderId="0" xfId="0" applyFont="1" applyAlignment="1" applyProtection="1">
      <alignment vertical="center"/>
    </xf>
    <xf numFmtId="0" fontId="62" fillId="0" borderId="0" xfId="0" applyFont="1" applyAlignment="1" applyProtection="1">
      <alignment wrapText="1"/>
    </xf>
    <xf numFmtId="0" fontId="53" fillId="0" borderId="11" xfId="0" applyFont="1" applyBorder="1" applyAlignment="1" applyProtection="1">
      <alignment horizontal="left" vertical="center"/>
    </xf>
    <xf numFmtId="0" fontId="0" fillId="0" borderId="12" xfId="0" applyBorder="1" applyAlignment="1">
      <alignment horizontal="left" vertical="center"/>
    </xf>
    <xf numFmtId="0" fontId="53" fillId="0" borderId="10" xfId="0" applyFont="1" applyBorder="1" applyAlignment="1" applyProtection="1">
      <alignment horizontal="center" vertical="top"/>
    </xf>
    <xf numFmtId="0" fontId="53" fillId="0" borderId="8" xfId="0" applyFont="1" applyBorder="1" applyAlignment="1" applyProtection="1">
      <alignment horizontal="left" vertical="top"/>
    </xf>
    <xf numFmtId="0" fontId="53" fillId="0" borderId="10" xfId="0" applyFont="1" applyFill="1" applyBorder="1" applyAlignment="1" applyProtection="1">
      <alignment horizontal="center" vertical="top"/>
    </xf>
    <xf numFmtId="0" fontId="53" fillId="0" borderId="8" xfId="0" applyFont="1" applyBorder="1" applyAlignment="1" applyProtection="1">
      <alignment vertical="top" wrapText="1"/>
    </xf>
    <xf numFmtId="0" fontId="53" fillId="0" borderId="4" xfId="0" applyFont="1" applyFill="1" applyBorder="1" applyAlignment="1" applyProtection="1">
      <alignment horizontal="center" vertical="top"/>
    </xf>
    <xf numFmtId="0" fontId="53" fillId="0" borderId="5" xfId="0" applyFont="1" applyBorder="1" applyAlignment="1" applyProtection="1">
      <alignment vertical="top" wrapText="1"/>
    </xf>
    <xf numFmtId="49" fontId="45" fillId="0" borderId="0" xfId="2" applyNumberFormat="1" applyFont="1" applyBorder="1" applyAlignment="1" applyProtection="1"/>
    <xf numFmtId="0" fontId="63" fillId="0" borderId="0" xfId="2" applyFont="1" applyAlignment="1" applyProtection="1">
      <alignment horizontal="right"/>
    </xf>
    <xf numFmtId="0" fontId="42" fillId="0" borderId="14" xfId="0" applyFont="1" applyFill="1" applyBorder="1" applyAlignment="1" applyProtection="1">
      <alignment horizontal="center" vertical="center" wrapText="1"/>
    </xf>
    <xf numFmtId="0" fontId="5" fillId="0" borderId="14" xfId="2" applyFont="1" applyFill="1" applyBorder="1" applyAlignment="1" applyProtection="1">
      <alignment horizontal="center" vertical="center"/>
    </xf>
    <xf numFmtId="0" fontId="5" fillId="0" borderId="0" xfId="2" applyFont="1" applyAlignment="1" applyProtection="1">
      <alignment horizontal="left" vertical="center"/>
    </xf>
    <xf numFmtId="0" fontId="5" fillId="0" borderId="0" xfId="2" applyFont="1" applyBorder="1" applyAlignment="1" applyProtection="1">
      <alignment shrinkToFit="1"/>
    </xf>
    <xf numFmtId="0" fontId="15" fillId="0" borderId="0" xfId="2" applyFont="1" applyAlignment="1" applyProtection="1"/>
    <xf numFmtId="38" fontId="7" fillId="0" borderId="0" xfId="3" applyFont="1" applyFill="1" applyAlignment="1" applyProtection="1">
      <alignment horizontal="center" shrinkToFit="1"/>
    </xf>
    <xf numFmtId="0" fontId="4" fillId="0" borderId="0" xfId="2" applyBorder="1" applyAlignment="1" applyProtection="1"/>
    <xf numFmtId="0" fontId="0" fillId="0" borderId="0" xfId="0" applyBorder="1" applyAlignment="1"/>
    <xf numFmtId="0" fontId="14" fillId="0" borderId="0" xfId="2" applyFont="1" applyAlignment="1" applyProtection="1"/>
    <xf numFmtId="38" fontId="5" fillId="0" borderId="0" xfId="3" applyFont="1" applyBorder="1" applyAlignment="1" applyProtection="1">
      <alignment shrinkToFit="1"/>
    </xf>
    <xf numFmtId="38" fontId="14" fillId="0" borderId="0" xfId="2" applyNumberFormat="1" applyFont="1" applyBorder="1" applyAlignment="1" applyProtection="1"/>
    <xf numFmtId="0" fontId="15" fillId="0" borderId="0" xfId="2" applyFont="1" applyAlignment="1" applyProtection="1">
      <alignment horizontal="left" vertical="center"/>
    </xf>
    <xf numFmtId="0" fontId="0" fillId="0" borderId="0" xfId="0" applyAlignment="1">
      <alignment vertical="center"/>
    </xf>
    <xf numFmtId="0" fontId="5" fillId="0" borderId="0" xfId="2" applyNumberFormat="1" applyFont="1" applyBorder="1" applyAlignment="1" applyProtection="1">
      <alignment vertical="center"/>
    </xf>
    <xf numFmtId="0" fontId="0" fillId="0" borderId="0" xfId="0" applyBorder="1" applyAlignment="1" applyProtection="1"/>
    <xf numFmtId="0" fontId="53" fillId="0" borderId="0" xfId="0" applyFont="1" applyAlignment="1" applyProtection="1">
      <alignment horizontal="center" vertical="center" wrapText="1"/>
    </xf>
    <xf numFmtId="0" fontId="54" fillId="0" borderId="0" xfId="0" applyFont="1" applyAlignment="1" applyProtection="1">
      <alignment horizontal="left" vertical="top" wrapText="1"/>
    </xf>
    <xf numFmtId="0" fontId="42" fillId="0" borderId="0" xfId="0" applyFont="1" applyAlignment="1" applyProtection="1">
      <alignment horizontal="left" vertical="top" wrapText="1"/>
    </xf>
    <xf numFmtId="0" fontId="47" fillId="0" borderId="0" xfId="0" applyFont="1" applyAlignment="1" applyProtection="1">
      <alignment horizontal="center" vertical="center"/>
    </xf>
    <xf numFmtId="0" fontId="54" fillId="0" borderId="0" xfId="0" applyFont="1" applyFill="1" applyAlignment="1" applyProtection="1">
      <alignment horizontal="left" vertical="center" wrapText="1"/>
    </xf>
    <xf numFmtId="0" fontId="44" fillId="0" borderId="55" xfId="0" applyFont="1" applyBorder="1" applyAlignment="1" applyProtection="1">
      <alignment horizontal="center" vertical="center" wrapText="1"/>
    </xf>
    <xf numFmtId="0" fontId="44" fillId="0" borderId="56" xfId="0" applyFont="1" applyBorder="1" applyAlignment="1" applyProtection="1">
      <alignment horizontal="center" vertical="center" wrapText="1"/>
    </xf>
    <xf numFmtId="0" fontId="44" fillId="0" borderId="57" xfId="0" applyFont="1" applyBorder="1" applyAlignment="1" applyProtection="1">
      <alignment horizontal="center" vertical="center" wrapText="1"/>
    </xf>
    <xf numFmtId="0" fontId="42" fillId="0" borderId="15" xfId="0" applyFont="1" applyFill="1" applyBorder="1" applyAlignment="1" applyProtection="1">
      <alignment horizontal="center" vertical="center" wrapText="1"/>
    </xf>
    <xf numFmtId="0" fontId="42" fillId="0" borderId="14" xfId="0" applyFont="1" applyFill="1" applyBorder="1" applyAlignment="1" applyProtection="1">
      <alignment horizontal="center" vertical="center" wrapText="1"/>
    </xf>
    <xf numFmtId="188" fontId="42" fillId="4" borderId="15" xfId="0" applyNumberFormat="1" applyFont="1" applyFill="1" applyBorder="1" applyAlignment="1" applyProtection="1">
      <alignment horizontal="center" vertical="center" shrinkToFit="1"/>
    </xf>
    <xf numFmtId="188" fontId="42" fillId="4" borderId="13" xfId="0" applyNumberFormat="1" applyFont="1" applyFill="1" applyBorder="1" applyAlignment="1" applyProtection="1">
      <alignment horizontal="center" vertical="center" shrinkToFit="1"/>
    </xf>
    <xf numFmtId="0" fontId="42" fillId="0" borderId="13" xfId="0" applyFont="1" applyFill="1" applyBorder="1" applyAlignment="1" applyProtection="1">
      <alignment horizontal="center" vertical="center" wrapText="1"/>
    </xf>
    <xf numFmtId="187" fontId="42" fillId="0" borderId="14" xfId="0" applyNumberFormat="1" applyFont="1" applyFill="1" applyBorder="1" applyAlignment="1" applyProtection="1">
      <alignment horizontal="center" vertical="center" shrinkToFit="1"/>
    </xf>
    <xf numFmtId="187" fontId="42" fillId="0" borderId="13" xfId="0" applyNumberFormat="1" applyFont="1" applyFill="1" applyBorder="1" applyAlignment="1" applyProtection="1">
      <alignment horizontal="center" vertical="center" shrinkToFit="1"/>
    </xf>
    <xf numFmtId="0" fontId="3" fillId="0" borderId="11"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5" fontId="29" fillId="8" borderId="47" xfId="0" applyNumberFormat="1" applyFont="1" applyFill="1" applyBorder="1" applyAlignment="1" applyProtection="1">
      <alignment horizontal="center" vertical="center"/>
    </xf>
    <xf numFmtId="5" fontId="29" fillId="8" borderId="28" xfId="0" applyNumberFormat="1" applyFont="1" applyFill="1" applyBorder="1" applyAlignment="1" applyProtection="1">
      <alignment horizontal="center" vertical="center"/>
    </xf>
    <xf numFmtId="5" fontId="29" fillId="8" borderId="48" xfId="0" applyNumberFormat="1" applyFont="1" applyFill="1" applyBorder="1" applyAlignment="1" applyProtection="1">
      <alignment horizontal="center" vertical="center"/>
    </xf>
    <xf numFmtId="5" fontId="29" fillId="8" borderId="20" xfId="0" applyNumberFormat="1" applyFont="1" applyFill="1" applyBorder="1" applyAlignment="1" applyProtection="1">
      <alignment horizontal="center" vertical="center"/>
    </xf>
    <xf numFmtId="0" fontId="35" fillId="0" borderId="42" xfId="0" applyFont="1" applyBorder="1" applyAlignment="1" applyProtection="1">
      <alignment horizontal="left" vertical="center"/>
    </xf>
    <xf numFmtId="0" fontId="35" fillId="0" borderId="43" xfId="0" applyFont="1" applyBorder="1" applyAlignment="1" applyProtection="1">
      <alignment horizontal="left" vertical="center"/>
    </xf>
    <xf numFmtId="0" fontId="35" fillId="0" borderId="45" xfId="0" applyFont="1" applyBorder="1" applyAlignment="1" applyProtection="1">
      <alignment horizontal="left" vertical="center"/>
    </xf>
    <xf numFmtId="0" fontId="35" fillId="0" borderId="0" xfId="0" applyFont="1" applyBorder="1" applyAlignment="1" applyProtection="1">
      <alignment horizontal="left" vertical="center"/>
    </xf>
    <xf numFmtId="187" fontId="29" fillId="0" borderId="47" xfId="0" applyNumberFormat="1" applyFont="1" applyFill="1" applyBorder="1" applyAlignment="1" applyProtection="1">
      <alignment horizontal="center" vertical="center"/>
    </xf>
    <xf numFmtId="187" fontId="29" fillId="0" borderId="28" xfId="0" applyNumberFormat="1" applyFont="1" applyFill="1" applyBorder="1" applyAlignment="1" applyProtection="1">
      <alignment horizontal="center" vertical="center"/>
    </xf>
    <xf numFmtId="187" fontId="29" fillId="0" borderId="48" xfId="0" applyNumberFormat="1" applyFont="1" applyFill="1" applyBorder="1" applyAlignment="1" applyProtection="1">
      <alignment horizontal="center" vertical="center"/>
    </xf>
    <xf numFmtId="187" fontId="29" fillId="0" borderId="20" xfId="0" applyNumberFormat="1" applyFont="1" applyFill="1" applyBorder="1" applyAlignment="1" applyProtection="1">
      <alignment horizontal="center" vertical="center"/>
    </xf>
    <xf numFmtId="0" fontId="3" fillId="0" borderId="0" xfId="0" applyFont="1" applyBorder="1" applyAlignment="1" applyProtection="1">
      <alignment horizontal="center" vertical="center"/>
    </xf>
    <xf numFmtId="187" fontId="29" fillId="7" borderId="47" xfId="0" applyNumberFormat="1" applyFont="1" applyFill="1" applyBorder="1" applyAlignment="1" applyProtection="1">
      <alignment horizontal="center" vertical="center"/>
    </xf>
    <xf numFmtId="187" fontId="29" fillId="7" borderId="28" xfId="0" applyNumberFormat="1" applyFont="1" applyFill="1" applyBorder="1" applyAlignment="1" applyProtection="1">
      <alignment horizontal="center" vertical="center"/>
    </xf>
    <xf numFmtId="187" fontId="29" fillId="7" borderId="48" xfId="0" applyNumberFormat="1" applyFont="1" applyFill="1" applyBorder="1" applyAlignment="1" applyProtection="1">
      <alignment horizontal="center" vertical="center"/>
    </xf>
    <xf numFmtId="187" fontId="29" fillId="7" borderId="20" xfId="0" applyNumberFormat="1" applyFont="1" applyFill="1" applyBorder="1" applyAlignment="1" applyProtection="1">
      <alignment horizontal="center" vertical="center"/>
    </xf>
    <xf numFmtId="0" fontId="29" fillId="0" borderId="49" xfId="0" applyFont="1" applyFill="1" applyBorder="1" applyAlignment="1" applyProtection="1">
      <alignment horizontal="center" vertical="center"/>
    </xf>
    <xf numFmtId="0" fontId="29" fillId="0" borderId="50" xfId="0" applyFont="1" applyFill="1" applyBorder="1" applyAlignment="1" applyProtection="1">
      <alignment horizontal="center" vertical="center"/>
    </xf>
    <xf numFmtId="0" fontId="3" fillId="0" borderId="49" xfId="0" applyFont="1" applyBorder="1" applyAlignment="1" applyProtection="1">
      <alignment horizontal="center" vertical="center"/>
    </xf>
    <xf numFmtId="0" fontId="3" fillId="0" borderId="50" xfId="0" applyFont="1" applyBorder="1" applyAlignment="1" applyProtection="1">
      <alignment horizontal="center" vertical="center"/>
    </xf>
    <xf numFmtId="5" fontId="29" fillId="0" borderId="49" xfId="0" applyNumberFormat="1" applyFont="1" applyBorder="1" applyAlignment="1" applyProtection="1">
      <alignment horizontal="center" vertical="center"/>
    </xf>
    <xf numFmtId="5" fontId="29" fillId="0" borderId="50" xfId="0" applyNumberFormat="1" applyFont="1" applyBorder="1" applyAlignment="1" applyProtection="1">
      <alignment horizontal="center" vertical="center"/>
    </xf>
    <xf numFmtId="0" fontId="30" fillId="0" borderId="2" xfId="0" applyFont="1" applyBorder="1" applyAlignment="1" applyProtection="1">
      <alignment horizontal="center" vertical="center"/>
    </xf>
    <xf numFmtId="0" fontId="30" fillId="0" borderId="7" xfId="0" applyFont="1" applyBorder="1" applyAlignment="1" applyProtection="1">
      <alignment horizontal="center" vertical="center"/>
    </xf>
    <xf numFmtId="0" fontId="30" fillId="0" borderId="3" xfId="0" applyFont="1" applyBorder="1" applyAlignment="1" applyProtection="1">
      <alignment horizontal="center" vertical="center"/>
    </xf>
    <xf numFmtId="0" fontId="36" fillId="0" borderId="53" xfId="0" applyFont="1" applyBorder="1" applyAlignment="1" applyProtection="1">
      <alignment horizontal="center" vertical="center"/>
    </xf>
    <xf numFmtId="0" fontId="36" fillId="0" borderId="10" xfId="0" applyFont="1" applyBorder="1" applyAlignment="1" applyProtection="1">
      <alignment horizontal="center" vertical="center"/>
    </xf>
    <xf numFmtId="0" fontId="30" fillId="0" borderId="11" xfId="0" applyFont="1" applyBorder="1" applyAlignment="1" applyProtection="1">
      <alignment horizontal="center" vertical="center"/>
    </xf>
    <xf numFmtId="0" fontId="30" fillId="0" borderId="9" xfId="0" applyFont="1" applyBorder="1" applyAlignment="1" applyProtection="1">
      <alignment horizontal="center" vertical="center"/>
    </xf>
    <xf numFmtId="0" fontId="30" fillId="0" borderId="4" xfId="0" applyFont="1" applyBorder="1" applyAlignment="1" applyProtection="1">
      <alignment horizontal="center" vertical="center"/>
    </xf>
    <xf numFmtId="0" fontId="30" fillId="0" borderId="6" xfId="0" applyFont="1" applyBorder="1" applyAlignment="1" applyProtection="1">
      <alignment horizontal="center" vertical="center"/>
    </xf>
    <xf numFmtId="185" fontId="36" fillId="0" borderId="2" xfId="1" applyNumberFormat="1" applyFont="1" applyBorder="1" applyAlignment="1" applyProtection="1">
      <alignment horizontal="center" vertical="center"/>
    </xf>
    <xf numFmtId="185" fontId="36" fillId="0" borderId="7" xfId="1" applyNumberFormat="1" applyFont="1" applyBorder="1" applyAlignment="1" applyProtection="1">
      <alignment horizontal="center" vertical="center"/>
    </xf>
    <xf numFmtId="185" fontId="36" fillId="0" borderId="3" xfId="1" applyNumberFormat="1" applyFont="1" applyBorder="1" applyAlignment="1" applyProtection="1">
      <alignment horizontal="center" vertical="center"/>
    </xf>
    <xf numFmtId="0" fontId="36" fillId="0" borderId="2" xfId="0" applyFont="1" applyBorder="1" applyAlignment="1" applyProtection="1">
      <alignment horizontal="center" vertical="center"/>
    </xf>
    <xf numFmtId="0" fontId="36" fillId="0" borderId="3" xfId="0" applyFont="1" applyBorder="1" applyAlignment="1" applyProtection="1">
      <alignment horizontal="center" vertical="center"/>
    </xf>
    <xf numFmtId="185" fontId="37" fillId="0" borderId="11" xfId="1" applyNumberFormat="1" applyFont="1" applyBorder="1" applyAlignment="1" applyProtection="1">
      <alignment horizontal="center" vertical="center"/>
    </xf>
    <xf numFmtId="185" fontId="37" fillId="0" borderId="9" xfId="1" applyNumberFormat="1" applyFont="1" applyBorder="1" applyAlignment="1" applyProtection="1">
      <alignment horizontal="center" vertical="center"/>
    </xf>
    <xf numFmtId="185" fontId="37" fillId="0" borderId="4" xfId="1" applyNumberFormat="1" applyFont="1" applyBorder="1" applyAlignment="1" applyProtection="1">
      <alignment horizontal="center" vertical="center"/>
    </xf>
    <xf numFmtId="185" fontId="37" fillId="0" borderId="6" xfId="1" applyNumberFormat="1" applyFont="1" applyBorder="1" applyAlignment="1" applyProtection="1">
      <alignment horizontal="center" vertical="center"/>
    </xf>
    <xf numFmtId="185" fontId="40" fillId="0" borderId="11" xfId="1" applyNumberFormat="1" applyFont="1" applyBorder="1" applyAlignment="1" applyProtection="1">
      <alignment horizontal="center" vertical="center"/>
    </xf>
    <xf numFmtId="185" fontId="40" fillId="0" borderId="9" xfId="1" applyNumberFormat="1" applyFont="1" applyBorder="1" applyAlignment="1" applyProtection="1">
      <alignment horizontal="center" vertical="center"/>
    </xf>
    <xf numFmtId="185" fontId="40" fillId="0" borderId="12" xfId="1" applyNumberFormat="1" applyFont="1" applyBorder="1" applyAlignment="1" applyProtection="1">
      <alignment horizontal="center" vertical="center"/>
    </xf>
    <xf numFmtId="185" fontId="40" fillId="0" borderId="10" xfId="1" applyNumberFormat="1" applyFont="1" applyBorder="1" applyAlignment="1" applyProtection="1">
      <alignment horizontal="center" vertical="center"/>
    </xf>
    <xf numFmtId="185" fontId="40" fillId="0" borderId="0" xfId="1" applyNumberFormat="1" applyFont="1" applyBorder="1" applyAlignment="1" applyProtection="1">
      <alignment horizontal="center" vertical="center"/>
    </xf>
    <xf numFmtId="185" fontId="40" fillId="0" borderId="8" xfId="1" applyNumberFormat="1" applyFont="1" applyBorder="1" applyAlignment="1" applyProtection="1">
      <alignment horizontal="center" vertical="center"/>
    </xf>
    <xf numFmtId="185" fontId="40" fillId="0" borderId="4" xfId="1" applyNumberFormat="1" applyFont="1" applyBorder="1" applyAlignment="1" applyProtection="1">
      <alignment horizontal="center" vertical="center"/>
    </xf>
    <xf numFmtId="185" fontId="40" fillId="0" borderId="6" xfId="1" applyNumberFormat="1" applyFont="1" applyBorder="1" applyAlignment="1" applyProtection="1">
      <alignment horizontal="center" vertical="center"/>
    </xf>
    <xf numFmtId="185" fontId="40" fillId="0" borderId="5" xfId="1" applyNumberFormat="1" applyFont="1" applyBorder="1" applyAlignment="1" applyProtection="1">
      <alignment horizontal="center" vertical="center"/>
    </xf>
    <xf numFmtId="0" fontId="34" fillId="0" borderId="11" xfId="0" applyFont="1" applyBorder="1" applyAlignment="1" applyProtection="1">
      <alignment horizontal="center" vertical="center"/>
    </xf>
    <xf numFmtId="0" fontId="34" fillId="0" borderId="9" xfId="0" applyFont="1" applyBorder="1" applyAlignment="1" applyProtection="1">
      <alignment horizontal="center" vertical="center"/>
    </xf>
    <xf numFmtId="0" fontId="34" fillId="0" borderId="12" xfId="0" applyFont="1" applyBorder="1" applyAlignment="1" applyProtection="1">
      <alignment horizontal="center" vertical="center"/>
    </xf>
    <xf numFmtId="0" fontId="34" fillId="0" borderId="10" xfId="0" applyFont="1" applyBorder="1" applyAlignment="1" applyProtection="1">
      <alignment horizontal="center" vertical="center"/>
    </xf>
    <xf numFmtId="0" fontId="34" fillId="0" borderId="0" xfId="0" applyFont="1" applyBorder="1" applyAlignment="1" applyProtection="1">
      <alignment horizontal="center" vertical="center"/>
    </xf>
    <xf numFmtId="0" fontId="34" fillId="0" borderId="8" xfId="0" applyFont="1" applyBorder="1" applyAlignment="1" applyProtection="1">
      <alignment horizontal="center" vertical="center"/>
    </xf>
    <xf numFmtId="0" fontId="34" fillId="0" borderId="4" xfId="0" applyFont="1" applyBorder="1" applyAlignment="1" applyProtection="1">
      <alignment horizontal="center" vertical="center"/>
    </xf>
    <xf numFmtId="0" fontId="34" fillId="0" borderId="6" xfId="0" applyFont="1" applyBorder="1" applyAlignment="1" applyProtection="1">
      <alignment horizontal="center" vertical="center"/>
    </xf>
    <xf numFmtId="0" fontId="34" fillId="0" borderId="5" xfId="0" applyFont="1" applyBorder="1" applyAlignment="1" applyProtection="1">
      <alignment horizontal="center" vertical="center"/>
    </xf>
    <xf numFmtId="49" fontId="51" fillId="0" borderId="55" xfId="2" applyNumberFormat="1" applyFont="1" applyBorder="1" applyAlignment="1" applyProtection="1">
      <alignment horizontal="center" vertical="center" wrapText="1"/>
    </xf>
    <xf numFmtId="49" fontId="51" fillId="0" borderId="56" xfId="2" applyNumberFormat="1" applyFont="1" applyBorder="1" applyAlignment="1" applyProtection="1">
      <alignment horizontal="center" vertical="center"/>
    </xf>
    <xf numFmtId="49" fontId="51" fillId="0" borderId="57" xfId="2" applyNumberFormat="1" applyFont="1" applyBorder="1" applyAlignment="1" applyProtection="1">
      <alignment horizontal="center" vertical="center"/>
    </xf>
    <xf numFmtId="0" fontId="8" fillId="0" borderId="0" xfId="2" applyFont="1" applyAlignment="1" applyProtection="1">
      <alignment horizontal="left" vertical="center" wrapText="1"/>
    </xf>
    <xf numFmtId="0" fontId="12" fillId="4" borderId="15" xfId="2" applyFont="1" applyFill="1" applyBorder="1" applyAlignment="1" applyProtection="1">
      <alignment vertical="center"/>
    </xf>
    <xf numFmtId="0" fontId="52" fillId="0" borderId="14" xfId="0" applyFont="1" applyBorder="1" applyAlignment="1" applyProtection="1">
      <alignment vertical="center"/>
    </xf>
    <xf numFmtId="0" fontId="52" fillId="0" borderId="13" xfId="0" applyFont="1" applyBorder="1" applyAlignment="1" applyProtection="1">
      <alignment vertical="center"/>
    </xf>
    <xf numFmtId="0" fontId="52" fillId="4" borderId="14" xfId="0" applyFont="1" applyFill="1" applyBorder="1" applyAlignment="1" applyProtection="1">
      <alignment vertical="center"/>
    </xf>
    <xf numFmtId="0" fontId="52" fillId="4" borderId="13" xfId="0" applyFont="1" applyFill="1" applyBorder="1" applyAlignment="1" applyProtection="1">
      <alignment vertical="center"/>
    </xf>
    <xf numFmtId="186" fontId="12" fillId="4" borderId="15" xfId="2" applyNumberFormat="1" applyFont="1" applyFill="1" applyBorder="1" applyAlignment="1" applyProtection="1">
      <alignment horizontal="left" vertical="center"/>
    </xf>
    <xf numFmtId="186" fontId="12" fillId="4" borderId="14" xfId="0" applyNumberFormat="1" applyFont="1" applyFill="1" applyBorder="1" applyAlignment="1" applyProtection="1">
      <alignment horizontal="left" vertical="center"/>
    </xf>
    <xf numFmtId="186" fontId="12" fillId="4" borderId="13" xfId="0" applyNumberFormat="1" applyFont="1" applyFill="1" applyBorder="1" applyAlignment="1" applyProtection="1">
      <alignment horizontal="left" vertical="center"/>
    </xf>
    <xf numFmtId="0" fontId="5" fillId="0" borderId="15" xfId="2" applyFont="1" applyFill="1" applyBorder="1" applyAlignment="1" applyProtection="1">
      <alignment horizontal="center" vertical="center"/>
    </xf>
    <xf numFmtId="0" fontId="5" fillId="0" borderId="14" xfId="2" applyFont="1" applyFill="1" applyBorder="1" applyAlignment="1" applyProtection="1">
      <alignment horizontal="center" vertical="center"/>
    </xf>
    <xf numFmtId="0" fontId="5" fillId="0" borderId="37" xfId="2" applyFont="1" applyFill="1" applyBorder="1" applyAlignment="1" applyProtection="1">
      <alignment horizontal="center" vertical="center"/>
    </xf>
    <xf numFmtId="0" fontId="12" fillId="4" borderId="15" xfId="2" applyFont="1" applyFill="1" applyBorder="1" applyAlignment="1" applyProtection="1">
      <alignment horizontal="left" vertical="center"/>
    </xf>
    <xf numFmtId="0" fontId="12" fillId="4" borderId="14" xfId="2" applyFont="1" applyFill="1" applyBorder="1" applyAlignment="1" applyProtection="1">
      <alignment horizontal="left" vertical="center"/>
    </xf>
    <xf numFmtId="0" fontId="12" fillId="4" borderId="13" xfId="2" applyFont="1" applyFill="1" applyBorder="1" applyAlignment="1" applyProtection="1">
      <alignment horizontal="left" vertical="center"/>
    </xf>
    <xf numFmtId="0" fontId="5" fillId="0" borderId="0" xfId="2" applyFont="1" applyAlignment="1" applyProtection="1">
      <alignment horizontal="left" vertical="center" wrapText="1"/>
    </xf>
    <xf numFmtId="0" fontId="5" fillId="0" borderId="0" xfId="2" applyFont="1" applyAlignment="1" applyProtection="1">
      <alignment horizontal="left" vertical="center"/>
    </xf>
    <xf numFmtId="0" fontId="7" fillId="0" borderId="15" xfId="2" applyFont="1" applyBorder="1" applyAlignment="1" applyProtection="1">
      <alignment horizontal="center" vertical="center"/>
    </xf>
    <xf numFmtId="0" fontId="7" fillId="0" borderId="14" xfId="2" applyFont="1" applyBorder="1" applyAlignment="1" applyProtection="1">
      <alignment horizontal="center" vertical="center"/>
    </xf>
    <xf numFmtId="0" fontId="7" fillId="0" borderId="13" xfId="2" applyFont="1" applyBorder="1" applyAlignment="1" applyProtection="1">
      <alignment horizontal="center" vertical="center"/>
    </xf>
    <xf numFmtId="187" fontId="8" fillId="0" borderId="15" xfId="2" applyNumberFormat="1" applyFont="1" applyBorder="1" applyAlignment="1" applyProtection="1">
      <alignment horizontal="right" vertical="center"/>
    </xf>
    <xf numFmtId="187" fontId="8" fillId="0" borderId="14" xfId="2" applyNumberFormat="1" applyFont="1" applyBorder="1" applyAlignment="1" applyProtection="1">
      <alignment horizontal="right" vertical="center"/>
    </xf>
    <xf numFmtId="187" fontId="8" fillId="0" borderId="14" xfId="2" applyNumberFormat="1" applyFont="1" applyBorder="1" applyAlignment="1" applyProtection="1">
      <alignment horizontal="left" vertical="center"/>
    </xf>
    <xf numFmtId="187" fontId="8" fillId="0" borderId="13" xfId="2" applyNumberFormat="1" applyFont="1" applyBorder="1" applyAlignment="1" applyProtection="1">
      <alignment horizontal="left" vertical="center"/>
    </xf>
    <xf numFmtId="0" fontId="12" fillId="4" borderId="15" xfId="2" applyFont="1" applyFill="1" applyBorder="1" applyAlignment="1" applyProtection="1">
      <alignment horizontal="center" vertical="center"/>
    </xf>
    <xf numFmtId="0" fontId="12" fillId="4" borderId="14" xfId="2" applyFont="1" applyFill="1" applyBorder="1" applyAlignment="1" applyProtection="1">
      <alignment horizontal="center" vertical="center"/>
    </xf>
    <xf numFmtId="0" fontId="12" fillId="4" borderId="13" xfId="2" applyFont="1" applyFill="1" applyBorder="1" applyAlignment="1" applyProtection="1">
      <alignment horizontal="center" vertical="center"/>
    </xf>
    <xf numFmtId="0" fontId="7" fillId="0" borderId="0" xfId="2" applyFont="1" applyAlignment="1" applyProtection="1">
      <alignment horizontal="left" vertical="center" wrapText="1"/>
    </xf>
    <xf numFmtId="0" fontId="5" fillId="0" borderId="0" xfId="2" applyFont="1" applyAlignment="1" applyProtection="1">
      <alignment vertical="center" wrapText="1"/>
    </xf>
    <xf numFmtId="0" fontId="5" fillId="0" borderId="15" xfId="2" applyFont="1" applyBorder="1" applyAlignment="1" applyProtection="1">
      <alignment horizontal="center" vertical="center"/>
    </xf>
    <xf numFmtId="0" fontId="5" fillId="0" borderId="14" xfId="2" applyFont="1" applyBorder="1" applyAlignment="1" applyProtection="1">
      <alignment horizontal="center" vertical="center"/>
    </xf>
    <xf numFmtId="0" fontId="5" fillId="0" borderId="13" xfId="2" applyFont="1" applyBorder="1" applyAlignment="1" applyProtection="1">
      <alignment horizontal="center" vertical="center"/>
    </xf>
    <xf numFmtId="0" fontId="4" fillId="0" borderId="15" xfId="2" applyFont="1" applyBorder="1" applyAlignment="1" applyProtection="1">
      <alignment horizontal="center" vertical="center" shrinkToFit="1"/>
    </xf>
    <xf numFmtId="0" fontId="4" fillId="0" borderId="14" xfId="2" applyFont="1" applyBorder="1" applyAlignment="1" applyProtection="1">
      <alignment horizontal="center" vertical="center" shrinkToFit="1"/>
    </xf>
    <xf numFmtId="0" fontId="4" fillId="0" borderId="13" xfId="2" applyFont="1" applyBorder="1" applyAlignment="1" applyProtection="1">
      <alignment horizontal="center" vertical="center" shrinkToFit="1"/>
    </xf>
    <xf numFmtId="0" fontId="14" fillId="0" borderId="0" xfId="2" applyFont="1" applyFill="1" applyBorder="1" applyAlignment="1" applyProtection="1">
      <alignment vertical="center" wrapText="1"/>
    </xf>
    <xf numFmtId="38" fontId="5" fillId="0" borderId="0" xfId="2" applyNumberFormat="1" applyFont="1" applyBorder="1" applyAlignment="1" applyProtection="1">
      <alignment shrinkToFit="1"/>
    </xf>
    <xf numFmtId="0" fontId="5" fillId="0" borderId="0" xfId="2" applyFont="1" applyBorder="1" applyAlignment="1" applyProtection="1">
      <alignment shrinkToFit="1"/>
    </xf>
    <xf numFmtId="176" fontId="11" fillId="4" borderId="15" xfId="2" applyNumberFormat="1" applyFont="1" applyFill="1" applyBorder="1" applyAlignment="1" applyProtection="1">
      <alignment horizontal="right" vertical="center"/>
    </xf>
    <xf numFmtId="176" fontId="11" fillId="4" borderId="14" xfId="2" applyNumberFormat="1" applyFont="1" applyFill="1" applyBorder="1" applyAlignment="1" applyProtection="1">
      <alignment horizontal="right" vertical="center"/>
    </xf>
    <xf numFmtId="176" fontId="11" fillId="4" borderId="13" xfId="2" applyNumberFormat="1" applyFont="1" applyFill="1" applyBorder="1" applyAlignment="1" applyProtection="1">
      <alignment horizontal="right" vertical="center"/>
    </xf>
    <xf numFmtId="184" fontId="5" fillId="0" borderId="15" xfId="2" applyNumberFormat="1" applyFont="1" applyFill="1" applyBorder="1" applyAlignment="1" applyProtection="1">
      <alignment horizontal="center" vertical="center"/>
    </xf>
    <xf numFmtId="184" fontId="5" fillId="0" borderId="14" xfId="2" applyNumberFormat="1" applyFont="1" applyFill="1" applyBorder="1" applyAlignment="1" applyProtection="1">
      <alignment horizontal="center" vertical="center"/>
    </xf>
    <xf numFmtId="184" fontId="5" fillId="0" borderId="13" xfId="2" applyNumberFormat="1" applyFont="1" applyFill="1" applyBorder="1" applyAlignment="1" applyProtection="1">
      <alignment horizontal="center" vertical="center"/>
    </xf>
    <xf numFmtId="184" fontId="12" fillId="0" borderId="15" xfId="2" applyNumberFormat="1" applyFont="1" applyFill="1" applyBorder="1" applyAlignment="1" applyProtection="1">
      <alignment horizontal="center" vertical="center"/>
    </xf>
    <xf numFmtId="184" fontId="12" fillId="0" borderId="14" xfId="2" applyNumberFormat="1" applyFont="1" applyFill="1" applyBorder="1" applyAlignment="1" applyProtection="1">
      <alignment horizontal="center" vertical="center"/>
    </xf>
    <xf numFmtId="184" fontId="12" fillId="0" borderId="13" xfId="2" applyNumberFormat="1" applyFont="1" applyFill="1" applyBorder="1" applyAlignment="1" applyProtection="1">
      <alignment horizontal="center" vertical="center"/>
    </xf>
    <xf numFmtId="0" fontId="5" fillId="0" borderId="16" xfId="2" applyFont="1" applyBorder="1" applyAlignment="1" applyProtection="1">
      <alignment horizontal="center" vertical="center"/>
    </xf>
    <xf numFmtId="176" fontId="41" fillId="2" borderId="16" xfId="2" applyNumberFormat="1" applyFont="1" applyFill="1" applyBorder="1" applyAlignment="1" applyProtection="1">
      <alignment horizontal="center" vertical="center"/>
    </xf>
    <xf numFmtId="0" fontId="5" fillId="0" borderId="15" xfId="2" applyFont="1" applyBorder="1" applyAlignment="1" applyProtection="1">
      <alignment horizontal="center" vertical="center" shrinkToFit="1"/>
    </xf>
    <xf numFmtId="0" fontId="5" fillId="0" borderId="14" xfId="2" applyFont="1" applyBorder="1" applyAlignment="1" applyProtection="1">
      <alignment horizontal="center" vertical="center" shrinkToFit="1"/>
    </xf>
    <xf numFmtId="0" fontId="5" fillId="0" borderId="13" xfId="2" applyFont="1" applyBorder="1" applyAlignment="1" applyProtection="1">
      <alignment horizontal="center" vertical="center" shrinkToFit="1"/>
    </xf>
    <xf numFmtId="0" fontId="21" fillId="0" borderId="17" xfId="2" applyFont="1" applyBorder="1" applyAlignment="1" applyProtection="1">
      <alignment horizontal="left" vertical="center" wrapText="1"/>
    </xf>
    <xf numFmtId="0" fontId="21" fillId="0" borderId="0" xfId="2" applyFont="1" applyAlignment="1" applyProtection="1">
      <alignment horizontal="left" vertical="center" wrapText="1"/>
    </xf>
    <xf numFmtId="0" fontId="14" fillId="0" borderId="29" xfId="2" applyFont="1" applyBorder="1" applyAlignment="1" applyProtection="1">
      <alignment horizontal="left" vertical="center" wrapText="1"/>
    </xf>
    <xf numFmtId="0" fontId="5" fillId="0" borderId="37" xfId="2" applyFont="1" applyBorder="1" applyAlignment="1" applyProtection="1">
      <alignment horizontal="center" vertical="center"/>
    </xf>
    <xf numFmtId="0" fontId="11" fillId="4" borderId="14" xfId="2" applyFont="1" applyFill="1" applyBorder="1" applyAlignment="1" applyProtection="1">
      <alignment horizontal="center" vertical="center"/>
    </xf>
    <xf numFmtId="0" fontId="11" fillId="4" borderId="13" xfId="2" applyFont="1" applyFill="1" applyBorder="1" applyAlignment="1" applyProtection="1">
      <alignment horizontal="center" vertical="center"/>
    </xf>
    <xf numFmtId="0" fontId="5" fillId="0" borderId="17" xfId="2" applyFont="1" applyBorder="1" applyAlignment="1" applyProtection="1">
      <alignment horizontal="center"/>
    </xf>
    <xf numFmtId="0" fontId="5" fillId="0" borderId="0" xfId="2" applyFont="1" applyAlignment="1" applyProtection="1">
      <alignment horizontal="center"/>
    </xf>
    <xf numFmtId="0" fontId="5" fillId="0" borderId="0" xfId="2" applyFont="1" applyAlignment="1" applyProtection="1">
      <alignment horizontal="center" vertical="center"/>
    </xf>
    <xf numFmtId="0" fontId="5" fillId="0" borderId="40" xfId="2" applyFont="1" applyBorder="1" applyAlignment="1" applyProtection="1">
      <alignment horizontal="center" vertical="center"/>
    </xf>
    <xf numFmtId="0" fontId="11" fillId="4" borderId="15" xfId="2" applyFont="1" applyFill="1" applyBorder="1" applyAlignment="1" applyProtection="1">
      <alignment horizontal="center" vertical="center"/>
    </xf>
    <xf numFmtId="0" fontId="5" fillId="0" borderId="0" xfId="2" applyFont="1" applyBorder="1" applyAlignment="1" applyProtection="1">
      <alignment horizontal="center"/>
    </xf>
    <xf numFmtId="49" fontId="13" fillId="0" borderId="0" xfId="2" applyNumberFormat="1" applyFont="1" applyBorder="1" applyAlignment="1" applyProtection="1">
      <alignment horizontal="center" vertical="center" wrapText="1"/>
    </xf>
    <xf numFmtId="0" fontId="25" fillId="3" borderId="0" xfId="2" applyFont="1" applyFill="1" applyAlignment="1" applyProtection="1">
      <alignment horizontal="left" vertical="center" wrapText="1"/>
    </xf>
    <xf numFmtId="0" fontId="14" fillId="0" borderId="0" xfId="2" applyFont="1" applyAlignment="1" applyProtection="1">
      <alignment horizontal="center" vertical="center" shrinkToFit="1"/>
    </xf>
    <xf numFmtId="0" fontId="21" fillId="2" borderId="0" xfId="2" applyFont="1" applyFill="1" applyAlignment="1" applyProtection="1">
      <alignment horizontal="left" wrapText="1"/>
    </xf>
    <xf numFmtId="187" fontId="4" fillId="2" borderId="0" xfId="2" applyNumberFormat="1" applyFont="1" applyFill="1" applyAlignment="1" applyProtection="1">
      <alignment horizontal="center" vertical="center" shrinkToFit="1"/>
    </xf>
    <xf numFmtId="5" fontId="4" fillId="2" borderId="0" xfId="2" applyNumberFormat="1" applyFont="1" applyFill="1" applyAlignment="1" applyProtection="1">
      <alignment horizontal="left" vertical="center" wrapText="1"/>
    </xf>
    <xf numFmtId="0" fontId="4" fillId="2" borderId="0" xfId="2" applyFont="1" applyFill="1" applyAlignment="1" applyProtection="1">
      <alignment horizontal="left" vertical="center" wrapText="1"/>
    </xf>
    <xf numFmtId="38" fontId="22" fillId="0" borderId="2" xfId="2" applyNumberFormat="1" applyFont="1" applyFill="1" applyBorder="1" applyAlignment="1" applyProtection="1"/>
    <xf numFmtId="38" fontId="22" fillId="0" borderId="7" xfId="2" applyNumberFormat="1" applyFont="1" applyFill="1" applyBorder="1" applyAlignment="1" applyProtection="1"/>
    <xf numFmtId="38" fontId="22" fillId="0" borderId="3" xfId="2" applyNumberFormat="1" applyFont="1" applyFill="1" applyBorder="1" applyAlignment="1" applyProtection="1"/>
    <xf numFmtId="178" fontId="14" fillId="0" borderId="11" xfId="2" applyNumberFormat="1" applyFont="1" applyFill="1" applyBorder="1" applyAlignment="1" applyProtection="1">
      <alignment shrinkToFit="1"/>
    </xf>
    <xf numFmtId="0" fontId="0" fillId="0" borderId="9"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0" xfId="0" applyAlignment="1">
      <alignment shrinkToFit="1"/>
    </xf>
    <xf numFmtId="0" fontId="0" fillId="0" borderId="8" xfId="0" applyBorder="1" applyAlignment="1">
      <alignment shrinkToFit="1"/>
    </xf>
    <xf numFmtId="0" fontId="0" fillId="0" borderId="4" xfId="0" applyBorder="1" applyAlignment="1">
      <alignment shrinkToFit="1"/>
    </xf>
    <xf numFmtId="0" fontId="0" fillId="0" borderId="6" xfId="0" applyBorder="1" applyAlignment="1">
      <alignment shrinkToFit="1"/>
    </xf>
    <xf numFmtId="0" fontId="0" fillId="0" borderId="5" xfId="0" applyBorder="1" applyAlignment="1">
      <alignment shrinkToFit="1"/>
    </xf>
    <xf numFmtId="0" fontId="4" fillId="0" borderId="39" xfId="2" applyFill="1" applyBorder="1" applyAlignment="1" applyProtection="1">
      <alignment horizontal="center" vertical="center"/>
    </xf>
    <xf numFmtId="0" fontId="4" fillId="0" borderId="38" xfId="2" applyFill="1" applyBorder="1" applyAlignment="1" applyProtection="1">
      <alignment horizontal="center" vertical="center"/>
    </xf>
    <xf numFmtId="0" fontId="23" fillId="0" borderId="26" xfId="2" applyFont="1" applyFill="1" applyBorder="1" applyAlignment="1" applyProtection="1">
      <alignment horizontal="center" shrinkToFit="1"/>
    </xf>
    <xf numFmtId="0" fontId="0" fillId="0" borderId="7" xfId="0" applyBorder="1" applyAlignment="1">
      <alignment horizontal="center" shrinkToFit="1"/>
    </xf>
    <xf numFmtId="0" fontId="0" fillId="0" borderId="3" xfId="0" applyBorder="1" applyAlignment="1">
      <alignment horizontal="center" shrinkToFit="1"/>
    </xf>
    <xf numFmtId="0" fontId="4" fillId="0" borderId="15" xfId="2" applyFill="1" applyBorder="1" applyAlignment="1" applyProtection="1">
      <alignment horizontal="center" vertical="center"/>
    </xf>
    <xf numFmtId="0" fontId="4" fillId="0" borderId="14" xfId="2" applyFill="1" applyBorder="1" applyAlignment="1" applyProtection="1">
      <alignment horizontal="center" vertical="center"/>
    </xf>
    <xf numFmtId="0" fontId="4" fillId="0" borderId="37" xfId="2" applyFill="1" applyBorder="1" applyAlignment="1" applyProtection="1">
      <alignment horizontal="center" vertical="center"/>
    </xf>
    <xf numFmtId="0" fontId="4" fillId="0" borderId="38" xfId="2" applyFill="1" applyBorder="1" applyAlignment="1" applyProtection="1">
      <alignment horizontal="right" vertical="center"/>
    </xf>
    <xf numFmtId="0" fontId="4" fillId="0" borderId="36" xfId="2" applyFill="1" applyBorder="1" applyAlignment="1" applyProtection="1">
      <alignment horizontal="right" vertical="center"/>
    </xf>
    <xf numFmtId="0" fontId="8" fillId="0" borderId="14" xfId="2" applyFont="1" applyBorder="1" applyAlignment="1" applyProtection="1">
      <alignment horizontal="center" vertical="center"/>
    </xf>
    <xf numFmtId="0" fontId="8" fillId="0" borderId="13" xfId="2" applyFont="1" applyBorder="1" applyAlignment="1" applyProtection="1">
      <alignment horizontal="center" vertical="center"/>
    </xf>
    <xf numFmtId="176" fontId="24" fillId="6" borderId="36" xfId="2" applyNumberFormat="1" applyFont="1" applyFill="1" applyBorder="1" applyAlignment="1" applyProtection="1">
      <alignment vertical="center"/>
    </xf>
    <xf numFmtId="176" fontId="24" fillId="6" borderId="14" xfId="2" applyNumberFormat="1" applyFont="1" applyFill="1" applyBorder="1" applyAlignment="1" applyProtection="1">
      <alignment vertical="center"/>
    </xf>
    <xf numFmtId="38" fontId="5" fillId="0" borderId="21" xfId="2" applyNumberFormat="1" applyFont="1" applyFill="1" applyBorder="1" applyAlignment="1" applyProtection="1">
      <alignment shrinkToFit="1"/>
    </xf>
    <xf numFmtId="179" fontId="24" fillId="5" borderId="6" xfId="2" applyNumberFormat="1" applyFont="1" applyFill="1" applyBorder="1" applyAlignment="1" applyProtection="1">
      <alignment horizontal="center"/>
    </xf>
    <xf numFmtId="0" fontId="7" fillId="0" borderId="6" xfId="2" applyFont="1" applyFill="1" applyBorder="1" applyAlignment="1" applyProtection="1"/>
    <xf numFmtId="0" fontId="7" fillId="0" borderId="27" xfId="2" applyFont="1" applyFill="1" applyBorder="1" applyAlignment="1" applyProtection="1"/>
    <xf numFmtId="0" fontId="15" fillId="0" borderId="21" xfId="2" applyFont="1" applyFill="1" applyBorder="1" applyAlignment="1" applyProtection="1">
      <alignment horizontal="center"/>
    </xf>
    <xf numFmtId="0" fontId="4" fillId="0" borderId="35" xfId="2" applyBorder="1" applyAlignment="1" applyProtection="1">
      <alignment horizontal="center"/>
    </xf>
    <xf numFmtId="0" fontId="15" fillId="0" borderId="0" xfId="2" applyFont="1" applyAlignment="1" applyProtection="1"/>
    <xf numFmtId="38" fontId="5" fillId="0" borderId="0" xfId="2" applyNumberFormat="1" applyFont="1" applyAlignment="1" applyProtection="1">
      <alignment horizontal="center" shrinkToFit="1"/>
    </xf>
    <xf numFmtId="0" fontId="5" fillId="0" borderId="0" xfId="2" applyFont="1" applyAlignment="1" applyProtection="1">
      <alignment horizontal="center" shrinkToFit="1"/>
    </xf>
    <xf numFmtId="0" fontId="15" fillId="0" borderId="4" xfId="2" applyFont="1" applyBorder="1" applyAlignment="1" applyProtection="1">
      <alignment horizontal="center" vertical="center"/>
    </xf>
    <xf numFmtId="0" fontId="15" fillId="0" borderId="6" xfId="2" applyFont="1" applyBorder="1" applyAlignment="1" applyProtection="1">
      <alignment horizontal="center" vertical="center"/>
    </xf>
    <xf numFmtId="0" fontId="15" fillId="0" borderId="5" xfId="2" applyFont="1" applyBorder="1" applyAlignment="1" applyProtection="1">
      <alignment horizontal="center" vertical="center"/>
    </xf>
    <xf numFmtId="0" fontId="15" fillId="0" borderId="4" xfId="2" applyFont="1" applyFill="1" applyBorder="1" applyAlignment="1" applyProtection="1">
      <alignment horizontal="left" vertical="top"/>
    </xf>
    <xf numFmtId="0" fontId="4" fillId="0" borderId="6" xfId="2" applyBorder="1" applyAlignment="1" applyProtection="1">
      <alignment horizontal="left" vertical="top"/>
    </xf>
    <xf numFmtId="0" fontId="15" fillId="0" borderId="2" xfId="2" applyFont="1" applyBorder="1" applyAlignment="1" applyProtection="1">
      <alignment horizontal="center" vertical="center"/>
    </xf>
    <xf numFmtId="0" fontId="15" fillId="0" borderId="7" xfId="2" applyFont="1" applyBorder="1" applyAlignment="1" applyProtection="1">
      <alignment horizontal="center" vertical="center"/>
    </xf>
    <xf numFmtId="0" fontId="15" fillId="0" borderId="3" xfId="2" applyFont="1" applyBorder="1" applyAlignment="1" applyProtection="1">
      <alignment horizontal="center" vertical="center"/>
    </xf>
    <xf numFmtId="0" fontId="15" fillId="0" borderId="2" xfId="2" applyFont="1" applyFill="1" applyBorder="1" applyAlignment="1" applyProtection="1">
      <alignment horizontal="left" vertical="top"/>
    </xf>
    <xf numFmtId="0" fontId="15" fillId="0" borderId="7" xfId="2" applyFont="1" applyFill="1" applyBorder="1" applyAlignment="1" applyProtection="1">
      <alignment horizontal="left" vertical="top"/>
    </xf>
    <xf numFmtId="38" fontId="8" fillId="0" borderId="36" xfId="3" applyFont="1" applyFill="1" applyBorder="1" applyAlignment="1" applyProtection="1">
      <alignment horizontal="center" vertical="center"/>
    </xf>
    <xf numFmtId="38" fontId="8" fillId="0" borderId="14" xfId="3" applyFont="1" applyFill="1" applyBorder="1" applyAlignment="1" applyProtection="1">
      <alignment horizontal="center" vertical="center"/>
    </xf>
    <xf numFmtId="0" fontId="7" fillId="0" borderId="5" xfId="2" applyFont="1" applyFill="1" applyBorder="1" applyAlignment="1" applyProtection="1"/>
    <xf numFmtId="0" fontId="4" fillId="0" borderId="7" xfId="2" applyBorder="1" applyAlignment="1" applyProtection="1">
      <alignment horizontal="left" vertical="top"/>
    </xf>
    <xf numFmtId="38" fontId="7" fillId="0" borderId="0" xfId="3" applyFont="1" applyFill="1" applyAlignment="1" applyProtection="1">
      <alignment horizontal="center" vertical="center" shrinkToFit="1"/>
    </xf>
    <xf numFmtId="38" fontId="7" fillId="0" borderId="0" xfId="3" applyFont="1" applyFill="1" applyBorder="1" applyAlignment="1" applyProtection="1">
      <alignment horizontal="center" vertical="center" shrinkToFit="1"/>
    </xf>
    <xf numFmtId="0" fontId="8" fillId="5" borderId="0" xfId="2" applyFont="1" applyFill="1" applyAlignment="1" applyProtection="1">
      <alignment horizontal="center"/>
    </xf>
    <xf numFmtId="0" fontId="14" fillId="5" borderId="0" xfId="2" applyFont="1" applyFill="1" applyAlignment="1" applyProtection="1">
      <alignment horizontal="center"/>
    </xf>
    <xf numFmtId="0" fontId="5" fillId="0" borderId="0" xfId="2" applyFont="1" applyBorder="1" applyAlignment="1" applyProtection="1">
      <alignment horizontal="center" shrinkToFit="1"/>
    </xf>
    <xf numFmtId="38" fontId="7" fillId="0" borderId="0" xfId="3" applyFont="1" applyFill="1" applyAlignment="1" applyProtection="1">
      <alignment horizontal="center" shrinkToFit="1"/>
    </xf>
    <xf numFmtId="0" fontId="15" fillId="0" borderId="4" xfId="2" applyFont="1" applyBorder="1" applyAlignment="1" applyProtection="1">
      <alignment horizontal="center"/>
    </xf>
    <xf numFmtId="0" fontId="15" fillId="0" borderId="6" xfId="2" applyFont="1" applyBorder="1" applyAlignment="1" applyProtection="1">
      <alignment horizontal="center"/>
    </xf>
    <xf numFmtId="0" fontId="16" fillId="0" borderId="58" xfId="2" applyFont="1" applyBorder="1" applyAlignment="1" applyProtection="1">
      <alignment horizontal="center" vertical="center"/>
    </xf>
    <xf numFmtId="182" fontId="15" fillId="0" borderId="2" xfId="2" applyNumberFormat="1" applyFont="1" applyFill="1" applyBorder="1" applyAlignment="1" applyProtection="1">
      <alignment horizontal="left" vertical="top"/>
    </xf>
    <xf numFmtId="182" fontId="15" fillId="0" borderId="7" xfId="2" applyNumberFormat="1" applyFont="1" applyFill="1" applyBorder="1" applyAlignment="1" applyProtection="1">
      <alignment horizontal="left" vertical="top"/>
    </xf>
    <xf numFmtId="49" fontId="13" fillId="0" borderId="0" xfId="2" applyNumberFormat="1" applyFont="1" applyBorder="1" applyAlignment="1" applyProtection="1">
      <alignment horizontal="center"/>
    </xf>
    <xf numFmtId="0" fontId="4" fillId="0" borderId="0" xfId="2" applyBorder="1" applyAlignment="1" applyProtection="1"/>
    <xf numFmtId="0" fontId="15" fillId="0" borderId="2" xfId="2" applyFont="1" applyFill="1" applyBorder="1" applyAlignment="1" applyProtection="1">
      <alignment horizontal="center" vertical="center"/>
    </xf>
    <xf numFmtId="0" fontId="15" fillId="0" borderId="7" xfId="2" applyFont="1" applyFill="1" applyBorder="1" applyAlignment="1" applyProtection="1">
      <alignment horizontal="center" vertical="center"/>
    </xf>
    <xf numFmtId="0" fontId="15" fillId="0" borderId="3" xfId="2" applyFont="1" applyFill="1" applyBorder="1" applyAlignment="1" applyProtection="1">
      <alignment horizontal="center" vertical="center"/>
    </xf>
    <xf numFmtId="178" fontId="14" fillId="0" borderId="11" xfId="2" applyNumberFormat="1" applyFont="1" applyFill="1" applyBorder="1" applyAlignment="1" applyProtection="1"/>
    <xf numFmtId="0" fontId="0" fillId="0" borderId="9" xfId="0" applyBorder="1" applyAlignment="1"/>
    <xf numFmtId="0" fontId="0" fillId="0" borderId="12" xfId="0" applyBorder="1" applyAlignment="1"/>
    <xf numFmtId="0" fontId="0" fillId="0" borderId="10" xfId="0" applyBorder="1" applyAlignment="1"/>
    <xf numFmtId="0" fontId="0" fillId="0" borderId="0" xfId="0" applyAlignment="1"/>
    <xf numFmtId="0" fontId="0" fillId="0" borderId="8" xfId="0" applyBorder="1" applyAlignment="1"/>
    <xf numFmtId="0" fontId="0" fillId="0" borderId="4" xfId="0" applyBorder="1" applyAlignment="1"/>
    <xf numFmtId="0" fontId="0" fillId="0" borderId="6" xfId="0" applyBorder="1" applyAlignment="1"/>
    <xf numFmtId="0" fontId="0" fillId="0" borderId="5" xfId="0" applyBorder="1" applyAlignment="1"/>
    <xf numFmtId="0" fontId="0" fillId="0" borderId="41" xfId="0" applyBorder="1" applyAlignment="1"/>
    <xf numFmtId="0" fontId="0" fillId="0" borderId="0" xfId="0" applyBorder="1" applyAlignment="1"/>
    <xf numFmtId="0" fontId="0" fillId="0" borderId="40" xfId="0" applyBorder="1" applyAlignment="1"/>
    <xf numFmtId="0" fontId="0" fillId="0" borderId="27" xfId="0" applyBorder="1" applyAlignment="1"/>
    <xf numFmtId="0" fontId="15" fillId="0" borderId="25" xfId="2" applyFont="1" applyFill="1" applyBorder="1" applyAlignment="1" applyProtection="1">
      <alignment horizontal="center"/>
    </xf>
    <xf numFmtId="0" fontId="15" fillId="0" borderId="24" xfId="2" applyFont="1" applyFill="1" applyBorder="1" applyAlignment="1" applyProtection="1">
      <alignment horizontal="center"/>
    </xf>
    <xf numFmtId="0" fontId="15" fillId="0" borderId="22" xfId="2" applyFont="1" applyFill="1" applyBorder="1" applyAlignment="1" applyProtection="1"/>
    <xf numFmtId="0" fontId="4" fillId="0" borderId="21" xfId="2" applyBorder="1" applyAlignment="1" applyProtection="1"/>
    <xf numFmtId="177" fontId="5" fillId="0" borderId="7" xfId="2" applyNumberFormat="1" applyFont="1" applyFill="1" applyBorder="1" applyAlignment="1" applyProtection="1">
      <alignment shrinkToFit="1"/>
    </xf>
    <xf numFmtId="0" fontId="4" fillId="0" borderId="21" xfId="2" applyFill="1" applyBorder="1" applyAlignment="1" applyProtection="1"/>
    <xf numFmtId="0" fontId="15" fillId="0" borderId="18" xfId="2" applyFont="1" applyFill="1" applyBorder="1" applyAlignment="1" applyProtection="1">
      <alignment horizontal="center"/>
    </xf>
    <xf numFmtId="0" fontId="4" fillId="0" borderId="23" xfId="2" applyFill="1" applyBorder="1" applyAlignment="1" applyProtection="1">
      <alignment horizontal="center"/>
    </xf>
    <xf numFmtId="181" fontId="5" fillId="0" borderId="6" xfId="2" applyNumberFormat="1" applyFont="1" applyFill="1" applyBorder="1" applyAlignment="1" applyProtection="1">
      <alignment shrinkToFit="1"/>
    </xf>
    <xf numFmtId="181" fontId="5" fillId="0" borderId="7" xfId="2" applyNumberFormat="1" applyFont="1" applyFill="1" applyBorder="1" applyAlignment="1" applyProtection="1">
      <alignment shrinkToFit="1"/>
    </xf>
    <xf numFmtId="183" fontId="5" fillId="0" borderId="7" xfId="3" applyNumberFormat="1" applyFont="1" applyFill="1" applyBorder="1" applyAlignment="1" applyProtection="1">
      <alignment shrinkToFit="1"/>
    </xf>
    <xf numFmtId="0" fontId="14" fillId="0" borderId="0" xfId="2" applyFont="1" applyAlignment="1" applyProtection="1"/>
    <xf numFmtId="38" fontId="8" fillId="5" borderId="0" xfId="3" applyFont="1" applyFill="1" applyBorder="1" applyAlignment="1" applyProtection="1">
      <alignment shrinkToFit="1"/>
    </xf>
    <xf numFmtId="0" fontId="8" fillId="5" borderId="0" xfId="2" applyFont="1" applyFill="1" applyBorder="1" applyAlignment="1" applyProtection="1">
      <alignment shrinkToFit="1"/>
    </xf>
    <xf numFmtId="38" fontId="5" fillId="0" borderId="0" xfId="3" applyFont="1" applyBorder="1" applyAlignment="1" applyProtection="1">
      <alignment shrinkToFit="1"/>
    </xf>
    <xf numFmtId="38" fontId="14" fillId="0" borderId="0" xfId="2" applyNumberFormat="1" applyFont="1" applyBorder="1" applyAlignment="1" applyProtection="1"/>
    <xf numFmtId="0" fontId="14" fillId="0" borderId="0" xfId="2" applyFont="1" applyBorder="1" applyAlignment="1" applyProtection="1">
      <alignment horizontal="center" shrinkToFit="1"/>
    </xf>
    <xf numFmtId="38" fontId="14" fillId="0" borderId="0" xfId="2" applyNumberFormat="1" applyFont="1" applyBorder="1" applyAlignment="1" applyProtection="1">
      <alignment horizontal="center" shrinkToFit="1"/>
    </xf>
    <xf numFmtId="38" fontId="14" fillId="0" borderId="0" xfId="3" applyFont="1" applyBorder="1" applyAlignment="1" applyProtection="1">
      <alignment horizontal="center" shrinkToFit="1"/>
    </xf>
    <xf numFmtId="183" fontId="15" fillId="0" borderId="2" xfId="2" applyNumberFormat="1" applyFont="1" applyFill="1" applyBorder="1" applyAlignment="1" applyProtection="1">
      <alignment horizontal="left" vertical="top"/>
    </xf>
    <xf numFmtId="183" fontId="15" fillId="0" borderId="7" xfId="2" applyNumberFormat="1" applyFont="1" applyFill="1" applyBorder="1" applyAlignment="1" applyProtection="1">
      <alignment horizontal="left" vertical="top"/>
    </xf>
    <xf numFmtId="0" fontId="15" fillId="0" borderId="0" xfId="2" applyFont="1" applyBorder="1" applyAlignment="1" applyProtection="1">
      <alignment horizontal="center"/>
    </xf>
    <xf numFmtId="183" fontId="4" fillId="0" borderId="7" xfId="2" applyNumberFormat="1" applyBorder="1" applyAlignment="1" applyProtection="1">
      <alignment horizontal="left" vertical="top"/>
    </xf>
    <xf numFmtId="0" fontId="15" fillId="0" borderId="0" xfId="2" applyFont="1" applyAlignment="1" applyProtection="1">
      <alignment horizontal="left" vertical="center"/>
    </xf>
    <xf numFmtId="0" fontId="4" fillId="0" borderId="13" xfId="2" applyFill="1" applyBorder="1" applyAlignment="1" applyProtection="1">
      <alignment horizontal="center" vertical="center"/>
    </xf>
    <xf numFmtId="0" fontId="4" fillId="0" borderId="24" xfId="2" applyBorder="1" applyAlignment="1" applyProtection="1">
      <alignment horizontal="center"/>
    </xf>
    <xf numFmtId="0" fontId="4" fillId="0" borderId="4" xfId="2" applyFont="1" applyFill="1" applyBorder="1" applyAlignment="1" applyProtection="1">
      <alignment horizontal="center"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176" fontId="24" fillId="6" borderId="13" xfId="2" applyNumberFormat="1" applyFont="1" applyFill="1" applyBorder="1" applyAlignment="1" applyProtection="1">
      <alignment vertical="center"/>
    </xf>
    <xf numFmtId="0" fontId="4" fillId="0" borderId="30" xfId="2" applyBorder="1" applyAlignment="1" applyProtection="1">
      <alignment horizontal="center" vertical="center"/>
    </xf>
    <xf numFmtId="0" fontId="4" fillId="0" borderId="29" xfId="2" applyBorder="1" applyAlignment="1" applyProtection="1">
      <alignment horizontal="center" vertical="center"/>
    </xf>
    <xf numFmtId="0" fontId="4" fillId="0" borderId="31" xfId="2" applyBorder="1" applyAlignment="1" applyProtection="1">
      <alignment horizontal="center" vertical="center"/>
    </xf>
    <xf numFmtId="0" fontId="4" fillId="0" borderId="28" xfId="2" applyBorder="1" applyAlignment="1" applyProtection="1">
      <alignment horizontal="center" vertical="center"/>
    </xf>
    <xf numFmtId="0" fontId="4" fillId="0" borderId="30" xfId="2" applyFont="1" applyFill="1" applyBorder="1" applyAlignment="1" applyProtection="1">
      <alignment horizontal="center" vertical="center" wrapText="1"/>
    </xf>
    <xf numFmtId="0" fontId="3" fillId="0" borderId="29" xfId="0" applyFont="1" applyBorder="1" applyAlignment="1">
      <alignment horizontal="center" vertical="center"/>
    </xf>
    <xf numFmtId="0" fontId="3" fillId="0" borderId="31" xfId="0" applyFont="1" applyBorder="1" applyAlignment="1">
      <alignment horizontal="center" vertical="center"/>
    </xf>
    <xf numFmtId="38" fontId="5" fillId="0" borderId="11" xfId="3" applyFont="1" applyFill="1" applyBorder="1" applyAlignment="1" applyProtection="1">
      <alignment horizontal="right" vertical="center" shrinkToFit="1"/>
    </xf>
    <xf numFmtId="38" fontId="5" fillId="0" borderId="9" xfId="3" applyFont="1" applyFill="1" applyBorder="1" applyAlignment="1" applyProtection="1">
      <alignment horizontal="right" vertical="center" shrinkToFit="1"/>
    </xf>
    <xf numFmtId="0" fontId="0" fillId="0" borderId="9" xfId="0" applyBorder="1" applyAlignment="1" applyProtection="1">
      <alignment vertical="center"/>
    </xf>
    <xf numFmtId="0" fontId="0" fillId="0" borderId="12" xfId="0" applyBorder="1" applyAlignment="1" applyProtection="1">
      <alignment vertical="center"/>
    </xf>
    <xf numFmtId="0" fontId="0" fillId="0" borderId="10" xfId="0" applyBorder="1" applyAlignment="1" applyProtection="1">
      <alignment vertical="center"/>
    </xf>
    <xf numFmtId="0" fontId="0" fillId="0" borderId="0" xfId="0" applyAlignment="1" applyProtection="1">
      <alignment vertical="center"/>
    </xf>
    <xf numFmtId="0" fontId="0" fillId="0" borderId="8" xfId="0" applyBorder="1" applyAlignment="1" applyProtection="1">
      <alignment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5" xfId="0" applyBorder="1" applyAlignment="1" applyProtection="1">
      <alignment vertical="center"/>
    </xf>
    <xf numFmtId="0" fontId="0" fillId="0" borderId="9" xfId="0" applyBorder="1" applyAlignment="1">
      <alignment vertical="center"/>
    </xf>
    <xf numFmtId="0" fontId="0" fillId="0" borderId="12"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41" xfId="0" applyBorder="1" applyAlignment="1">
      <alignment vertical="center"/>
    </xf>
    <xf numFmtId="0" fontId="0" fillId="0" borderId="40" xfId="0" applyBorder="1" applyAlignment="1">
      <alignment vertical="center"/>
    </xf>
    <xf numFmtId="0" fontId="0" fillId="0" borderId="27" xfId="0" applyBorder="1" applyAlignment="1">
      <alignment vertical="center"/>
    </xf>
    <xf numFmtId="0" fontId="4" fillId="0" borderId="20" xfId="2" applyFill="1" applyBorder="1" applyAlignment="1" applyProtection="1">
      <alignment horizontal="center"/>
    </xf>
    <xf numFmtId="180" fontId="5" fillId="0" borderId="6" xfId="2" applyNumberFormat="1" applyFont="1" applyFill="1" applyBorder="1" applyAlignment="1" applyProtection="1">
      <alignment shrinkToFit="1"/>
    </xf>
    <xf numFmtId="0" fontId="16" fillId="0" borderId="59" xfId="2" applyFont="1" applyBorder="1" applyAlignment="1" applyProtection="1">
      <alignment horizontal="center" vertical="center"/>
    </xf>
    <xf numFmtId="0" fontId="16" fillId="0" borderId="60" xfId="2" applyFont="1" applyBorder="1" applyAlignment="1" applyProtection="1">
      <alignment horizontal="center" vertical="center"/>
    </xf>
    <xf numFmtId="0" fontId="16" fillId="0" borderId="61" xfId="2" applyFont="1" applyBorder="1" applyAlignment="1" applyProtection="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xf>
    <xf numFmtId="187" fontId="16" fillId="0" borderId="36" xfId="2" applyNumberFormat="1" applyFont="1" applyFill="1" applyBorder="1" applyAlignment="1" applyProtection="1">
      <alignment horizontal="center" vertical="center"/>
    </xf>
    <xf numFmtId="187" fontId="16" fillId="0" borderId="14" xfId="2" applyNumberFormat="1" applyFont="1" applyFill="1" applyBorder="1" applyAlignment="1" applyProtection="1">
      <alignment horizontal="center" vertical="center"/>
    </xf>
    <xf numFmtId="187" fontId="16" fillId="0" borderId="13" xfId="2" applyNumberFormat="1" applyFont="1" applyFill="1" applyBorder="1" applyAlignment="1" applyProtection="1">
      <alignment horizontal="center" vertical="center"/>
    </xf>
    <xf numFmtId="49" fontId="45" fillId="0" borderId="0" xfId="2" applyNumberFormat="1" applyFont="1" applyBorder="1" applyAlignment="1" applyProtection="1">
      <alignment horizontal="right"/>
    </xf>
    <xf numFmtId="189" fontId="5" fillId="0" borderId="0" xfId="2" applyNumberFormat="1" applyFont="1" applyBorder="1" applyAlignment="1" applyProtection="1">
      <alignment horizontal="left" vertical="center"/>
    </xf>
    <xf numFmtId="0" fontId="5" fillId="0" borderId="0" xfId="2" applyNumberFormat="1" applyFont="1" applyBorder="1" applyAlignment="1" applyProtection="1">
      <alignment vertical="center"/>
    </xf>
    <xf numFmtId="0" fontId="29" fillId="0" borderId="0" xfId="0" applyNumberFormat="1" applyFont="1" applyBorder="1" applyAlignment="1">
      <alignment vertical="center"/>
    </xf>
    <xf numFmtId="0" fontId="29" fillId="0" borderId="0" xfId="0" applyFont="1" applyBorder="1" applyAlignment="1">
      <alignment vertical="center"/>
    </xf>
    <xf numFmtId="0" fontId="5" fillId="0" borderId="0" xfId="2" applyNumberFormat="1" applyFont="1" applyBorder="1" applyAlignment="1" applyProtection="1">
      <alignment vertical="center" shrinkToFit="1"/>
    </xf>
    <xf numFmtId="0" fontId="0" fillId="0" borderId="0" xfId="0" applyBorder="1" applyAlignment="1">
      <alignment vertical="center" shrinkToFit="1"/>
    </xf>
    <xf numFmtId="0" fontId="0" fillId="0" borderId="0" xfId="0" applyBorder="1" applyAlignment="1">
      <alignment vertical="center"/>
    </xf>
    <xf numFmtId="0" fontId="29" fillId="0" borderId="0" xfId="0" applyNumberFormat="1" applyFont="1" applyBorder="1" applyAlignment="1">
      <alignment vertical="center" shrinkToFit="1"/>
    </xf>
    <xf numFmtId="0" fontId="0" fillId="0" borderId="0" xfId="0" applyAlignment="1">
      <alignment vertical="center" shrinkToFit="1"/>
    </xf>
    <xf numFmtId="188" fontId="45" fillId="0" borderId="0" xfId="2" applyNumberFormat="1" applyFont="1" applyBorder="1" applyAlignment="1" applyProtection="1">
      <alignment horizontal="center" shrinkToFit="1"/>
    </xf>
    <xf numFmtId="0" fontId="15" fillId="0" borderId="34" xfId="2" applyFont="1" applyFill="1" applyBorder="1" applyAlignment="1" applyProtection="1">
      <alignment horizontal="center" vertical="center"/>
    </xf>
    <xf numFmtId="0" fontId="15" fillId="0" borderId="33" xfId="2" applyFont="1" applyFill="1" applyBorder="1" applyAlignment="1" applyProtection="1">
      <alignment horizontal="center" vertical="center"/>
    </xf>
    <xf numFmtId="0" fontId="15" fillId="0" borderId="32" xfId="2" applyFont="1" applyFill="1" applyBorder="1" applyAlignment="1" applyProtection="1">
      <alignment horizontal="center" vertical="center"/>
    </xf>
    <xf numFmtId="0" fontId="15" fillId="0" borderId="26" xfId="2" applyFont="1" applyFill="1" applyBorder="1" applyAlignment="1" applyProtection="1">
      <alignment horizontal="center" vertical="center"/>
    </xf>
    <xf numFmtId="0" fontId="23" fillId="0" borderId="7" xfId="2" applyFont="1" applyFill="1" applyBorder="1" applyAlignment="1" applyProtection="1">
      <alignment horizontal="center" shrinkToFit="1"/>
    </xf>
    <xf numFmtId="0" fontId="23" fillId="0" borderId="3" xfId="2" applyFont="1" applyFill="1" applyBorder="1" applyAlignment="1" applyProtection="1">
      <alignment horizontal="center" shrinkToFit="1"/>
    </xf>
    <xf numFmtId="38" fontId="22" fillId="0" borderId="2" xfId="3" applyFont="1" applyFill="1" applyBorder="1" applyAlignment="1" applyProtection="1">
      <alignment shrinkToFit="1"/>
    </xf>
    <xf numFmtId="38" fontId="22" fillId="0" borderId="7" xfId="3" applyFont="1" applyFill="1" applyBorder="1" applyAlignment="1" applyProtection="1">
      <alignment shrinkToFit="1"/>
    </xf>
    <xf numFmtId="38" fontId="22" fillId="0" borderId="3" xfId="3" applyFont="1" applyFill="1" applyBorder="1" applyAlignment="1" applyProtection="1">
      <alignment shrinkToFit="1"/>
    </xf>
    <xf numFmtId="0" fontId="15" fillId="0" borderId="10" xfId="2" applyFont="1" applyBorder="1" applyAlignment="1" applyProtection="1">
      <alignment horizontal="center" vertical="center" wrapText="1"/>
    </xf>
    <xf numFmtId="0" fontId="15" fillId="0" borderId="8" xfId="2" applyFont="1" applyBorder="1" applyAlignment="1" applyProtection="1">
      <alignment horizontal="center" vertical="center" wrapText="1"/>
    </xf>
    <xf numFmtId="0" fontId="15" fillId="0" borderId="4" xfId="2" applyFont="1" applyBorder="1" applyAlignment="1" applyProtection="1">
      <alignment horizontal="center" vertical="center" wrapText="1"/>
    </xf>
    <xf numFmtId="0" fontId="15" fillId="0" borderId="5" xfId="2" applyFont="1" applyBorder="1" applyAlignment="1" applyProtection="1">
      <alignment horizontal="center" vertical="center" wrapText="1"/>
    </xf>
    <xf numFmtId="0" fontId="15" fillId="0" borderId="59" xfId="2" applyFont="1" applyBorder="1" applyAlignment="1" applyProtection="1">
      <alignment horizontal="center" vertical="center"/>
    </xf>
    <xf numFmtId="0" fontId="15" fillId="0" borderId="60" xfId="2" applyFont="1" applyBorder="1" applyAlignment="1" applyProtection="1">
      <alignment horizontal="center" vertical="center"/>
    </xf>
    <xf numFmtId="0" fontId="15" fillId="0" borderId="61" xfId="2" applyFont="1" applyBorder="1" applyAlignment="1" applyProtection="1">
      <alignment horizontal="center" vertical="center"/>
    </xf>
    <xf numFmtId="0" fontId="60" fillId="0" borderId="15" xfId="0" applyFont="1" applyFill="1" applyBorder="1" applyAlignment="1" applyProtection="1">
      <alignment horizontal="center" vertical="center" wrapText="1"/>
    </xf>
    <xf numFmtId="0" fontId="60" fillId="0" borderId="14" xfId="0" applyFont="1" applyFill="1" applyBorder="1" applyAlignment="1" applyProtection="1">
      <alignment horizontal="center" vertical="center" wrapText="1"/>
    </xf>
    <xf numFmtId="0" fontId="29" fillId="0" borderId="0" xfId="0" applyFont="1" applyBorder="1" applyAlignment="1" applyProtection="1">
      <alignment vertical="center"/>
    </xf>
    <xf numFmtId="0" fontId="0" fillId="0" borderId="0" xfId="0" applyBorder="1" applyAlignment="1" applyProtection="1">
      <alignment vertical="center" shrinkToFit="1"/>
    </xf>
    <xf numFmtId="0" fontId="0" fillId="0" borderId="0" xfId="0" applyBorder="1" applyAlignment="1" applyProtection="1">
      <alignment vertical="center"/>
    </xf>
    <xf numFmtId="0" fontId="29" fillId="0" borderId="0" xfId="0" applyNumberFormat="1" applyFont="1" applyBorder="1" applyAlignment="1" applyProtection="1">
      <alignment vertical="center" shrinkToFit="1"/>
    </xf>
    <xf numFmtId="0" fontId="0" fillId="0" borderId="0" xfId="0" applyAlignment="1" applyProtection="1">
      <alignment vertical="center" shrinkToFit="1"/>
    </xf>
    <xf numFmtId="0" fontId="29" fillId="0" borderId="0" xfId="0" applyNumberFormat="1" applyFont="1" applyBorder="1" applyAlignment="1" applyProtection="1">
      <alignment vertical="center"/>
    </xf>
    <xf numFmtId="0" fontId="0" fillId="0" borderId="41" xfId="0" applyBorder="1" applyAlignment="1" applyProtection="1">
      <alignment vertical="center"/>
    </xf>
    <xf numFmtId="0" fontId="0" fillId="0" borderId="40" xfId="0" applyBorder="1" applyAlignment="1" applyProtection="1">
      <alignment vertical="center"/>
    </xf>
    <xf numFmtId="0" fontId="0" fillId="0" borderId="27" xfId="0" applyBorder="1" applyAlignment="1" applyProtection="1">
      <alignment vertical="center"/>
    </xf>
    <xf numFmtId="0" fontId="3" fillId="0" borderId="29"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28" xfId="0" applyFont="1" applyBorder="1" applyAlignment="1" applyProtection="1">
      <alignment horizontal="center" vertical="center"/>
    </xf>
    <xf numFmtId="0" fontId="0" fillId="0" borderId="9" xfId="0" applyBorder="1" applyAlignment="1" applyProtection="1">
      <alignment shrinkToFit="1"/>
    </xf>
    <xf numFmtId="0" fontId="0" fillId="0" borderId="12" xfId="0" applyBorder="1" applyAlignment="1" applyProtection="1">
      <alignment shrinkToFit="1"/>
    </xf>
    <xf numFmtId="0" fontId="0" fillId="0" borderId="10" xfId="0" applyBorder="1" applyAlignment="1" applyProtection="1">
      <alignment shrinkToFit="1"/>
    </xf>
    <xf numFmtId="0" fontId="0" fillId="0" borderId="0" xfId="0" applyAlignment="1" applyProtection="1">
      <alignment shrinkToFit="1"/>
    </xf>
    <xf numFmtId="0" fontId="0" fillId="0" borderId="8" xfId="0" applyBorder="1" applyAlignment="1" applyProtection="1">
      <alignment shrinkToFit="1"/>
    </xf>
    <xf numFmtId="0" fontId="0" fillId="0" borderId="4" xfId="0" applyBorder="1" applyAlignment="1" applyProtection="1">
      <alignment shrinkToFit="1"/>
    </xf>
    <xf numFmtId="0" fontId="0" fillId="0" borderId="6" xfId="0" applyBorder="1" applyAlignment="1" applyProtection="1">
      <alignment shrinkToFit="1"/>
    </xf>
    <xf numFmtId="0" fontId="0" fillId="0" borderId="5" xfId="0" applyBorder="1" applyAlignment="1" applyProtection="1">
      <alignment shrinkToFit="1"/>
    </xf>
    <xf numFmtId="0" fontId="0" fillId="0" borderId="9" xfId="0" applyBorder="1" applyAlignment="1" applyProtection="1"/>
    <xf numFmtId="0" fontId="0" fillId="0" borderId="41" xfId="0" applyBorder="1" applyAlignment="1" applyProtection="1"/>
    <xf numFmtId="0" fontId="0" fillId="0" borderId="10" xfId="0" applyBorder="1" applyAlignment="1" applyProtection="1"/>
    <xf numFmtId="0" fontId="0" fillId="0" borderId="0" xfId="0" applyBorder="1" applyAlignment="1" applyProtection="1"/>
    <xf numFmtId="0" fontId="0" fillId="0" borderId="40" xfId="0" applyBorder="1" applyAlignment="1" applyProtection="1"/>
    <xf numFmtId="0" fontId="0" fillId="0" borderId="4" xfId="0" applyBorder="1" applyAlignment="1" applyProtection="1"/>
    <xf numFmtId="0" fontId="0" fillId="0" borderId="6" xfId="0" applyBorder="1" applyAlignment="1" applyProtection="1"/>
    <xf numFmtId="0" fontId="0" fillId="0" borderId="27" xfId="0" applyBorder="1" applyAlignment="1" applyProtection="1"/>
    <xf numFmtId="0" fontId="0" fillId="0" borderId="7" xfId="0" applyBorder="1" applyAlignment="1" applyProtection="1">
      <alignment horizontal="center" shrinkToFit="1"/>
    </xf>
    <xf numFmtId="0" fontId="0" fillId="0" borderId="3" xfId="0" applyBorder="1" applyAlignment="1" applyProtection="1">
      <alignment horizontal="center" shrinkToFit="1"/>
    </xf>
    <xf numFmtId="0" fontId="3" fillId="0" borderId="5" xfId="0" applyFont="1" applyBorder="1" applyAlignment="1" applyProtection="1">
      <alignment horizontal="center" vertical="center"/>
    </xf>
    <xf numFmtId="0" fontId="3" fillId="0" borderId="27" xfId="0" applyFont="1" applyBorder="1" applyAlignment="1" applyProtection="1">
      <alignment horizontal="center" vertical="center"/>
    </xf>
    <xf numFmtId="0" fontId="0" fillId="0" borderId="12" xfId="0" applyBorder="1" applyAlignment="1" applyProtection="1"/>
    <xf numFmtId="0" fontId="0" fillId="0" borderId="0" xfId="0" applyAlignment="1" applyProtection="1"/>
    <xf numFmtId="0" fontId="0" fillId="0" borderId="8" xfId="0" applyBorder="1" applyAlignment="1" applyProtection="1"/>
    <xf numFmtId="0" fontId="0" fillId="0" borderId="5" xfId="0" applyBorder="1" applyAlignment="1" applyProtection="1"/>
  </cellXfs>
  <cellStyles count="4">
    <cellStyle name="桁区切り" xfId="1" builtinId="6"/>
    <cellStyle name="桁区切り 2" xfId="3" xr:uid="{00000000-0005-0000-0000-000001000000}"/>
    <cellStyle name="標準" xfId="0" builtinId="0"/>
    <cellStyle name="標準 2" xfId="2" xr:uid="{00000000-0005-0000-0000-000003000000}"/>
  </cellStyles>
  <dxfs count="4">
    <dxf>
      <font>
        <b/>
        <i val="0"/>
        <u/>
        <color rgb="FFC00000"/>
      </font>
      <fill>
        <patternFill patternType="solid">
          <bgColor rgb="FFFFFF00"/>
        </patternFill>
      </fill>
    </dxf>
    <dxf>
      <font>
        <b/>
        <i val="0"/>
        <u/>
        <color rgb="FFC00000"/>
      </font>
      <fill>
        <patternFill>
          <bgColor rgb="FFFFFF00"/>
        </patternFill>
      </fill>
    </dxf>
    <dxf>
      <font>
        <b/>
        <i val="0"/>
        <u/>
        <color rgb="FFC00000"/>
      </font>
      <fill>
        <patternFill patternType="solid">
          <bgColor rgb="FFFFFF00"/>
        </patternFill>
      </fill>
    </dxf>
    <dxf>
      <font>
        <b/>
        <i val="0"/>
        <u/>
        <color rgb="FFC00000"/>
      </font>
      <fill>
        <patternFill>
          <bgColor rgb="FFFFFF00"/>
        </patternFill>
      </fill>
    </dxf>
  </dxfs>
  <tableStyles count="0" defaultTableStyle="TableStyleMedium2" defaultPivotStyle="PivotStyleLight16"/>
  <colors>
    <mruColors>
      <color rgb="FFC6E0B4"/>
      <color rgb="FFCCFFCC"/>
      <color rgb="FF0000FF"/>
      <color rgb="FFCCFFFF"/>
      <color rgb="FFFF6600"/>
      <color rgb="FFFFE699"/>
      <color rgb="FFC6D5B4"/>
      <color rgb="FF99FF99"/>
      <color rgb="FFCCE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67733</xdr:colOff>
      <xdr:row>7</xdr:row>
      <xdr:rowOff>338666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263467" y="169333"/>
          <a:ext cx="677333" cy="19050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ctr"/>
        <a:lstStyle/>
        <a:p>
          <a:pPr algn="ctr"/>
          <a:r>
            <a:rPr kumimoji="1" lang="ja-JP" altLang="en-US" sz="3200"/>
            <a:t>記入例</a:t>
          </a:r>
          <a:endParaRPr kumimoji="1" lang="en-US" altLang="ja-JP" sz="3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137160</xdr:colOff>
      <xdr:row>4</xdr:row>
      <xdr:rowOff>121920</xdr:rowOff>
    </xdr:from>
    <xdr:to>
      <xdr:col>25</xdr:col>
      <xdr:colOff>357295</xdr:colOff>
      <xdr:row>23</xdr:row>
      <xdr:rowOff>178648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543800" y="1645920"/>
          <a:ext cx="6316135" cy="4072468"/>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記入例</a:t>
          </a:r>
          <a:r>
            <a:rPr kumimoji="1" lang="en-US" altLang="ja-JP" sz="1400">
              <a:latin typeface="ＭＳ ゴシック" panose="020B0609070205080204" pitchFamily="49" charset="-128"/>
              <a:ea typeface="ＭＳ ゴシック" panose="020B0609070205080204" pitchFamily="49" charset="-128"/>
            </a:rPr>
            <a:t>】</a:t>
          </a:r>
        </a:p>
        <a:p>
          <a:pPr algn="l"/>
          <a:r>
            <a:rPr kumimoji="1" lang="ja-JP" altLang="en-US" sz="1400">
              <a:latin typeface="ＭＳ ゴシック" panose="020B0609070205080204" pitchFamily="49" charset="-128"/>
              <a:ea typeface="ＭＳ ゴシック" panose="020B0609070205080204" pitchFamily="49" charset="-128"/>
            </a:rPr>
            <a:t>組合員名：公立　太郎　　所属所：〇〇区立</a:t>
          </a:r>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小学校　</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組合員番号：</a:t>
          </a:r>
          <a:r>
            <a:rPr kumimoji="1" lang="en-US" altLang="ja-JP" sz="1400">
              <a:latin typeface="ＭＳ ゴシック" panose="020B0609070205080204" pitchFamily="49" charset="-128"/>
              <a:ea typeface="ＭＳ ゴシック" panose="020B0609070205080204" pitchFamily="49" charset="-128"/>
            </a:rPr>
            <a:t>01234567-00</a:t>
          </a:r>
        </a:p>
        <a:p>
          <a:pPr algn="l"/>
          <a:r>
            <a:rPr kumimoji="1" lang="ja-JP" altLang="en-US" sz="1400">
              <a:latin typeface="ＭＳ ゴシック" panose="020B0609070205080204" pitchFamily="49" charset="-128"/>
              <a:ea typeface="ＭＳ ゴシック" panose="020B0609070205080204" pitchFamily="49" charset="-128"/>
            </a:rPr>
            <a:t>公立学校共済組合東京支部の資格取得日：令和２年４月１日</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病気休暇（有給）：令和５年４月１日から令和５年６月</a:t>
          </a:r>
          <a:r>
            <a:rPr kumimoji="1" lang="en-US" altLang="ja-JP" sz="1400">
              <a:latin typeface="ＭＳ ゴシック" panose="020B0609070205080204" pitchFamily="49" charset="-128"/>
              <a:ea typeface="ＭＳ ゴシック" panose="020B0609070205080204" pitchFamily="49" charset="-128"/>
            </a:rPr>
            <a:t>29</a:t>
          </a:r>
          <a:r>
            <a:rPr kumimoji="1" lang="ja-JP" altLang="en-US" sz="1400">
              <a:latin typeface="ＭＳ ゴシック" panose="020B0609070205080204" pitchFamily="49" charset="-128"/>
              <a:ea typeface="ＭＳ ゴシック" panose="020B0609070205080204" pitchFamily="49" charset="-128"/>
            </a:rPr>
            <a:t>日</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病気休職（有給）：令和５年６月</a:t>
          </a:r>
          <a:r>
            <a:rPr kumimoji="1" lang="en-US" altLang="ja-JP" sz="1400">
              <a:latin typeface="ＭＳ ゴシック" panose="020B0609070205080204" pitchFamily="49" charset="-128"/>
              <a:ea typeface="ＭＳ ゴシック" panose="020B0609070205080204" pitchFamily="49" charset="-128"/>
            </a:rPr>
            <a:t>30</a:t>
          </a:r>
          <a:r>
            <a:rPr kumimoji="1" lang="ja-JP" altLang="en-US" sz="1400">
              <a:latin typeface="ＭＳ ゴシック" panose="020B0609070205080204" pitchFamily="49" charset="-128"/>
              <a:ea typeface="ＭＳ ゴシック" panose="020B0609070205080204" pitchFamily="49" charset="-128"/>
            </a:rPr>
            <a:t>日から令和６年６月</a:t>
          </a:r>
          <a:r>
            <a:rPr kumimoji="1" lang="en-US" altLang="ja-JP" sz="1400">
              <a:latin typeface="ＭＳ ゴシック" panose="020B0609070205080204" pitchFamily="49" charset="-128"/>
              <a:ea typeface="ＭＳ ゴシック" panose="020B0609070205080204" pitchFamily="49" charset="-128"/>
            </a:rPr>
            <a:t>29</a:t>
          </a:r>
          <a:r>
            <a:rPr kumimoji="1" lang="ja-JP" altLang="en-US" sz="1400">
              <a:latin typeface="ＭＳ ゴシック" panose="020B0609070205080204" pitchFamily="49" charset="-128"/>
              <a:ea typeface="ＭＳ ゴシック" panose="020B0609070205080204" pitchFamily="49" charset="-128"/>
            </a:rPr>
            <a:t>日</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病気休職（無給）：令和６年６月</a:t>
          </a:r>
          <a:r>
            <a:rPr kumimoji="1" lang="en-US" altLang="ja-JP" sz="1400">
              <a:latin typeface="ＭＳ ゴシック" panose="020B0609070205080204" pitchFamily="49" charset="-128"/>
              <a:ea typeface="ＭＳ ゴシック" panose="020B0609070205080204" pitchFamily="49" charset="-128"/>
            </a:rPr>
            <a:t>30</a:t>
          </a:r>
          <a:r>
            <a:rPr kumimoji="1" lang="ja-JP" altLang="en-US" sz="1400">
              <a:latin typeface="ＭＳ ゴシック" panose="020B0609070205080204" pitchFamily="49" charset="-128"/>
              <a:ea typeface="ＭＳ ゴシック" panose="020B0609070205080204" pitchFamily="49" charset="-128"/>
            </a:rPr>
            <a:t>日から令和７年３月</a:t>
          </a:r>
          <a:r>
            <a:rPr kumimoji="1" lang="en-US" altLang="ja-JP" sz="1400">
              <a:latin typeface="ＭＳ ゴシック" panose="020B0609070205080204" pitchFamily="49" charset="-128"/>
              <a:ea typeface="ＭＳ ゴシック" panose="020B0609070205080204" pitchFamily="49" charset="-128"/>
            </a:rPr>
            <a:t>31</a:t>
          </a:r>
          <a:r>
            <a:rPr kumimoji="1" lang="ja-JP" altLang="en-US" sz="1400">
              <a:latin typeface="ＭＳ ゴシック" panose="020B0609070205080204" pitchFamily="49" charset="-128"/>
              <a:ea typeface="ＭＳ ゴシック" panose="020B0609070205080204" pitchFamily="49" charset="-128"/>
            </a:rPr>
            <a:t>日</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標準報酬月額</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令和６年６月（給与明細）：</a:t>
          </a:r>
          <a:r>
            <a:rPr kumimoji="1" lang="en-US" altLang="ja-JP" sz="1400">
              <a:latin typeface="ＭＳ ゴシック" panose="020B0609070205080204" pitchFamily="49" charset="-128"/>
              <a:ea typeface="ＭＳ ゴシック" panose="020B0609070205080204" pitchFamily="49" charset="-128"/>
            </a:rPr>
            <a:t>470,000</a:t>
          </a:r>
          <a:r>
            <a:rPr kumimoji="1" lang="ja-JP" altLang="en-US" sz="1400">
              <a:latin typeface="ＭＳ ゴシック" panose="020B0609070205080204" pitchFamily="49" charset="-128"/>
              <a:ea typeface="ＭＳ ゴシック" panose="020B0609070205080204" pitchFamily="49" charset="-128"/>
            </a:rPr>
            <a:t>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令和５年９月１日（定時決定）：</a:t>
          </a:r>
          <a:r>
            <a:rPr kumimoji="1" lang="en-US" altLang="ja-JP" sz="1400">
              <a:latin typeface="ＭＳ ゴシック" panose="020B0609070205080204" pitchFamily="49" charset="-128"/>
              <a:ea typeface="ＭＳ ゴシック" panose="020B0609070205080204" pitchFamily="49" charset="-128"/>
            </a:rPr>
            <a:t>470,000</a:t>
          </a:r>
          <a:r>
            <a:rPr kumimoji="1" lang="ja-JP" altLang="en-US" sz="1400">
              <a:latin typeface="ＭＳ ゴシック" panose="020B0609070205080204" pitchFamily="49" charset="-128"/>
              <a:ea typeface="ＭＳ ゴシック" panose="020B0609070205080204" pitchFamily="49" charset="-128"/>
            </a:rPr>
            <a:t>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令和４年９月１日（定時決定）：</a:t>
          </a:r>
          <a:r>
            <a:rPr kumimoji="1" lang="en-US" altLang="ja-JP" sz="1400">
              <a:latin typeface="ＭＳ ゴシック" panose="020B0609070205080204" pitchFamily="49" charset="-128"/>
              <a:ea typeface="ＭＳ ゴシック" panose="020B0609070205080204" pitchFamily="49" charset="-128"/>
            </a:rPr>
            <a:t>470,000</a:t>
          </a:r>
          <a:r>
            <a:rPr kumimoji="1" lang="ja-JP" altLang="en-US" sz="1400">
              <a:latin typeface="ＭＳ ゴシック" panose="020B0609070205080204" pitchFamily="49" charset="-128"/>
              <a:ea typeface="ＭＳ ゴシック" panose="020B0609070205080204" pitchFamily="49" charset="-128"/>
            </a:rPr>
            <a:t>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令和３年９月１日（定時決定）</a:t>
          </a:r>
          <a:r>
            <a:rPr kumimoji="1" lang="en-US" altLang="ja-JP" sz="1400">
              <a:latin typeface="ＭＳ ゴシック" panose="020B0609070205080204" pitchFamily="49" charset="-128"/>
              <a:ea typeface="ＭＳ ゴシック" panose="020B0609070205080204" pitchFamily="49" charset="-128"/>
            </a:rPr>
            <a:t>:380,000</a:t>
          </a:r>
          <a:r>
            <a:rPr kumimoji="1" lang="ja-JP" altLang="en-US" sz="1400">
              <a:latin typeface="ＭＳ ゴシック" panose="020B0609070205080204" pitchFamily="49" charset="-128"/>
              <a:ea typeface="ＭＳ ゴシック" panose="020B0609070205080204" pitchFamily="49" charset="-128"/>
            </a:rPr>
            <a:t>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令和２年９月１日（定時決定）：</a:t>
          </a:r>
          <a:r>
            <a:rPr kumimoji="1" lang="en-US" altLang="ja-JP" sz="1400">
              <a:latin typeface="ＭＳ ゴシック" panose="020B0609070205080204" pitchFamily="49" charset="-128"/>
              <a:ea typeface="ＭＳ ゴシック" panose="020B0609070205080204" pitchFamily="49" charset="-128"/>
            </a:rPr>
            <a:t>380,000</a:t>
          </a:r>
          <a:r>
            <a:rPr kumimoji="1" lang="ja-JP" altLang="en-US" sz="1400">
              <a:latin typeface="ＭＳ ゴシック" panose="020B0609070205080204" pitchFamily="49" charset="-128"/>
              <a:ea typeface="ＭＳ ゴシック" panose="020B0609070205080204" pitchFamily="49" charset="-128"/>
            </a:rPr>
            <a:t>円</a:t>
          </a:r>
          <a:endParaRPr kumimoji="1" lang="en-US" altLang="ja-JP"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令和２年４月１日（資格取得時決定）：</a:t>
          </a:r>
          <a:r>
            <a:rPr kumimoji="1" lang="en-US" altLang="ja-JP" sz="1400">
              <a:latin typeface="ＭＳ ゴシック" panose="020B0609070205080204" pitchFamily="49" charset="-128"/>
              <a:ea typeface="ＭＳ ゴシック" panose="020B0609070205080204" pitchFamily="49" charset="-128"/>
            </a:rPr>
            <a:t>340,000</a:t>
          </a:r>
          <a:r>
            <a:rPr kumimoji="1" lang="ja-JP" altLang="en-US" sz="1400">
              <a:latin typeface="ＭＳ ゴシック" panose="020B0609070205080204" pitchFamily="49" charset="-128"/>
              <a:ea typeface="ＭＳ ゴシック" panose="020B0609070205080204" pitchFamily="49" charset="-128"/>
            </a:rPr>
            <a:t>円</a:t>
          </a:r>
          <a:endParaRPr kumimoji="1" lang="en-US" altLang="ja-JP" sz="1400">
            <a:latin typeface="ＭＳ ゴシック" panose="020B0609070205080204" pitchFamily="49" charset="-128"/>
            <a:ea typeface="ＭＳ ゴシック" panose="020B0609070205080204" pitchFamily="49" charset="-128"/>
          </a:endParaRPr>
        </a:p>
        <a:p>
          <a:pPr algn="l"/>
          <a:endParaRPr kumimoji="1" lang="en-US" altLang="ja-JP" sz="1400"/>
        </a:p>
        <a:p>
          <a:pPr algn="l"/>
          <a:endParaRPr kumimoji="1" lang="en-US" altLang="ja-JP"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59</xdr:col>
      <xdr:colOff>101446</xdr:colOff>
      <xdr:row>29</xdr:row>
      <xdr:rowOff>14952</xdr:rowOff>
    </xdr:from>
    <xdr:to>
      <xdr:col>86</xdr:col>
      <xdr:colOff>110808</xdr:colOff>
      <xdr:row>34</xdr:row>
      <xdr:rowOff>202406</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054821" y="8599358"/>
          <a:ext cx="3331206" cy="19019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t>【</a:t>
          </a:r>
          <a:r>
            <a:rPr kumimoji="1" lang="ja-JP" altLang="en-US" sz="1400"/>
            <a:t>入力例</a:t>
          </a:r>
          <a:r>
            <a:rPr kumimoji="1" lang="en-US" altLang="ja-JP" sz="1400"/>
            <a:t>】</a:t>
          </a:r>
        </a:p>
        <a:p>
          <a:pPr algn="l"/>
          <a:r>
            <a:rPr kumimoji="1" lang="ja-JP" altLang="en-US" sz="1400"/>
            <a:t>給料表額　</a:t>
          </a:r>
          <a:r>
            <a:rPr kumimoji="1" lang="en-US" altLang="ja-JP" sz="1400"/>
            <a:t>304,800</a:t>
          </a:r>
          <a:r>
            <a:rPr kumimoji="1" lang="ja-JP" altLang="en-US" sz="1400"/>
            <a:t>円</a:t>
          </a:r>
          <a:endParaRPr kumimoji="1" lang="en-US" altLang="ja-JP" sz="1400"/>
        </a:p>
        <a:p>
          <a:pPr algn="l"/>
          <a:r>
            <a:rPr kumimoji="1" lang="ja-JP" altLang="en-US" sz="1400"/>
            <a:t>教職調整額（給料の加算額）　</a:t>
          </a:r>
          <a:r>
            <a:rPr kumimoji="1" lang="en-US" altLang="ja-JP" sz="1400"/>
            <a:t>12,192</a:t>
          </a:r>
          <a:r>
            <a:rPr kumimoji="1" lang="ja-JP" altLang="en-US" sz="1400"/>
            <a:t>円</a:t>
          </a:r>
          <a:endParaRPr kumimoji="1" lang="en-US" altLang="ja-JP" sz="1400"/>
        </a:p>
        <a:p>
          <a:pPr algn="l"/>
          <a:r>
            <a:rPr kumimoji="1" lang="ja-JP" altLang="en-US" sz="1400"/>
            <a:t>給料の調整額　</a:t>
          </a:r>
          <a:r>
            <a:rPr kumimoji="1" lang="en-US" altLang="ja-JP" sz="1400"/>
            <a:t>0</a:t>
          </a:r>
          <a:r>
            <a:rPr kumimoji="1" lang="ja-JP" altLang="en-US" sz="1400"/>
            <a:t>円</a:t>
          </a:r>
          <a:endParaRPr kumimoji="1" lang="en-US" altLang="ja-JP" sz="1400"/>
        </a:p>
        <a:p>
          <a:pPr algn="l"/>
          <a:r>
            <a:rPr kumimoji="1" lang="ja-JP" altLang="en-US" sz="1400"/>
            <a:t>扶養手当　</a:t>
          </a:r>
          <a:r>
            <a:rPr kumimoji="1" lang="en-US" altLang="ja-JP" sz="1400"/>
            <a:t>0</a:t>
          </a:r>
          <a:r>
            <a:rPr kumimoji="1" lang="ja-JP" altLang="en-US" sz="1400"/>
            <a:t>円</a:t>
          </a:r>
          <a:endParaRPr kumimoji="1" lang="en-US" altLang="ja-JP" sz="1400"/>
        </a:p>
        <a:p>
          <a:pPr algn="l"/>
          <a:r>
            <a:rPr kumimoji="1" lang="ja-JP" altLang="en-US" sz="1400"/>
            <a:t>地域手当　</a:t>
          </a:r>
          <a:r>
            <a:rPr kumimoji="1" lang="en-US" altLang="ja-JP" sz="1400"/>
            <a:t>63,398</a:t>
          </a:r>
          <a:r>
            <a:rPr kumimoji="1" lang="ja-JP" altLang="en-US" sz="1400"/>
            <a:t>円</a:t>
          </a:r>
          <a:endParaRPr kumimoji="1" lang="en-US" altLang="ja-JP" sz="1400"/>
        </a:p>
        <a:p>
          <a:pPr algn="l"/>
          <a:r>
            <a:rPr kumimoji="1" lang="ja-JP" altLang="en-US" sz="1400"/>
            <a:t>住居手当　</a:t>
          </a:r>
          <a:r>
            <a:rPr kumimoji="1" lang="en-US" altLang="ja-JP" sz="1400"/>
            <a:t>0</a:t>
          </a:r>
          <a:r>
            <a:rPr kumimoji="1" lang="ja-JP" altLang="en-US" sz="1400"/>
            <a:t>円</a:t>
          </a:r>
          <a:endParaRPr kumimoji="1" lang="en-US" altLang="ja-JP" sz="1400"/>
        </a:p>
        <a:p>
          <a:pPr algn="l"/>
          <a:endParaRPr kumimoji="1" lang="en-US" altLang="ja-JP" sz="1400"/>
        </a:p>
        <a:p>
          <a:pPr algn="l"/>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77</xdr:col>
      <xdr:colOff>106680</xdr:colOff>
      <xdr:row>42</xdr:row>
      <xdr:rowOff>167640</xdr:rowOff>
    </xdr:from>
    <xdr:to>
      <xdr:col>105</xdr:col>
      <xdr:colOff>91440</xdr:colOff>
      <xdr:row>52</xdr:row>
      <xdr:rowOff>152400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585960" y="9890760"/>
          <a:ext cx="3390900" cy="170688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　こちらの例では、「有給休職期間中の支給有無」</a:t>
          </a:r>
          <a:endParaRPr kumimoji="1" lang="en-US" altLang="ja-JP" sz="1100"/>
        </a:p>
        <a:p>
          <a:pPr algn="l"/>
          <a:r>
            <a:rPr kumimoji="1" lang="ja-JP" altLang="en-US" sz="1100"/>
            <a:t>　　の結果が「無」となっています。</a:t>
          </a:r>
          <a:endParaRPr kumimoji="1" lang="en-US" altLang="ja-JP" sz="1100"/>
        </a:p>
        <a:p>
          <a:pPr algn="l"/>
          <a:r>
            <a:rPr kumimoji="1" lang="ja-JP" altLang="en-US" sz="1100"/>
            <a:t>　　この場合、病気休職（有給）の開始時点では</a:t>
          </a:r>
          <a:endParaRPr kumimoji="1" lang="en-US" altLang="ja-JP" sz="1100"/>
        </a:p>
        <a:p>
          <a:pPr algn="l"/>
          <a:r>
            <a:rPr kumimoji="1" lang="ja-JP" altLang="en-US" sz="1100"/>
            <a:t>　　傷病手当金の支給が開始されません。</a:t>
          </a:r>
        </a:p>
      </xdr:txBody>
    </xdr:sp>
    <xdr:clientData/>
  </xdr:twoCellAnchor>
  <xdr:oneCellAnchor>
    <xdr:from>
      <xdr:col>63</xdr:col>
      <xdr:colOff>38100</xdr:colOff>
      <xdr:row>0</xdr:row>
      <xdr:rowOff>0</xdr:rowOff>
    </xdr:from>
    <xdr:ext cx="1468755" cy="259045"/>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582025" y="0"/>
          <a:ext cx="146875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用紙</a:t>
          </a:r>
          <a:r>
            <a:rPr kumimoji="1" lang="en-US" altLang="ja-JP" sz="1000">
              <a:latin typeface="ＭＳ ゴシック" panose="020B0609070205080204" pitchFamily="49" charset="-128"/>
              <a:ea typeface="ＭＳ ゴシック" panose="020B0609070205080204" pitchFamily="49" charset="-128"/>
            </a:rPr>
            <a:t>No.</a:t>
          </a:r>
          <a:r>
            <a:rPr kumimoji="1" lang="ja-JP" altLang="en-US" sz="1000">
              <a:latin typeface="ＭＳ ゴシック" panose="020B0609070205080204" pitchFamily="49" charset="-128"/>
              <a:ea typeface="ＭＳ ゴシック" panose="020B0609070205080204" pitchFamily="49" charset="-128"/>
            </a:rPr>
            <a:t>傷病手当</a:t>
          </a:r>
          <a:r>
            <a:rPr kumimoji="1" lang="en-US" altLang="ja-JP" sz="1000">
              <a:latin typeface="ＭＳ ゴシック" panose="020B0609070205080204" pitchFamily="49" charset="-128"/>
              <a:ea typeface="ＭＳ ゴシック" panose="020B0609070205080204" pitchFamily="49" charset="-128"/>
            </a:rPr>
            <a:t>3〕</a:t>
          </a: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15</xdr:col>
      <xdr:colOff>121920</xdr:colOff>
      <xdr:row>5</xdr:row>
      <xdr:rowOff>358140</xdr:rowOff>
    </xdr:from>
    <xdr:to>
      <xdr:col>25</xdr:col>
      <xdr:colOff>342055</xdr:colOff>
      <xdr:row>25</xdr:row>
      <xdr:rowOff>163408</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528560" y="2011680"/>
          <a:ext cx="6316135" cy="4072468"/>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記入例</a:t>
          </a:r>
          <a:r>
            <a:rPr kumimoji="1" lang="en-US" altLang="ja-JP" sz="1400">
              <a:latin typeface="ＭＳ ゴシック" panose="020B0609070205080204" pitchFamily="49" charset="-128"/>
              <a:ea typeface="ＭＳ ゴシック" panose="020B0609070205080204" pitchFamily="49" charset="-128"/>
            </a:rPr>
            <a:t>】</a:t>
          </a:r>
        </a:p>
        <a:p>
          <a:pPr algn="l"/>
          <a:r>
            <a:rPr kumimoji="1" lang="ja-JP" altLang="en-US" sz="1400">
              <a:latin typeface="ＭＳ ゴシック" panose="020B0609070205080204" pitchFamily="49" charset="-128"/>
              <a:ea typeface="ＭＳ ゴシック" panose="020B0609070205080204" pitchFamily="49" charset="-128"/>
            </a:rPr>
            <a:t>組合員名：公立　太郎　　所属所：〇〇区立</a:t>
          </a:r>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小学校　</a:t>
          </a:r>
        </a:p>
        <a:p>
          <a:pPr algn="l"/>
          <a:r>
            <a:rPr kumimoji="1" lang="ja-JP" altLang="en-US" sz="1400">
              <a:latin typeface="ＭＳ ゴシック" panose="020B0609070205080204" pitchFamily="49" charset="-128"/>
              <a:ea typeface="ＭＳ ゴシック" panose="020B0609070205080204" pitchFamily="49" charset="-128"/>
            </a:rPr>
            <a:t>組合員番号：</a:t>
          </a:r>
          <a:r>
            <a:rPr kumimoji="1" lang="en-US" altLang="ja-JP" sz="1400">
              <a:latin typeface="ＭＳ ゴシック" panose="020B0609070205080204" pitchFamily="49" charset="-128"/>
              <a:ea typeface="ＭＳ ゴシック" panose="020B0609070205080204" pitchFamily="49" charset="-128"/>
            </a:rPr>
            <a:t>01234567-00</a:t>
          </a:r>
        </a:p>
        <a:p>
          <a:pPr algn="l"/>
          <a:r>
            <a:rPr kumimoji="1" lang="ja-JP" altLang="en-US" sz="1400">
              <a:latin typeface="ＭＳ ゴシック" panose="020B0609070205080204" pitchFamily="49" charset="-128"/>
              <a:ea typeface="ＭＳ ゴシック" panose="020B0609070205080204" pitchFamily="49" charset="-128"/>
            </a:rPr>
            <a:t>公立学校共済組合東京支部の資格取得日：令和２年４月１日</a:t>
          </a:r>
        </a:p>
        <a:p>
          <a:pPr algn="l"/>
          <a:endParaRPr kumimoji="1" lang="ja-JP" altLang="en-US"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病気休暇（有給）：令和５年４月１日から令和５年６月</a:t>
          </a:r>
          <a:r>
            <a:rPr kumimoji="1" lang="en-US" altLang="ja-JP" sz="1400">
              <a:latin typeface="ＭＳ ゴシック" panose="020B0609070205080204" pitchFamily="49" charset="-128"/>
              <a:ea typeface="ＭＳ ゴシック" panose="020B0609070205080204" pitchFamily="49" charset="-128"/>
            </a:rPr>
            <a:t>29</a:t>
          </a:r>
          <a:r>
            <a:rPr kumimoji="1" lang="ja-JP" altLang="en-US" sz="1400">
              <a:latin typeface="ＭＳ ゴシック" panose="020B0609070205080204" pitchFamily="49" charset="-128"/>
              <a:ea typeface="ＭＳ ゴシック" panose="020B0609070205080204" pitchFamily="49" charset="-128"/>
            </a:rPr>
            <a:t>日</a:t>
          </a:r>
        </a:p>
        <a:p>
          <a:pPr algn="l"/>
          <a:r>
            <a:rPr kumimoji="1" lang="ja-JP" altLang="en-US" sz="1400">
              <a:latin typeface="ＭＳ ゴシック" panose="020B0609070205080204" pitchFamily="49" charset="-128"/>
              <a:ea typeface="ＭＳ ゴシック" panose="020B0609070205080204" pitchFamily="49" charset="-128"/>
            </a:rPr>
            <a:t>病気休職（有給）：令和５年６月</a:t>
          </a:r>
          <a:r>
            <a:rPr kumimoji="1" lang="en-US" altLang="ja-JP" sz="1400">
              <a:latin typeface="ＭＳ ゴシック" panose="020B0609070205080204" pitchFamily="49" charset="-128"/>
              <a:ea typeface="ＭＳ ゴシック" panose="020B0609070205080204" pitchFamily="49" charset="-128"/>
            </a:rPr>
            <a:t>30</a:t>
          </a:r>
          <a:r>
            <a:rPr kumimoji="1" lang="ja-JP" altLang="en-US" sz="1400">
              <a:latin typeface="ＭＳ ゴシック" panose="020B0609070205080204" pitchFamily="49" charset="-128"/>
              <a:ea typeface="ＭＳ ゴシック" panose="020B0609070205080204" pitchFamily="49" charset="-128"/>
            </a:rPr>
            <a:t>日から令和６年６月</a:t>
          </a:r>
          <a:r>
            <a:rPr kumimoji="1" lang="en-US" altLang="ja-JP" sz="1400">
              <a:latin typeface="ＭＳ ゴシック" panose="020B0609070205080204" pitchFamily="49" charset="-128"/>
              <a:ea typeface="ＭＳ ゴシック" panose="020B0609070205080204" pitchFamily="49" charset="-128"/>
            </a:rPr>
            <a:t>29</a:t>
          </a:r>
          <a:r>
            <a:rPr kumimoji="1" lang="ja-JP" altLang="en-US" sz="1400">
              <a:latin typeface="ＭＳ ゴシック" panose="020B0609070205080204" pitchFamily="49" charset="-128"/>
              <a:ea typeface="ＭＳ ゴシック" panose="020B0609070205080204" pitchFamily="49" charset="-128"/>
            </a:rPr>
            <a:t>日</a:t>
          </a:r>
        </a:p>
        <a:p>
          <a:pPr algn="l"/>
          <a:r>
            <a:rPr kumimoji="1" lang="ja-JP" altLang="en-US" sz="1400">
              <a:latin typeface="ＭＳ ゴシック" panose="020B0609070205080204" pitchFamily="49" charset="-128"/>
              <a:ea typeface="ＭＳ ゴシック" panose="020B0609070205080204" pitchFamily="49" charset="-128"/>
            </a:rPr>
            <a:t>病気休職（無給）：令和６年６月</a:t>
          </a:r>
          <a:r>
            <a:rPr kumimoji="1" lang="en-US" altLang="ja-JP" sz="1400">
              <a:latin typeface="ＭＳ ゴシック" panose="020B0609070205080204" pitchFamily="49" charset="-128"/>
              <a:ea typeface="ＭＳ ゴシック" panose="020B0609070205080204" pitchFamily="49" charset="-128"/>
            </a:rPr>
            <a:t>30</a:t>
          </a:r>
          <a:r>
            <a:rPr kumimoji="1" lang="ja-JP" altLang="en-US" sz="1400">
              <a:latin typeface="ＭＳ ゴシック" panose="020B0609070205080204" pitchFamily="49" charset="-128"/>
              <a:ea typeface="ＭＳ ゴシック" panose="020B0609070205080204" pitchFamily="49" charset="-128"/>
            </a:rPr>
            <a:t>日から令和７年３月</a:t>
          </a:r>
          <a:r>
            <a:rPr kumimoji="1" lang="en-US" altLang="ja-JP" sz="1400">
              <a:latin typeface="ＭＳ ゴシック" panose="020B0609070205080204" pitchFamily="49" charset="-128"/>
              <a:ea typeface="ＭＳ ゴシック" panose="020B0609070205080204" pitchFamily="49" charset="-128"/>
            </a:rPr>
            <a:t>31</a:t>
          </a:r>
          <a:r>
            <a:rPr kumimoji="1" lang="ja-JP" altLang="en-US" sz="1400">
              <a:latin typeface="ＭＳ ゴシック" panose="020B0609070205080204" pitchFamily="49" charset="-128"/>
              <a:ea typeface="ＭＳ ゴシック" panose="020B0609070205080204" pitchFamily="49" charset="-128"/>
            </a:rPr>
            <a:t>日</a:t>
          </a:r>
        </a:p>
        <a:p>
          <a:pPr algn="l"/>
          <a:endParaRPr kumimoji="1" lang="ja-JP" altLang="en-US" sz="1400">
            <a:latin typeface="ＭＳ ゴシック" panose="020B0609070205080204" pitchFamily="49" charset="-128"/>
            <a:ea typeface="ＭＳ ゴシック" panose="020B0609070205080204" pitchFamily="49" charset="-128"/>
          </a:endParaRPr>
        </a:p>
        <a:p>
          <a:pPr algn="l"/>
          <a:r>
            <a:rPr kumimoji="1" lang="ja-JP" altLang="en-US" sz="1400">
              <a:latin typeface="ＭＳ ゴシック" panose="020B0609070205080204" pitchFamily="49" charset="-128"/>
              <a:ea typeface="ＭＳ ゴシック" panose="020B0609070205080204" pitchFamily="49" charset="-128"/>
            </a:rPr>
            <a:t>標準報酬月額</a:t>
          </a:r>
        </a:p>
        <a:p>
          <a:pPr algn="l"/>
          <a:r>
            <a:rPr kumimoji="1" lang="ja-JP" altLang="en-US" sz="1400">
              <a:latin typeface="ＭＳ ゴシック" panose="020B0609070205080204" pitchFamily="49" charset="-128"/>
              <a:ea typeface="ＭＳ ゴシック" panose="020B0609070205080204" pitchFamily="49" charset="-128"/>
            </a:rPr>
            <a:t>令和６年６月（給与明細）：</a:t>
          </a:r>
          <a:r>
            <a:rPr kumimoji="1" lang="en-US" altLang="ja-JP" sz="1400">
              <a:latin typeface="ＭＳ ゴシック" panose="020B0609070205080204" pitchFamily="49" charset="-128"/>
              <a:ea typeface="ＭＳ ゴシック" panose="020B0609070205080204" pitchFamily="49" charset="-128"/>
            </a:rPr>
            <a:t>470,000</a:t>
          </a:r>
          <a:r>
            <a:rPr kumimoji="1" lang="ja-JP" altLang="en-US" sz="1400">
              <a:latin typeface="ＭＳ ゴシック" panose="020B0609070205080204" pitchFamily="49" charset="-128"/>
              <a:ea typeface="ＭＳ ゴシック" panose="020B0609070205080204" pitchFamily="49" charset="-128"/>
            </a:rPr>
            <a:t>円</a:t>
          </a:r>
        </a:p>
        <a:p>
          <a:pPr algn="l"/>
          <a:r>
            <a:rPr kumimoji="1" lang="ja-JP" altLang="en-US" sz="1400">
              <a:latin typeface="ＭＳ ゴシック" panose="020B0609070205080204" pitchFamily="49" charset="-128"/>
              <a:ea typeface="ＭＳ ゴシック" panose="020B0609070205080204" pitchFamily="49" charset="-128"/>
            </a:rPr>
            <a:t>令和５年９月１日（定時決定）：</a:t>
          </a:r>
          <a:r>
            <a:rPr kumimoji="1" lang="en-US" altLang="ja-JP" sz="1400">
              <a:latin typeface="ＭＳ ゴシック" panose="020B0609070205080204" pitchFamily="49" charset="-128"/>
              <a:ea typeface="ＭＳ ゴシック" panose="020B0609070205080204" pitchFamily="49" charset="-128"/>
            </a:rPr>
            <a:t>470,000</a:t>
          </a:r>
          <a:r>
            <a:rPr kumimoji="1" lang="ja-JP" altLang="en-US" sz="1400">
              <a:latin typeface="ＭＳ ゴシック" panose="020B0609070205080204" pitchFamily="49" charset="-128"/>
              <a:ea typeface="ＭＳ ゴシック" panose="020B0609070205080204" pitchFamily="49" charset="-128"/>
            </a:rPr>
            <a:t>円</a:t>
          </a:r>
        </a:p>
        <a:p>
          <a:pPr algn="l"/>
          <a:r>
            <a:rPr kumimoji="1" lang="ja-JP" altLang="en-US" sz="1400">
              <a:latin typeface="ＭＳ ゴシック" panose="020B0609070205080204" pitchFamily="49" charset="-128"/>
              <a:ea typeface="ＭＳ ゴシック" panose="020B0609070205080204" pitchFamily="49" charset="-128"/>
            </a:rPr>
            <a:t>令和４年９月１日（定時決定）：</a:t>
          </a:r>
          <a:r>
            <a:rPr kumimoji="1" lang="en-US" altLang="ja-JP" sz="1400">
              <a:latin typeface="ＭＳ ゴシック" panose="020B0609070205080204" pitchFamily="49" charset="-128"/>
              <a:ea typeface="ＭＳ ゴシック" panose="020B0609070205080204" pitchFamily="49" charset="-128"/>
            </a:rPr>
            <a:t>470,000</a:t>
          </a:r>
          <a:r>
            <a:rPr kumimoji="1" lang="ja-JP" altLang="en-US" sz="1400">
              <a:latin typeface="ＭＳ ゴシック" panose="020B0609070205080204" pitchFamily="49" charset="-128"/>
              <a:ea typeface="ＭＳ ゴシック" panose="020B0609070205080204" pitchFamily="49" charset="-128"/>
            </a:rPr>
            <a:t>円</a:t>
          </a:r>
        </a:p>
        <a:p>
          <a:pPr algn="l"/>
          <a:r>
            <a:rPr kumimoji="1" lang="ja-JP" altLang="en-US" sz="1400">
              <a:latin typeface="ＭＳ ゴシック" panose="020B0609070205080204" pitchFamily="49" charset="-128"/>
              <a:ea typeface="ＭＳ ゴシック" panose="020B0609070205080204" pitchFamily="49" charset="-128"/>
            </a:rPr>
            <a:t>令和３年９月１日（定時決定）</a:t>
          </a:r>
          <a:r>
            <a:rPr kumimoji="1" lang="en-US" altLang="ja-JP" sz="1400">
              <a:latin typeface="ＭＳ ゴシック" panose="020B0609070205080204" pitchFamily="49" charset="-128"/>
              <a:ea typeface="ＭＳ ゴシック" panose="020B0609070205080204" pitchFamily="49" charset="-128"/>
            </a:rPr>
            <a:t>:380,000</a:t>
          </a:r>
          <a:r>
            <a:rPr kumimoji="1" lang="ja-JP" altLang="en-US" sz="1400">
              <a:latin typeface="ＭＳ ゴシック" panose="020B0609070205080204" pitchFamily="49" charset="-128"/>
              <a:ea typeface="ＭＳ ゴシック" panose="020B0609070205080204" pitchFamily="49" charset="-128"/>
            </a:rPr>
            <a:t>円</a:t>
          </a:r>
        </a:p>
        <a:p>
          <a:pPr algn="l"/>
          <a:r>
            <a:rPr kumimoji="1" lang="ja-JP" altLang="en-US" sz="1400">
              <a:latin typeface="ＭＳ ゴシック" panose="020B0609070205080204" pitchFamily="49" charset="-128"/>
              <a:ea typeface="ＭＳ ゴシック" panose="020B0609070205080204" pitchFamily="49" charset="-128"/>
            </a:rPr>
            <a:t>令和２年９月１日（定時決定）：</a:t>
          </a:r>
          <a:r>
            <a:rPr kumimoji="1" lang="en-US" altLang="ja-JP" sz="1400">
              <a:latin typeface="ＭＳ ゴシック" panose="020B0609070205080204" pitchFamily="49" charset="-128"/>
              <a:ea typeface="ＭＳ ゴシック" panose="020B0609070205080204" pitchFamily="49" charset="-128"/>
            </a:rPr>
            <a:t>380,000</a:t>
          </a:r>
          <a:r>
            <a:rPr kumimoji="1" lang="ja-JP" altLang="en-US" sz="1400">
              <a:latin typeface="ＭＳ ゴシック" panose="020B0609070205080204" pitchFamily="49" charset="-128"/>
              <a:ea typeface="ＭＳ ゴシック" panose="020B0609070205080204" pitchFamily="49" charset="-128"/>
            </a:rPr>
            <a:t>円</a:t>
          </a:r>
        </a:p>
        <a:p>
          <a:pPr algn="l"/>
          <a:r>
            <a:rPr kumimoji="1" lang="ja-JP" altLang="en-US" sz="1400">
              <a:latin typeface="ＭＳ ゴシック" panose="020B0609070205080204" pitchFamily="49" charset="-128"/>
              <a:ea typeface="ＭＳ ゴシック" panose="020B0609070205080204" pitchFamily="49" charset="-128"/>
            </a:rPr>
            <a:t>令和２年４月１日（資格取得時決定）：</a:t>
          </a:r>
          <a:r>
            <a:rPr kumimoji="1" lang="en-US" altLang="ja-JP" sz="1400">
              <a:latin typeface="ＭＳ ゴシック" panose="020B0609070205080204" pitchFamily="49" charset="-128"/>
              <a:ea typeface="ＭＳ ゴシック" panose="020B0609070205080204" pitchFamily="49" charset="-128"/>
            </a:rPr>
            <a:t>340,000</a:t>
          </a:r>
          <a:r>
            <a:rPr kumimoji="1" lang="ja-JP" altLang="en-US" sz="1400">
              <a:latin typeface="ＭＳ ゴシック" panose="020B0609070205080204" pitchFamily="49" charset="-128"/>
              <a:ea typeface="ＭＳ ゴシック" panose="020B0609070205080204" pitchFamily="49" charset="-128"/>
            </a:rPr>
            <a:t>円</a:t>
          </a:r>
        </a:p>
        <a:p>
          <a:pPr algn="l"/>
          <a:endParaRPr kumimoji="1" lang="en-US" altLang="ja-JP" sz="1400"/>
        </a:p>
        <a:p>
          <a:pPr algn="l"/>
          <a:endParaRPr kumimoji="1" lang="en-US" altLang="ja-JP"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59</xdr:col>
      <xdr:colOff>99060</xdr:colOff>
      <xdr:row>27</xdr:row>
      <xdr:rowOff>45720</xdr:rowOff>
    </xdr:from>
    <xdr:to>
      <xdr:col>86</xdr:col>
      <xdr:colOff>53340</xdr:colOff>
      <xdr:row>40</xdr:row>
      <xdr:rowOff>167640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7627620" y="7848600"/>
          <a:ext cx="3131820" cy="42062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t>【</a:t>
          </a:r>
          <a:r>
            <a:rPr kumimoji="1" lang="ja-JP" altLang="en-US" sz="1400"/>
            <a:t>入力例</a:t>
          </a:r>
          <a:r>
            <a:rPr kumimoji="1" lang="en-US" altLang="ja-JP" sz="1400"/>
            <a:t>】</a:t>
          </a:r>
        </a:p>
        <a:p>
          <a:pPr algn="l"/>
          <a:r>
            <a:rPr kumimoji="1" lang="ja-JP" altLang="en-US" sz="1400"/>
            <a:t>給料表額　</a:t>
          </a:r>
          <a:r>
            <a:rPr kumimoji="1" lang="en-US" altLang="ja-JP" sz="1400"/>
            <a:t>304,800</a:t>
          </a:r>
          <a:r>
            <a:rPr kumimoji="1" lang="ja-JP" altLang="en-US" sz="1400"/>
            <a:t>円</a:t>
          </a:r>
          <a:endParaRPr kumimoji="1" lang="en-US" altLang="ja-JP" sz="1400"/>
        </a:p>
        <a:p>
          <a:pPr algn="l"/>
          <a:r>
            <a:rPr kumimoji="1" lang="ja-JP" altLang="en-US" sz="1400"/>
            <a:t>教職調整額（給料の加算額）　</a:t>
          </a:r>
          <a:r>
            <a:rPr kumimoji="1" lang="en-US" altLang="ja-JP" sz="1400"/>
            <a:t>12,192</a:t>
          </a:r>
          <a:r>
            <a:rPr kumimoji="1" lang="ja-JP" altLang="en-US" sz="1400"/>
            <a:t>円</a:t>
          </a:r>
          <a:endParaRPr kumimoji="1" lang="en-US" altLang="ja-JP" sz="1400"/>
        </a:p>
        <a:p>
          <a:pPr algn="l"/>
          <a:r>
            <a:rPr kumimoji="1" lang="ja-JP" altLang="en-US" sz="1400"/>
            <a:t>給料の調整額　</a:t>
          </a:r>
          <a:r>
            <a:rPr kumimoji="1" lang="en-US" altLang="ja-JP" sz="1400"/>
            <a:t>0</a:t>
          </a:r>
          <a:r>
            <a:rPr kumimoji="1" lang="ja-JP" altLang="en-US" sz="1400"/>
            <a:t>円</a:t>
          </a:r>
          <a:endParaRPr kumimoji="1" lang="en-US" altLang="ja-JP" sz="1400"/>
        </a:p>
        <a:p>
          <a:pPr algn="l"/>
          <a:r>
            <a:rPr kumimoji="1" lang="ja-JP" altLang="en-US" sz="1400"/>
            <a:t>扶養手当　</a:t>
          </a:r>
          <a:r>
            <a:rPr kumimoji="1" lang="en-US" altLang="ja-JP" sz="1400"/>
            <a:t>0</a:t>
          </a:r>
          <a:r>
            <a:rPr kumimoji="1" lang="ja-JP" altLang="en-US" sz="1400"/>
            <a:t>円</a:t>
          </a:r>
          <a:endParaRPr kumimoji="1" lang="en-US" altLang="ja-JP" sz="1400"/>
        </a:p>
        <a:p>
          <a:pPr algn="l"/>
          <a:r>
            <a:rPr kumimoji="1" lang="ja-JP" altLang="en-US" sz="1400"/>
            <a:t>地域手当　</a:t>
          </a:r>
          <a:r>
            <a:rPr kumimoji="1" lang="en-US" altLang="ja-JP" sz="1400"/>
            <a:t>0</a:t>
          </a:r>
          <a:r>
            <a:rPr kumimoji="1" lang="ja-JP" altLang="en-US" sz="1400"/>
            <a:t>円</a:t>
          </a:r>
          <a:endParaRPr kumimoji="1" lang="en-US" altLang="ja-JP" sz="1400"/>
        </a:p>
        <a:p>
          <a:pPr algn="l"/>
          <a:r>
            <a:rPr kumimoji="1" lang="ja-JP" altLang="en-US" sz="1400"/>
            <a:t>住居手当　</a:t>
          </a:r>
          <a:r>
            <a:rPr kumimoji="1" lang="en-US" altLang="ja-JP" sz="1400"/>
            <a:t>0</a:t>
          </a:r>
          <a:r>
            <a:rPr kumimoji="1" lang="ja-JP" altLang="en-US" sz="1400"/>
            <a:t>円</a:t>
          </a:r>
          <a:endParaRPr kumimoji="1" lang="en-US" altLang="ja-JP" sz="1400"/>
        </a:p>
        <a:p>
          <a:pPr algn="l"/>
          <a:endParaRPr kumimoji="1" lang="en-US" altLang="ja-JP" sz="1400"/>
        </a:p>
        <a:p>
          <a:pPr algn="l"/>
          <a:endParaRPr kumimoji="1" lang="ja-JP" altLang="en-US"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76</xdr:col>
      <xdr:colOff>68580</xdr:colOff>
      <xdr:row>39</xdr:row>
      <xdr:rowOff>7620</xdr:rowOff>
    </xdr:from>
    <xdr:to>
      <xdr:col>104</xdr:col>
      <xdr:colOff>53340</xdr:colOff>
      <xdr:row>52</xdr:row>
      <xdr:rowOff>114300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433560" y="9136380"/>
          <a:ext cx="3390900" cy="24231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　こちらの例では、「有給休職期間中の支給有無」</a:t>
          </a:r>
          <a:endParaRPr kumimoji="1" lang="en-US" altLang="ja-JP" sz="1100"/>
        </a:p>
        <a:p>
          <a:pPr algn="l"/>
          <a:r>
            <a:rPr kumimoji="1" lang="ja-JP" altLang="en-US" sz="1100"/>
            <a:t>　　の結果が勤務を要する日数が</a:t>
          </a:r>
          <a:r>
            <a:rPr kumimoji="1" lang="en-US" altLang="ja-JP" sz="1100"/>
            <a:t>23</a:t>
          </a:r>
          <a:r>
            <a:rPr kumimoji="1" lang="ja-JP" altLang="en-US" sz="1100"/>
            <a:t>日の場合に「有」</a:t>
          </a:r>
          <a:endParaRPr kumimoji="1" lang="en-US" altLang="ja-JP" sz="1100"/>
        </a:p>
        <a:p>
          <a:pPr algn="l"/>
          <a:r>
            <a:rPr kumimoji="1" lang="ja-JP" altLang="en-US" sz="1100"/>
            <a:t>　　となっています。</a:t>
          </a:r>
          <a:endParaRPr kumimoji="1" lang="en-US" altLang="ja-JP" sz="1100"/>
        </a:p>
        <a:p>
          <a:pPr algn="l"/>
          <a:r>
            <a:rPr kumimoji="1" lang="ja-JP" altLang="en-US" sz="1100"/>
            <a:t>　　この場合、病気休職（有給）の終了前に</a:t>
          </a:r>
          <a:endParaRPr kumimoji="1" lang="en-US" altLang="ja-JP" sz="1100"/>
        </a:p>
        <a:p>
          <a:pPr algn="l"/>
          <a:r>
            <a:rPr kumimoji="1" lang="ja-JP" altLang="en-US" sz="1100"/>
            <a:t>　　要勤務日数</a:t>
          </a:r>
          <a:r>
            <a:rPr kumimoji="1" lang="en-US" altLang="ja-JP" sz="1100"/>
            <a:t>23</a:t>
          </a:r>
          <a:r>
            <a:rPr kumimoji="1" lang="ja-JP" altLang="en-US" sz="1100"/>
            <a:t>の月に傷病手当金の支給が</a:t>
          </a:r>
          <a:endParaRPr kumimoji="1" lang="en-US" altLang="ja-JP" sz="1100"/>
        </a:p>
        <a:p>
          <a:pPr algn="l"/>
          <a:r>
            <a:rPr kumimoji="1" lang="ja-JP" altLang="en-US" sz="1100"/>
            <a:t>　　生じる見込です。</a:t>
          </a:r>
          <a:endParaRPr kumimoji="1" lang="en-US" altLang="ja-JP" sz="1100"/>
        </a:p>
        <a:p>
          <a:pPr algn="l"/>
          <a:endParaRPr kumimoji="1" lang="en-US" altLang="ja-JP" sz="1100"/>
        </a:p>
        <a:p>
          <a:pPr algn="l"/>
          <a:r>
            <a:rPr kumimoji="1" lang="ja-JP" altLang="en-US" sz="1100"/>
            <a:t>　　有給休職開始時点では「無」、終了時点では「有」</a:t>
          </a:r>
          <a:endParaRPr kumimoji="1" lang="en-US" altLang="ja-JP" sz="1100"/>
        </a:p>
        <a:p>
          <a:pPr algn="l"/>
          <a:r>
            <a:rPr kumimoji="1" lang="ja-JP" altLang="en-US" sz="1100"/>
            <a:t>　　が表示された場合は、</a:t>
          </a:r>
          <a:r>
            <a:rPr kumimoji="1" lang="ja-JP" altLang="en-US" sz="1100" b="1" u="sng"/>
            <a:t>有給休職中の全ての月</a:t>
          </a:r>
          <a:r>
            <a:rPr kumimoji="1" lang="ja-JP" altLang="en-US" sz="1100" u="sng"/>
            <a:t>の</a:t>
          </a:r>
          <a:endParaRPr kumimoji="1" lang="en-US" altLang="ja-JP" sz="1100" u="sng"/>
        </a:p>
        <a:p>
          <a:pPr algn="l"/>
          <a:r>
            <a:rPr kumimoji="1" lang="ja-JP" altLang="en-US" sz="1100" u="none"/>
            <a:t>　　</a:t>
          </a:r>
          <a:r>
            <a:rPr kumimoji="1" lang="ja-JP" altLang="en-US" sz="1100" u="sng"/>
            <a:t>給与明細写しを、試算シート（開始月、終了月）と</a:t>
          </a:r>
          <a:endParaRPr kumimoji="1" lang="en-US" altLang="ja-JP" sz="1100" u="sng"/>
        </a:p>
        <a:p>
          <a:pPr algn="l"/>
          <a:r>
            <a:rPr kumimoji="1" lang="ja-JP" altLang="en-US" sz="1100" u="none"/>
            <a:t>　　</a:t>
          </a:r>
          <a:r>
            <a:rPr kumimoji="1" lang="ja-JP" altLang="en-US" sz="1100" u="sng"/>
            <a:t>共に事前審査書類として提出してください。</a:t>
          </a:r>
          <a:endParaRPr kumimoji="1" lang="en-US" altLang="ja-JP" sz="1100" u="sng"/>
        </a:p>
        <a:p>
          <a:pPr algn="l"/>
          <a:r>
            <a:rPr kumimoji="1" lang="ja-JP" altLang="en-US" sz="1100" u="none"/>
            <a:t>　　</a:t>
          </a:r>
          <a:r>
            <a:rPr kumimoji="1" lang="ja-JP" altLang="en-US" sz="1100" u="sng"/>
            <a:t>（短期給付担当にて支給開始月を確認します。）</a:t>
          </a:r>
          <a:endParaRPr kumimoji="1" lang="en-US" altLang="ja-JP" sz="1100" u="sng"/>
        </a:p>
        <a:p>
          <a:pPr algn="l"/>
          <a:r>
            <a:rPr kumimoji="1" lang="ja-JP" altLang="en-US" sz="1100"/>
            <a:t>　　</a:t>
          </a:r>
          <a:endParaRPr kumimoji="1" lang="en-US" altLang="ja-JP" sz="1100"/>
        </a:p>
        <a:p>
          <a:pPr algn="l"/>
          <a:r>
            <a:rPr kumimoji="1" lang="ja-JP" altLang="en-US" sz="1100"/>
            <a:t>　　</a:t>
          </a:r>
        </a:p>
      </xdr:txBody>
    </xdr:sp>
    <xdr:clientData/>
  </xdr:twoCellAnchor>
  <xdr:oneCellAnchor>
    <xdr:from>
      <xdr:col>63</xdr:col>
      <xdr:colOff>38100</xdr:colOff>
      <xdr:row>0</xdr:row>
      <xdr:rowOff>0</xdr:rowOff>
    </xdr:from>
    <xdr:ext cx="1472565" cy="259045"/>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8582025" y="0"/>
          <a:ext cx="14725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用紙</a:t>
          </a:r>
          <a:r>
            <a:rPr kumimoji="1" lang="en-US" altLang="ja-JP" sz="1000">
              <a:latin typeface="ＭＳ ゴシック" panose="020B0609070205080204" pitchFamily="49" charset="-128"/>
              <a:ea typeface="ＭＳ ゴシック" panose="020B0609070205080204" pitchFamily="49" charset="-128"/>
            </a:rPr>
            <a:t>No.</a:t>
          </a:r>
          <a:r>
            <a:rPr kumimoji="1" lang="ja-JP" altLang="en-US" sz="1000">
              <a:latin typeface="ＭＳ ゴシック" panose="020B0609070205080204" pitchFamily="49" charset="-128"/>
              <a:ea typeface="ＭＳ ゴシック" panose="020B0609070205080204" pitchFamily="49" charset="-128"/>
            </a:rPr>
            <a:t>傷病手当</a:t>
          </a:r>
          <a:r>
            <a:rPr kumimoji="1" lang="en-US" altLang="ja-JP" sz="1000">
              <a:latin typeface="ＭＳ ゴシック" panose="020B0609070205080204" pitchFamily="49" charset="-128"/>
              <a:ea typeface="ＭＳ ゴシック" panose="020B0609070205080204" pitchFamily="49" charset="-128"/>
            </a:rPr>
            <a:t>3〕</a:t>
          </a: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M14"/>
  <sheetViews>
    <sheetView showGridLines="0" zoomScale="80" zoomScaleNormal="80" workbookViewId="0">
      <selection activeCell="E12" sqref="E12"/>
    </sheetView>
  </sheetViews>
  <sheetFormatPr defaultRowHeight="13.5" x14ac:dyDescent="0.15"/>
  <cols>
    <col min="1" max="1" width="2" customWidth="1"/>
    <col min="2" max="2" width="3.25" customWidth="1"/>
    <col min="3" max="3" width="106.5" customWidth="1"/>
  </cols>
  <sheetData>
    <row r="2" spans="2:13" s="153" customFormat="1" ht="30" customHeight="1" x14ac:dyDescent="0.15">
      <c r="B2" s="162" t="s">
        <v>171</v>
      </c>
      <c r="C2" s="163"/>
    </row>
    <row r="3" spans="2:13" s="108" customFormat="1" ht="21" customHeight="1" x14ac:dyDescent="0.15">
      <c r="B3" s="164" t="s">
        <v>104</v>
      </c>
      <c r="C3" s="165" t="s">
        <v>124</v>
      </c>
      <c r="D3" s="109"/>
      <c r="E3" s="109"/>
      <c r="F3" s="109"/>
      <c r="G3" s="109"/>
      <c r="H3" s="109"/>
      <c r="I3" s="109"/>
      <c r="J3" s="109"/>
      <c r="K3" s="109"/>
      <c r="L3" s="109"/>
      <c r="M3" s="109"/>
    </row>
    <row r="4" spans="2:13" s="110" customFormat="1" ht="36" customHeight="1" x14ac:dyDescent="0.15">
      <c r="B4" s="166" t="s">
        <v>104</v>
      </c>
      <c r="C4" s="167" t="s">
        <v>123</v>
      </c>
      <c r="D4" s="152"/>
      <c r="E4" s="152"/>
      <c r="F4" s="152"/>
      <c r="G4" s="152"/>
      <c r="H4" s="152"/>
      <c r="I4" s="152"/>
      <c r="J4" s="152"/>
      <c r="K4" s="152"/>
      <c r="L4" s="152"/>
      <c r="M4" s="152"/>
    </row>
    <row r="5" spans="2:13" s="110" customFormat="1" ht="21" customHeight="1" x14ac:dyDescent="0.15">
      <c r="B5" s="166" t="s">
        <v>104</v>
      </c>
      <c r="C5" s="167" t="s">
        <v>183</v>
      </c>
      <c r="D5" s="152"/>
      <c r="E5" s="152"/>
      <c r="F5" s="152"/>
      <c r="G5" s="152"/>
      <c r="H5" s="152"/>
      <c r="I5" s="152"/>
      <c r="J5" s="152"/>
      <c r="K5" s="152"/>
      <c r="L5" s="152"/>
      <c r="M5" s="152"/>
    </row>
    <row r="6" spans="2:13" s="110" customFormat="1" ht="36" customHeight="1" x14ac:dyDescent="0.15">
      <c r="B6" s="166" t="s">
        <v>104</v>
      </c>
      <c r="C6" s="167" t="s">
        <v>184</v>
      </c>
      <c r="D6" s="152"/>
      <c r="E6" s="152"/>
      <c r="F6" s="152"/>
      <c r="G6" s="152"/>
      <c r="H6" s="152"/>
      <c r="I6" s="152"/>
      <c r="J6" s="152"/>
      <c r="K6" s="152"/>
      <c r="L6" s="152"/>
      <c r="M6" s="152"/>
    </row>
    <row r="7" spans="2:13" ht="23.25" customHeight="1" x14ac:dyDescent="0.15">
      <c r="B7" s="168" t="s">
        <v>104</v>
      </c>
      <c r="C7" s="169" t="s">
        <v>185</v>
      </c>
      <c r="D7" s="152"/>
      <c r="E7" s="152"/>
      <c r="F7" s="152"/>
      <c r="G7" s="152"/>
      <c r="H7" s="152"/>
      <c r="I7" s="152"/>
      <c r="J7" s="152"/>
      <c r="K7" s="152"/>
      <c r="L7" s="152"/>
      <c r="M7" s="152"/>
    </row>
    <row r="8" spans="2:13" ht="36" customHeight="1" x14ac:dyDescent="0.2">
      <c r="B8" s="111"/>
      <c r="C8" s="161" t="s">
        <v>170</v>
      </c>
      <c r="D8" s="152"/>
      <c r="E8" s="152"/>
      <c r="F8" s="152"/>
      <c r="G8" s="152"/>
      <c r="H8" s="152"/>
      <c r="I8" s="152"/>
      <c r="J8" s="152"/>
      <c r="K8" s="152"/>
      <c r="L8" s="152"/>
      <c r="M8" s="152"/>
    </row>
    <row r="9" spans="2:13" s="160" customFormat="1" ht="36" customHeight="1" x14ac:dyDescent="0.15">
      <c r="B9" s="187" t="s">
        <v>167</v>
      </c>
      <c r="C9" s="187"/>
      <c r="D9" s="159"/>
      <c r="E9" s="159"/>
      <c r="F9" s="159"/>
      <c r="G9" s="159"/>
      <c r="H9" s="159"/>
      <c r="I9" s="159"/>
      <c r="J9" s="159"/>
      <c r="K9" s="159"/>
      <c r="L9" s="159"/>
      <c r="M9" s="159"/>
    </row>
    <row r="10" spans="2:13" s="110" customFormat="1" ht="36" customHeight="1" x14ac:dyDescent="0.15">
      <c r="B10" s="111" t="s">
        <v>104</v>
      </c>
      <c r="C10" s="152" t="s">
        <v>130</v>
      </c>
      <c r="D10" s="152"/>
      <c r="E10" s="152"/>
      <c r="F10" s="152"/>
      <c r="G10" s="152"/>
      <c r="H10" s="152"/>
      <c r="I10" s="152"/>
      <c r="J10" s="152"/>
      <c r="K10" s="152"/>
      <c r="L10" s="152"/>
      <c r="M10" s="152"/>
    </row>
    <row r="11" spans="2:13" s="110" customFormat="1" ht="67.150000000000006" customHeight="1" x14ac:dyDescent="0.15">
      <c r="B11" s="111" t="s">
        <v>104</v>
      </c>
      <c r="C11" s="152" t="s">
        <v>165</v>
      </c>
      <c r="D11" s="152"/>
      <c r="E11" s="152"/>
      <c r="F11" s="152"/>
      <c r="G11" s="152"/>
      <c r="H11" s="152"/>
      <c r="I11" s="152"/>
      <c r="J11" s="152"/>
      <c r="K11" s="152"/>
      <c r="L11" s="152"/>
      <c r="M11" s="152"/>
    </row>
    <row r="12" spans="2:13" ht="36" customHeight="1" x14ac:dyDescent="0.15">
      <c r="B12" s="111" t="s">
        <v>104</v>
      </c>
      <c r="C12" s="152" t="s">
        <v>129</v>
      </c>
      <c r="D12" s="152"/>
      <c r="E12" s="152"/>
      <c r="F12" s="152"/>
      <c r="G12" s="152"/>
      <c r="H12" s="152"/>
      <c r="I12" s="152"/>
      <c r="J12" s="152"/>
      <c r="K12" s="152"/>
      <c r="L12" s="152"/>
      <c r="M12" s="152"/>
    </row>
    <row r="13" spans="2:13" s="184" customFormat="1" ht="36" customHeight="1" x14ac:dyDescent="0.15">
      <c r="B13" s="187" t="s">
        <v>168</v>
      </c>
      <c r="C13" s="187"/>
      <c r="D13" s="159"/>
      <c r="E13" s="159"/>
      <c r="F13" s="159"/>
      <c r="G13" s="159"/>
      <c r="H13" s="159"/>
      <c r="I13" s="159"/>
      <c r="J13" s="159"/>
      <c r="K13" s="159"/>
      <c r="L13" s="159"/>
      <c r="M13" s="159"/>
    </row>
    <row r="14" spans="2:13" ht="51.75" x14ac:dyDescent="0.15">
      <c r="B14" s="111" t="s">
        <v>104</v>
      </c>
      <c r="C14" s="152" t="s">
        <v>169</v>
      </c>
    </row>
  </sheetData>
  <sheetProtection algorithmName="SHA-512" hashValue="euZ0woZkfbDm07A5LQQG9sfAnlOnyXgM0jh1UI4T1hlwXskqnjCUC46sQbUisXEFSL3C2cP972pru9/VQfr4jg==" saltValue="MXAz50ZGVid99PhPssuFug==" spinCount="100000" sheet="1" objects="1" scenarios="1"/>
  <mergeCells count="2">
    <mergeCell ref="B9:C9"/>
    <mergeCell ref="B13:C13"/>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B1:N58"/>
  <sheetViews>
    <sheetView view="pageBreakPreview" zoomScale="80" zoomScaleNormal="145" zoomScaleSheetLayoutView="80" workbookViewId="0">
      <selection activeCell="C11" sqref="C11"/>
    </sheetView>
  </sheetViews>
  <sheetFormatPr defaultColWidth="8.875" defaultRowHeight="13.5" x14ac:dyDescent="0.15"/>
  <cols>
    <col min="1" max="1" width="1.5" style="110" customWidth="1"/>
    <col min="2" max="2" width="4.75" style="110" customWidth="1"/>
    <col min="3" max="4" width="9" style="110" customWidth="1"/>
    <col min="5" max="5" width="8.875" style="110"/>
    <col min="6" max="7" width="9" style="110" customWidth="1"/>
    <col min="8" max="9" width="8.875" style="110"/>
    <col min="10" max="10" width="4.875" style="110" customWidth="1"/>
    <col min="11" max="13" width="9.25" style="110" customWidth="1"/>
    <col min="14" max="14" width="4.875" style="110" customWidth="1"/>
    <col min="15" max="15" width="1.5" style="110" customWidth="1"/>
    <col min="16" max="16384" width="8.875" style="110"/>
  </cols>
  <sheetData>
    <row r="1" spans="2:14" s="106" customFormat="1" ht="9.6" customHeight="1" thickBot="1" x14ac:dyDescent="0.2">
      <c r="B1" s="190"/>
      <c r="C1" s="190"/>
      <c r="D1" s="190"/>
      <c r="E1" s="190"/>
      <c r="F1" s="190"/>
      <c r="G1" s="190"/>
      <c r="H1" s="190"/>
      <c r="I1" s="190"/>
      <c r="J1" s="190"/>
      <c r="K1" s="190"/>
      <c r="L1" s="190"/>
      <c r="M1" s="190"/>
      <c r="N1" s="190"/>
    </row>
    <row r="2" spans="2:14" s="106" customFormat="1" ht="46.15" customHeight="1" thickBot="1" x14ac:dyDescent="0.2">
      <c r="B2" s="192" t="s">
        <v>119</v>
      </c>
      <c r="C2" s="193"/>
      <c r="D2" s="193"/>
      <c r="E2" s="193"/>
      <c r="F2" s="193"/>
      <c r="G2" s="193"/>
      <c r="H2" s="193"/>
      <c r="I2" s="193"/>
      <c r="J2" s="193"/>
      <c r="K2" s="193"/>
      <c r="L2" s="193"/>
      <c r="M2" s="193"/>
      <c r="N2" s="194"/>
    </row>
    <row r="3" spans="2:14" s="106" customFormat="1" ht="10.9" customHeight="1" x14ac:dyDescent="0.15">
      <c r="B3" s="107"/>
      <c r="C3" s="107"/>
      <c r="D3" s="107"/>
      <c r="E3" s="107"/>
      <c r="F3" s="107"/>
      <c r="G3" s="107"/>
      <c r="H3" s="107"/>
      <c r="I3" s="107"/>
      <c r="J3" s="107"/>
      <c r="K3" s="107"/>
      <c r="L3" s="107"/>
      <c r="M3" s="107"/>
      <c r="N3" s="107"/>
    </row>
    <row r="4" spans="2:14" s="131" customFormat="1" ht="53.45" customHeight="1" x14ac:dyDescent="0.15">
      <c r="B4" s="191" t="s">
        <v>189</v>
      </c>
      <c r="C4" s="191"/>
      <c r="D4" s="191"/>
      <c r="E4" s="191"/>
      <c r="F4" s="191"/>
      <c r="G4" s="191"/>
      <c r="H4" s="191"/>
      <c r="I4" s="191"/>
      <c r="J4" s="191"/>
      <c r="K4" s="191"/>
      <c r="L4" s="191"/>
      <c r="M4" s="191"/>
      <c r="N4" s="191"/>
    </row>
    <row r="5" spans="2:14" s="113" customFormat="1" ht="10.5" customHeight="1" thickBot="1" x14ac:dyDescent="0.2">
      <c r="B5" s="114"/>
      <c r="C5" s="115"/>
      <c r="D5" s="115"/>
      <c r="E5" s="115"/>
      <c r="F5" s="115"/>
      <c r="G5" s="115"/>
      <c r="H5" s="115"/>
      <c r="I5" s="115"/>
      <c r="J5" s="115"/>
      <c r="K5" s="115"/>
      <c r="L5" s="115"/>
      <c r="M5" s="115"/>
      <c r="N5" s="115"/>
    </row>
    <row r="6" spans="2:14" s="113" customFormat="1" ht="38.450000000000003" customHeight="1" thickBot="1" x14ac:dyDescent="0.2">
      <c r="B6" s="116"/>
      <c r="C6" s="195" t="s">
        <v>121</v>
      </c>
      <c r="D6" s="196"/>
      <c r="E6" s="197">
        <v>45107</v>
      </c>
      <c r="F6" s="198"/>
      <c r="H6" s="195" t="s">
        <v>181</v>
      </c>
      <c r="I6" s="199"/>
      <c r="J6" s="200">
        <f>IF(E6="","",EDATE(M6,-11))</f>
        <v>44743</v>
      </c>
      <c r="K6" s="200"/>
      <c r="L6" s="172" t="s">
        <v>107</v>
      </c>
      <c r="M6" s="200">
        <f>IF(E6="","",DATE(YEAR(E6),MONTH(E6),1))</f>
        <v>45078</v>
      </c>
      <c r="N6" s="201"/>
    </row>
    <row r="7" spans="2:14" ht="8.25" customHeight="1" x14ac:dyDescent="0.15">
      <c r="B7" s="112"/>
    </row>
    <row r="8" spans="2:14" s="113" customFormat="1" ht="18" customHeight="1" x14ac:dyDescent="0.15">
      <c r="B8" s="138" t="s">
        <v>105</v>
      </c>
    </row>
    <row r="9" spans="2:14" s="131" customFormat="1" ht="18" customHeight="1" x14ac:dyDescent="0.15">
      <c r="B9" s="132" t="s">
        <v>104</v>
      </c>
      <c r="C9" s="133" t="s">
        <v>106</v>
      </c>
    </row>
    <row r="10" spans="2:14" s="131" customFormat="1" ht="18" customHeight="1" x14ac:dyDescent="0.15">
      <c r="B10" s="134" t="s">
        <v>104</v>
      </c>
      <c r="C10" s="135"/>
      <c r="D10" s="131" t="s">
        <v>113</v>
      </c>
    </row>
    <row r="11" spans="2:14" s="131" customFormat="1" ht="18" customHeight="1" x14ac:dyDescent="0.15">
      <c r="B11" s="136"/>
      <c r="C11" s="131" t="s">
        <v>190</v>
      </c>
    </row>
    <row r="12" spans="2:14" s="131" customFormat="1" ht="18" customHeight="1" x14ac:dyDescent="0.15">
      <c r="B12" s="134" t="s">
        <v>104</v>
      </c>
      <c r="C12" s="137"/>
      <c r="D12" s="131" t="s">
        <v>78</v>
      </c>
    </row>
    <row r="13" spans="2:14" s="131" customFormat="1" ht="18" customHeight="1" x14ac:dyDescent="0.15">
      <c r="B13" s="134" t="s">
        <v>104</v>
      </c>
      <c r="C13" s="188" t="s">
        <v>120</v>
      </c>
      <c r="D13" s="189"/>
      <c r="E13" s="189"/>
      <c r="F13" s="189"/>
      <c r="G13" s="189"/>
      <c r="H13" s="189"/>
      <c r="I13" s="189"/>
      <c r="J13" s="189"/>
      <c r="K13" s="189"/>
      <c r="L13" s="189"/>
      <c r="M13" s="189"/>
      <c r="N13" s="189"/>
    </row>
    <row r="14" spans="2:14" s="113" customFormat="1" ht="18" customHeight="1" x14ac:dyDescent="0.15">
      <c r="B14" s="114"/>
      <c r="C14" s="189"/>
      <c r="D14" s="189"/>
      <c r="E14" s="189"/>
      <c r="F14" s="189"/>
      <c r="G14" s="189"/>
      <c r="H14" s="189"/>
      <c r="I14" s="189"/>
      <c r="J14" s="189"/>
      <c r="K14" s="189"/>
      <c r="L14" s="189"/>
      <c r="M14" s="189"/>
      <c r="N14" s="189"/>
    </row>
    <row r="15" spans="2:14" ht="14.25" thickBot="1" x14ac:dyDescent="0.2"/>
    <row r="16" spans="2:14" ht="15" customHeight="1" thickTop="1" x14ac:dyDescent="0.15">
      <c r="B16" s="210" t="s">
        <v>79</v>
      </c>
      <c r="C16" s="211"/>
      <c r="D16" s="211"/>
      <c r="E16" s="117"/>
      <c r="F16" s="117"/>
      <c r="G16" s="117"/>
      <c r="H16" s="117"/>
      <c r="I16" s="117"/>
      <c r="J16" s="118"/>
    </row>
    <row r="17" spans="2:10" ht="15" customHeight="1" thickBot="1" x14ac:dyDescent="0.2">
      <c r="B17" s="212"/>
      <c r="C17" s="213"/>
      <c r="D17" s="213"/>
      <c r="E17" s="119"/>
      <c r="F17" s="119"/>
      <c r="G17" s="119"/>
      <c r="H17" s="119"/>
      <c r="I17" s="119"/>
      <c r="J17" s="120"/>
    </row>
    <row r="18" spans="2:10" ht="15" customHeight="1" x14ac:dyDescent="0.15">
      <c r="B18" s="121"/>
      <c r="C18" s="214">
        <f>IF(J6="","",J6)</f>
        <v>44743</v>
      </c>
      <c r="D18" s="215"/>
      <c r="E18" s="218" t="s">
        <v>80</v>
      </c>
      <c r="F18" s="219">
        <v>44774</v>
      </c>
      <c r="G18" s="220"/>
      <c r="H18" s="218" t="s">
        <v>81</v>
      </c>
      <c r="I18" s="119"/>
      <c r="J18" s="120"/>
    </row>
    <row r="19" spans="2:10" ht="15" customHeight="1" thickBot="1" x14ac:dyDescent="0.2">
      <c r="B19" s="121"/>
      <c r="C19" s="216"/>
      <c r="D19" s="217"/>
      <c r="E19" s="218"/>
      <c r="F19" s="221"/>
      <c r="G19" s="222"/>
      <c r="H19" s="218"/>
      <c r="I19" s="119"/>
      <c r="J19" s="120"/>
    </row>
    <row r="20" spans="2:10" ht="15" customHeight="1" thickBot="1" x14ac:dyDescent="0.2">
      <c r="B20" s="121"/>
      <c r="C20" s="119"/>
      <c r="D20" s="119"/>
      <c r="E20" s="119"/>
      <c r="F20" s="119"/>
      <c r="G20" s="119"/>
      <c r="H20" s="119"/>
      <c r="I20" s="119"/>
      <c r="J20" s="120"/>
    </row>
    <row r="21" spans="2:10" ht="15" customHeight="1" x14ac:dyDescent="0.15">
      <c r="B21" s="121"/>
      <c r="C21" s="202" t="s">
        <v>82</v>
      </c>
      <c r="D21" s="203"/>
      <c r="E21" s="206">
        <v>380000</v>
      </c>
      <c r="F21" s="207"/>
      <c r="G21" s="119"/>
      <c r="H21" s="202" t="s">
        <v>83</v>
      </c>
      <c r="I21" s="223">
        <f>IF(OR(C18="",F18=""),0,DATEDIF(C18,F18,"m")+1)</f>
        <v>2</v>
      </c>
      <c r="J21" s="120"/>
    </row>
    <row r="22" spans="2:10" ht="15" customHeight="1" thickBot="1" x14ac:dyDescent="0.2">
      <c r="B22" s="121"/>
      <c r="C22" s="204"/>
      <c r="D22" s="205"/>
      <c r="E22" s="208"/>
      <c r="F22" s="209"/>
      <c r="G22" s="119"/>
      <c r="H22" s="204"/>
      <c r="I22" s="224" t="str">
        <f>IF(OR(J19="",N19=""),"",DATEDIF(J19,N19,"m"))</f>
        <v/>
      </c>
      <c r="J22" s="120"/>
    </row>
    <row r="23" spans="2:10" ht="15" customHeight="1" x14ac:dyDescent="0.15">
      <c r="B23" s="121"/>
      <c r="C23" s="119"/>
      <c r="D23" s="119"/>
      <c r="E23" s="119"/>
      <c r="F23" s="119"/>
      <c r="G23" s="119"/>
      <c r="H23" s="119"/>
      <c r="I23" s="119"/>
      <c r="J23" s="120"/>
    </row>
    <row r="24" spans="2:10" ht="15" customHeight="1" x14ac:dyDescent="0.15">
      <c r="B24" s="121"/>
      <c r="C24" s="119"/>
      <c r="D24" s="119"/>
      <c r="E24" s="119"/>
      <c r="F24" s="119"/>
      <c r="G24" s="225" t="s">
        <v>84</v>
      </c>
      <c r="H24" s="227">
        <f>IF(E21="",0,E21*I21)</f>
        <v>760000</v>
      </c>
      <c r="I24" s="227"/>
      <c r="J24" s="120"/>
    </row>
    <row r="25" spans="2:10" ht="15" customHeight="1" x14ac:dyDescent="0.15">
      <c r="B25" s="121"/>
      <c r="C25" s="119"/>
      <c r="D25" s="119"/>
      <c r="E25" s="119"/>
      <c r="F25" s="119"/>
      <c r="G25" s="226"/>
      <c r="H25" s="228"/>
      <c r="I25" s="228"/>
      <c r="J25" s="120"/>
    </row>
    <row r="26" spans="2:10" ht="15" customHeight="1" thickBot="1" x14ac:dyDescent="0.2">
      <c r="B26" s="121"/>
      <c r="C26" s="122"/>
      <c r="D26" s="122"/>
      <c r="E26" s="119"/>
      <c r="F26" s="123"/>
      <c r="G26" s="119"/>
      <c r="H26" s="119"/>
      <c r="I26" s="119"/>
      <c r="J26" s="120"/>
    </row>
    <row r="27" spans="2:10" ht="15" customHeight="1" thickTop="1" x14ac:dyDescent="0.15">
      <c r="B27" s="210" t="s">
        <v>85</v>
      </c>
      <c r="C27" s="211"/>
      <c r="D27" s="211"/>
      <c r="E27" s="117"/>
      <c r="F27" s="117"/>
      <c r="G27" s="117"/>
      <c r="H27" s="117"/>
      <c r="I27" s="117"/>
      <c r="J27" s="118"/>
    </row>
    <row r="28" spans="2:10" ht="15" customHeight="1" thickBot="1" x14ac:dyDescent="0.2">
      <c r="B28" s="212"/>
      <c r="C28" s="213"/>
      <c r="D28" s="213"/>
      <c r="E28" s="119"/>
      <c r="F28" s="119"/>
      <c r="G28" s="119"/>
      <c r="H28" s="119"/>
      <c r="I28" s="119"/>
      <c r="J28" s="120"/>
    </row>
    <row r="29" spans="2:10" ht="15" customHeight="1" x14ac:dyDescent="0.15">
      <c r="B29" s="121"/>
      <c r="C29" s="219">
        <v>44805</v>
      </c>
      <c r="D29" s="220"/>
      <c r="E29" s="218" t="s">
        <v>80</v>
      </c>
      <c r="F29" s="219">
        <v>45078</v>
      </c>
      <c r="G29" s="220"/>
      <c r="H29" s="218" t="s">
        <v>81</v>
      </c>
      <c r="I29" s="119"/>
      <c r="J29" s="120"/>
    </row>
    <row r="30" spans="2:10" ht="15" customHeight="1" thickBot="1" x14ac:dyDescent="0.2">
      <c r="B30" s="121"/>
      <c r="C30" s="221"/>
      <c r="D30" s="222"/>
      <c r="E30" s="218"/>
      <c r="F30" s="221"/>
      <c r="G30" s="222"/>
      <c r="H30" s="218"/>
      <c r="I30" s="119"/>
      <c r="J30" s="120"/>
    </row>
    <row r="31" spans="2:10" ht="15" customHeight="1" thickBot="1" x14ac:dyDescent="0.2">
      <c r="B31" s="121"/>
      <c r="C31" s="119"/>
      <c r="D31" s="119"/>
      <c r="E31" s="119"/>
      <c r="F31" s="119"/>
      <c r="G31" s="119"/>
      <c r="H31" s="119"/>
      <c r="I31" s="119"/>
      <c r="J31" s="120"/>
    </row>
    <row r="32" spans="2:10" ht="15" customHeight="1" x14ac:dyDescent="0.15">
      <c r="B32" s="121"/>
      <c r="C32" s="202" t="s">
        <v>82</v>
      </c>
      <c r="D32" s="203"/>
      <c r="E32" s="206">
        <v>470000</v>
      </c>
      <c r="F32" s="207"/>
      <c r="G32" s="119"/>
      <c r="H32" s="202" t="s">
        <v>83</v>
      </c>
      <c r="I32" s="223">
        <f>IF(OR(C29="",F29=""),0,DATEDIF(C29,F29,"m")+1)</f>
        <v>10</v>
      </c>
      <c r="J32" s="120"/>
    </row>
    <row r="33" spans="2:10" ht="15" customHeight="1" thickBot="1" x14ac:dyDescent="0.2">
      <c r="B33" s="121"/>
      <c r="C33" s="204"/>
      <c r="D33" s="205"/>
      <c r="E33" s="208"/>
      <c r="F33" s="209"/>
      <c r="G33" s="119"/>
      <c r="H33" s="204"/>
      <c r="I33" s="224" t="str">
        <f>IF(OR(J30="",N30=""),"",DATEDIF(J30,N30,"m"))</f>
        <v/>
      </c>
      <c r="J33" s="120"/>
    </row>
    <row r="34" spans="2:10" ht="15" customHeight="1" x14ac:dyDescent="0.15">
      <c r="B34" s="121"/>
      <c r="C34" s="119"/>
      <c r="D34" s="119"/>
      <c r="E34" s="119"/>
      <c r="F34" s="119"/>
      <c r="G34" s="119"/>
      <c r="H34" s="119"/>
      <c r="I34" s="119"/>
      <c r="J34" s="120"/>
    </row>
    <row r="35" spans="2:10" ht="15" customHeight="1" x14ac:dyDescent="0.15">
      <c r="B35" s="121"/>
      <c r="C35" s="119"/>
      <c r="D35" s="119"/>
      <c r="E35" s="119"/>
      <c r="F35" s="119"/>
      <c r="G35" s="225" t="s">
        <v>84</v>
      </c>
      <c r="H35" s="227">
        <f>IF(E32="",0,E32*I32)</f>
        <v>4700000</v>
      </c>
      <c r="I35" s="227"/>
      <c r="J35" s="120"/>
    </row>
    <row r="36" spans="2:10" ht="15" customHeight="1" x14ac:dyDescent="0.15">
      <c r="B36" s="121"/>
      <c r="C36" s="119"/>
      <c r="D36" s="119"/>
      <c r="E36" s="119"/>
      <c r="F36" s="119"/>
      <c r="G36" s="226"/>
      <c r="H36" s="228"/>
      <c r="I36" s="228"/>
      <c r="J36" s="120"/>
    </row>
    <row r="37" spans="2:10" ht="15" customHeight="1" thickBot="1" x14ac:dyDescent="0.2">
      <c r="B37" s="121"/>
      <c r="C37" s="119"/>
      <c r="D37" s="119"/>
      <c r="E37" s="119"/>
      <c r="F37" s="119"/>
      <c r="G37" s="119"/>
      <c r="H37" s="119"/>
      <c r="I37" s="119"/>
      <c r="J37" s="120"/>
    </row>
    <row r="38" spans="2:10" ht="15" customHeight="1" thickTop="1" x14ac:dyDescent="0.15">
      <c r="B38" s="210" t="s">
        <v>86</v>
      </c>
      <c r="C38" s="211"/>
      <c r="D38" s="211"/>
      <c r="E38" s="117"/>
      <c r="F38" s="117"/>
      <c r="G38" s="117"/>
      <c r="H38" s="117"/>
      <c r="I38" s="117"/>
      <c r="J38" s="118"/>
    </row>
    <row r="39" spans="2:10" ht="15" customHeight="1" thickBot="1" x14ac:dyDescent="0.2">
      <c r="B39" s="212"/>
      <c r="C39" s="213"/>
      <c r="D39" s="213"/>
      <c r="E39" s="119"/>
      <c r="F39" s="119"/>
      <c r="G39" s="119"/>
      <c r="H39" s="119"/>
      <c r="I39" s="119"/>
      <c r="J39" s="120"/>
    </row>
    <row r="40" spans="2:10" ht="15" customHeight="1" x14ac:dyDescent="0.15">
      <c r="B40" s="121"/>
      <c r="C40" s="219"/>
      <c r="D40" s="220"/>
      <c r="E40" s="218" t="s">
        <v>80</v>
      </c>
      <c r="F40" s="219"/>
      <c r="G40" s="220"/>
      <c r="H40" s="218" t="s">
        <v>81</v>
      </c>
      <c r="I40" s="119"/>
      <c r="J40" s="120"/>
    </row>
    <row r="41" spans="2:10" ht="15" customHeight="1" thickBot="1" x14ac:dyDescent="0.2">
      <c r="B41" s="121"/>
      <c r="C41" s="221"/>
      <c r="D41" s="222"/>
      <c r="E41" s="218"/>
      <c r="F41" s="221"/>
      <c r="G41" s="222"/>
      <c r="H41" s="218"/>
      <c r="I41" s="119"/>
      <c r="J41" s="120"/>
    </row>
    <row r="42" spans="2:10" ht="15" customHeight="1" thickBot="1" x14ac:dyDescent="0.2">
      <c r="B42" s="121"/>
      <c r="C42" s="119"/>
      <c r="D42" s="119"/>
      <c r="E42" s="119"/>
      <c r="F42" s="119"/>
      <c r="G42" s="119"/>
      <c r="H42" s="119"/>
      <c r="I42" s="119"/>
      <c r="J42" s="120"/>
    </row>
    <row r="43" spans="2:10" ht="15" customHeight="1" x14ac:dyDescent="0.15">
      <c r="B43" s="121"/>
      <c r="C43" s="202" t="s">
        <v>82</v>
      </c>
      <c r="D43" s="203"/>
      <c r="E43" s="206"/>
      <c r="F43" s="207"/>
      <c r="G43" s="119"/>
      <c r="H43" s="202" t="s">
        <v>83</v>
      </c>
      <c r="I43" s="223">
        <f>IF(OR(C40="",F40=""),0,DATEDIF(C40,F40,"m")+1)</f>
        <v>0</v>
      </c>
      <c r="J43" s="120"/>
    </row>
    <row r="44" spans="2:10" ht="15" customHeight="1" thickBot="1" x14ac:dyDescent="0.2">
      <c r="B44" s="121"/>
      <c r="C44" s="204"/>
      <c r="D44" s="205"/>
      <c r="E44" s="208"/>
      <c r="F44" s="209"/>
      <c r="G44" s="119"/>
      <c r="H44" s="204"/>
      <c r="I44" s="224" t="str">
        <f>IF(OR(J41="",N41=""),"",DATEDIF(J41,N41,"m"))</f>
        <v/>
      </c>
      <c r="J44" s="120"/>
    </row>
    <row r="45" spans="2:10" ht="15" customHeight="1" x14ac:dyDescent="0.15">
      <c r="B45" s="121"/>
      <c r="C45" s="119"/>
      <c r="D45" s="119"/>
      <c r="E45" s="119"/>
      <c r="F45" s="119"/>
      <c r="G45" s="119"/>
      <c r="H45" s="119"/>
      <c r="I45" s="119"/>
      <c r="J45" s="120"/>
    </row>
    <row r="46" spans="2:10" ht="15" customHeight="1" x14ac:dyDescent="0.15">
      <c r="B46" s="121"/>
      <c r="C46" s="119"/>
      <c r="D46" s="119"/>
      <c r="E46" s="119"/>
      <c r="F46" s="119"/>
      <c r="G46" s="225" t="s">
        <v>84</v>
      </c>
      <c r="H46" s="227">
        <f>IF(E43="",0,E43*I43)</f>
        <v>0</v>
      </c>
      <c r="I46" s="227"/>
      <c r="J46" s="120"/>
    </row>
    <row r="47" spans="2:10" ht="15" customHeight="1" x14ac:dyDescent="0.15">
      <c r="B47" s="121"/>
      <c r="C47" s="119"/>
      <c r="D47" s="119"/>
      <c r="E47" s="119"/>
      <c r="F47" s="119"/>
      <c r="G47" s="226"/>
      <c r="H47" s="228"/>
      <c r="I47" s="228"/>
      <c r="J47" s="120"/>
    </row>
    <row r="48" spans="2:10" ht="15" customHeight="1" thickBot="1" x14ac:dyDescent="0.2">
      <c r="B48" s="124"/>
      <c r="C48" s="125"/>
      <c r="D48" s="125"/>
      <c r="E48" s="125"/>
      <c r="F48" s="125"/>
      <c r="G48" s="125"/>
      <c r="H48" s="125"/>
      <c r="I48" s="125"/>
      <c r="J48" s="126"/>
    </row>
    <row r="49" spans="2:12" ht="14.25" thickTop="1" x14ac:dyDescent="0.15"/>
    <row r="51" spans="2:12" x14ac:dyDescent="0.15">
      <c r="B51" s="229" t="s">
        <v>87</v>
      </c>
      <c r="C51" s="230"/>
      <c r="D51" s="231"/>
      <c r="E51" s="232" t="s">
        <v>88</v>
      </c>
      <c r="F51" s="229" t="s">
        <v>89</v>
      </c>
      <c r="G51" s="231"/>
      <c r="H51" s="233" t="s">
        <v>90</v>
      </c>
      <c r="I51" s="234" t="s">
        <v>91</v>
      </c>
      <c r="J51" s="235"/>
      <c r="K51" s="235"/>
      <c r="L51" s="127"/>
    </row>
    <row r="52" spans="2:12" x14ac:dyDescent="0.15">
      <c r="B52" s="229"/>
      <c r="C52" s="230"/>
      <c r="D52" s="231"/>
      <c r="E52" s="232"/>
      <c r="F52" s="229"/>
      <c r="G52" s="231"/>
      <c r="H52" s="233"/>
      <c r="I52" s="236"/>
      <c r="J52" s="237"/>
      <c r="K52" s="237"/>
      <c r="L52" s="127"/>
    </row>
    <row r="53" spans="2:12" ht="13.5" customHeight="1" x14ac:dyDescent="0.15">
      <c r="B53" s="238">
        <f>H24+H35+H46</f>
        <v>5460000</v>
      </c>
      <c r="C53" s="239"/>
      <c r="D53" s="240"/>
      <c r="E53" s="232"/>
      <c r="F53" s="241">
        <f>I21+I32+I43</f>
        <v>12</v>
      </c>
      <c r="G53" s="242"/>
      <c r="H53" s="233"/>
      <c r="I53" s="243">
        <f>IF(OR(ISERROR(B53/F53),F53&gt;12,F53&lt;12),"",ROUNDDOWN(B53/F53,0))</f>
        <v>455000</v>
      </c>
      <c r="J53" s="244"/>
      <c r="K53" s="244"/>
      <c r="L53" s="128"/>
    </row>
    <row r="54" spans="2:12" ht="13.5" customHeight="1" x14ac:dyDescent="0.15">
      <c r="B54" s="238"/>
      <c r="C54" s="239"/>
      <c r="D54" s="240"/>
      <c r="E54" s="232"/>
      <c r="F54" s="241"/>
      <c r="G54" s="242"/>
      <c r="H54" s="233"/>
      <c r="I54" s="245"/>
      <c r="J54" s="246"/>
      <c r="K54" s="246"/>
      <c r="L54" s="128"/>
    </row>
    <row r="55" spans="2:12" ht="23.25" customHeight="1" x14ac:dyDescent="0.15">
      <c r="F55" s="129" t="str">
        <f>IF(F53=12,"",IF(F53&gt;12,"※月数が１２を超えています！","※月数が１２未満です！"))</f>
        <v/>
      </c>
    </row>
    <row r="56" spans="2:12" x14ac:dyDescent="0.15">
      <c r="E56" s="256" t="s">
        <v>92</v>
      </c>
      <c r="F56" s="257"/>
      <c r="G56" s="257"/>
      <c r="H56" s="258"/>
      <c r="I56" s="247">
        <f>IF(I53="","",I53)</f>
        <v>455000</v>
      </c>
      <c r="J56" s="248"/>
      <c r="K56" s="249"/>
    </row>
    <row r="57" spans="2:12" x14ac:dyDescent="0.15">
      <c r="E57" s="259"/>
      <c r="F57" s="260"/>
      <c r="G57" s="260"/>
      <c r="H57" s="261"/>
      <c r="I57" s="250"/>
      <c r="J57" s="251"/>
      <c r="K57" s="252"/>
    </row>
    <row r="58" spans="2:12" x14ac:dyDescent="0.15">
      <c r="E58" s="262"/>
      <c r="F58" s="263"/>
      <c r="G58" s="263"/>
      <c r="H58" s="264"/>
      <c r="I58" s="253"/>
      <c r="J58" s="254"/>
      <c r="K58" s="255"/>
    </row>
  </sheetData>
  <sheetProtection algorithmName="SHA-512" hashValue="tZdEEp1xmi7KbzaFoNFuI7xqREWmSZwKXkvsZ92uXnZgLAEJV6tIR9NAlm2Kfw8H66uH0b3g9uYPHmHwBjDutw==" saltValue="Ugs4AsjqI7/ZWKGaAMKKTg==" spinCount="100000" sheet="1" objects="1" scenarios="1"/>
  <mergeCells count="52">
    <mergeCell ref="I56:K58"/>
    <mergeCell ref="I43:I44"/>
    <mergeCell ref="G46:G47"/>
    <mergeCell ref="H46:I47"/>
    <mergeCell ref="E56:H58"/>
    <mergeCell ref="B51:D52"/>
    <mergeCell ref="E51:E54"/>
    <mergeCell ref="F51:G52"/>
    <mergeCell ref="H51:H54"/>
    <mergeCell ref="I51:K52"/>
    <mergeCell ref="B53:D54"/>
    <mergeCell ref="F53:G54"/>
    <mergeCell ref="I53:K54"/>
    <mergeCell ref="C43:D44"/>
    <mergeCell ref="E43:F44"/>
    <mergeCell ref="H43:H44"/>
    <mergeCell ref="C32:D33"/>
    <mergeCell ref="E32:F33"/>
    <mergeCell ref="H32:H33"/>
    <mergeCell ref="B38:D39"/>
    <mergeCell ref="C40:D41"/>
    <mergeCell ref="E40:E41"/>
    <mergeCell ref="F40:G41"/>
    <mergeCell ref="H40:H41"/>
    <mergeCell ref="I32:I33"/>
    <mergeCell ref="G35:G36"/>
    <mergeCell ref="H35:I36"/>
    <mergeCell ref="I21:I22"/>
    <mergeCell ref="G24:G25"/>
    <mergeCell ref="H24:I25"/>
    <mergeCell ref="B27:D28"/>
    <mergeCell ref="C29:D30"/>
    <mergeCell ref="E29:E30"/>
    <mergeCell ref="F29:G30"/>
    <mergeCell ref="H29:H30"/>
    <mergeCell ref="C21:D22"/>
    <mergeCell ref="E21:F22"/>
    <mergeCell ref="H21:H22"/>
    <mergeCell ref="B16:D17"/>
    <mergeCell ref="C18:D19"/>
    <mergeCell ref="E18:E19"/>
    <mergeCell ref="F18:G19"/>
    <mergeCell ref="H18:H19"/>
    <mergeCell ref="C13:N14"/>
    <mergeCell ref="B1:N1"/>
    <mergeCell ref="B4:N4"/>
    <mergeCell ref="B2:N2"/>
    <mergeCell ref="C6:D6"/>
    <mergeCell ref="E6:F6"/>
    <mergeCell ref="H6:I6"/>
    <mergeCell ref="J6:K6"/>
    <mergeCell ref="M6:N6"/>
  </mergeCells>
  <phoneticPr fontId="2"/>
  <conditionalFormatting sqref="F53:G54">
    <cfRule type="cellIs" dxfId="3" priority="1" operator="lessThan">
      <formula>12</formula>
    </cfRule>
    <cfRule type="cellIs" dxfId="2" priority="2" operator="greaterThan">
      <formula>12</formula>
    </cfRule>
  </conditionalFormatting>
  <dataValidations count="4">
    <dataValidation type="textLength" allowBlank="1" showInputMessage="1" showErrorMessage="1" sqref="I56:K58 I21:I22 B53:D54 F53:G54 I43:I44 H24:I25 I32:I33 H46:I47 H35:I36" xr:uid="{00000000-0002-0000-0100-000000000000}">
      <formula1>0</formula1>
      <formula2>0</formula2>
    </dataValidation>
    <dataValidation type="date" imeMode="halfAlpha" operator="greaterThanOrEqual" allowBlank="1" showInputMessage="1" showErrorMessage="1" error="”2015/9”以前の年月は有効ではありません。_x000a_”2015/10”以降の年月を入力して下さい。" sqref="C40:D41 F40:G41 C18:D19 F18:G19 C29:D30 F29:G30" xr:uid="{00000000-0002-0000-0100-000001000000}">
      <formula1>42278</formula1>
    </dataValidation>
    <dataValidation type="whole" imeMode="halfAlpha" operator="greaterThanOrEqual" allowBlank="1" showInputMessage="1" showErrorMessage="1" error="負の値は無効です。_x000a_正の値で入力して下さい。" sqref="E21:F22 E32:F33 E43:F44" xr:uid="{00000000-0002-0000-0100-000002000000}">
      <formula1>0</formula1>
    </dataValidation>
    <dataValidation imeMode="halfAlpha" allowBlank="1" showInputMessage="1" showErrorMessage="1" sqref="E6:F6" xr:uid="{00000000-0002-0000-0100-000003000000}"/>
  </dataValidations>
  <printOptions verticalCentered="1"/>
  <pageMargins left="0.70866141732283472" right="0.59055118110236227" top="0.74803149606299213" bottom="0.74803149606299213" header="0.31496062992125984" footer="0.31496062992125984"/>
  <pageSetup paperSize="9" scale="70" orientation="portrait" r:id="rId1"/>
  <ignoredErrors>
    <ignoredError sqref="I21 I32 I43 B53 H46 H35 H2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DQ122"/>
  <sheetViews>
    <sheetView showGridLines="0" tabSelected="1" view="pageBreakPreview" topLeftCell="A10" zoomScale="80" zoomScaleNormal="100" zoomScaleSheetLayoutView="80" workbookViewId="0">
      <selection activeCell="H6" sqref="H6:AZ6"/>
    </sheetView>
  </sheetViews>
  <sheetFormatPr defaultColWidth="9" defaultRowHeight="13.5" x14ac:dyDescent="0.15"/>
  <cols>
    <col min="1" max="11" width="1.625" style="41" customWidth="1"/>
    <col min="12" max="12" width="6.375" style="41" customWidth="1"/>
    <col min="13" max="13" width="1.625" style="41" customWidth="1"/>
    <col min="14" max="14" width="2.375" style="41" customWidth="1"/>
    <col min="15" max="17" width="1.625" style="41" customWidth="1"/>
    <col min="18" max="18" width="2.25" style="41" customWidth="1"/>
    <col min="19" max="25" width="1.625" style="41" customWidth="1"/>
    <col min="26" max="26" width="2.625" style="41" customWidth="1"/>
    <col min="27" max="39" width="1.625" style="41" customWidth="1"/>
    <col min="40" max="40" width="3" style="41" customWidth="1"/>
    <col min="41" max="43" width="1.625" style="41" customWidth="1"/>
    <col min="44" max="44" width="2.875" style="41" customWidth="1"/>
    <col min="45" max="55" width="1.625" style="41" customWidth="1"/>
    <col min="56" max="57" width="2.625" style="41" customWidth="1"/>
    <col min="58" max="65" width="1.625" style="41" customWidth="1"/>
    <col min="66" max="66" width="3" style="41" customWidth="1"/>
    <col min="67" max="167" width="1.625" style="41" customWidth="1"/>
    <col min="168" max="16384" width="9" style="41"/>
  </cols>
  <sheetData>
    <row r="1" spans="1:121" ht="14.25" thickBot="1" x14ac:dyDescent="0.2"/>
    <row r="2" spans="1:121" s="97" customFormat="1" ht="48.6" customHeight="1" thickBot="1" x14ac:dyDescent="0.25">
      <c r="A2" s="104"/>
      <c r="B2" s="265" t="s">
        <v>122</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7"/>
      <c r="BG2" s="105"/>
      <c r="BH2" s="105"/>
      <c r="BI2" s="105"/>
      <c r="BN2" s="100"/>
      <c r="BO2" s="100"/>
      <c r="BP2" s="98"/>
      <c r="CS2" s="99"/>
      <c r="CT2" s="99"/>
      <c r="CU2" s="99"/>
      <c r="CV2" s="99"/>
      <c r="CW2" s="99"/>
      <c r="CX2" s="99"/>
    </row>
    <row r="3" spans="1:121" s="91" customFormat="1" ht="20.45" customHeight="1" x14ac:dyDescent="0.2">
      <c r="D3" s="75" t="s">
        <v>64</v>
      </c>
      <c r="E3" s="65"/>
      <c r="F3" s="65"/>
      <c r="G3" s="65"/>
      <c r="H3" s="65"/>
      <c r="I3" s="65"/>
      <c r="J3" s="65"/>
      <c r="K3" s="65"/>
      <c r="L3" s="65"/>
      <c r="M3" s="65"/>
      <c r="N3" s="65"/>
      <c r="O3" s="65"/>
      <c r="P3" s="65"/>
      <c r="Q3" s="65"/>
      <c r="R3" s="65"/>
      <c r="S3" s="65"/>
      <c r="T3" s="65"/>
      <c r="U3" s="65"/>
      <c r="V3" s="65"/>
      <c r="W3" s="65"/>
      <c r="X3" s="65"/>
      <c r="Y3" s="65"/>
      <c r="Z3" s="4"/>
      <c r="AA3" s="4"/>
      <c r="AB3" s="4"/>
      <c r="AC3" s="4"/>
      <c r="AD3" s="4"/>
      <c r="AE3" s="4"/>
      <c r="AF3" s="4"/>
      <c r="AG3" s="4"/>
      <c r="AH3" s="4"/>
      <c r="AI3" s="4"/>
      <c r="AJ3" s="4"/>
      <c r="AK3" s="4"/>
      <c r="AL3" s="4"/>
      <c r="AM3" s="4"/>
      <c r="AN3" s="96"/>
      <c r="AO3" s="4"/>
      <c r="AP3" s="4"/>
      <c r="AQ3" s="4"/>
      <c r="AR3" s="4"/>
      <c r="AS3" s="4"/>
      <c r="AT3" s="4"/>
      <c r="AU3" s="4"/>
      <c r="AV3" s="4"/>
      <c r="AW3" s="4"/>
      <c r="AX3" s="4"/>
      <c r="AY3" s="4"/>
      <c r="AZ3" s="4"/>
      <c r="BA3" s="4"/>
      <c r="BB3" s="4"/>
      <c r="BC3" s="4"/>
      <c r="BD3" s="4"/>
      <c r="BE3" s="4"/>
      <c r="BF3" s="4"/>
      <c r="BG3" s="4"/>
      <c r="BH3" s="4"/>
      <c r="BI3" s="4"/>
      <c r="BJ3" s="4"/>
      <c r="BK3" s="4"/>
      <c r="BL3" s="4"/>
      <c r="BM3" s="4"/>
      <c r="BN3" s="89"/>
      <c r="BO3" s="89"/>
      <c r="BP3" s="89"/>
      <c r="BQ3" s="4"/>
      <c r="BR3" s="4"/>
      <c r="BS3" s="4"/>
      <c r="BT3" s="4"/>
      <c r="BU3" s="4"/>
      <c r="BV3" s="4"/>
      <c r="BW3" s="4"/>
      <c r="BX3" s="4"/>
      <c r="BY3" s="4"/>
      <c r="BZ3" s="4"/>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row>
    <row r="4" spans="1:121" s="91" customFormat="1" ht="17.45" customHeight="1" thickBot="1" x14ac:dyDescent="0.25">
      <c r="D4" s="80"/>
      <c r="E4" s="65"/>
      <c r="F4" s="65"/>
      <c r="G4" s="65"/>
      <c r="H4" s="65"/>
      <c r="I4" s="65"/>
      <c r="J4" s="65"/>
      <c r="K4" s="65"/>
      <c r="L4" s="65"/>
      <c r="M4" s="65"/>
      <c r="N4" s="65"/>
      <c r="O4" s="65"/>
      <c r="P4" s="65"/>
      <c r="Q4" s="65"/>
      <c r="R4" s="65"/>
      <c r="S4" s="65"/>
      <c r="T4" s="65"/>
      <c r="U4" s="65"/>
      <c r="V4" s="65"/>
      <c r="W4" s="65"/>
      <c r="X4" s="65"/>
      <c r="Y4" s="65"/>
      <c r="Z4" s="4"/>
      <c r="AA4" s="4"/>
      <c r="AB4" s="4"/>
      <c r="AC4" s="4"/>
      <c r="AD4" s="4"/>
      <c r="AE4" s="4"/>
      <c r="AF4" s="4"/>
      <c r="AG4" s="4"/>
      <c r="AH4" s="4"/>
      <c r="AI4" s="4"/>
      <c r="AJ4" s="4"/>
      <c r="AK4" s="4"/>
      <c r="AL4" s="4"/>
      <c r="AM4" s="4"/>
      <c r="AN4" s="96"/>
      <c r="AO4" s="4"/>
      <c r="AP4" s="4"/>
      <c r="AQ4" s="4"/>
      <c r="AR4" s="4"/>
      <c r="AS4" s="4"/>
      <c r="AT4" s="4"/>
      <c r="AU4" s="4"/>
      <c r="AV4" s="4"/>
      <c r="AW4" s="4"/>
      <c r="AX4" s="4"/>
      <c r="AY4" s="4"/>
      <c r="AZ4" s="4"/>
      <c r="BA4" s="4"/>
      <c r="BB4" s="4"/>
      <c r="BC4" s="4"/>
      <c r="BD4" s="4"/>
      <c r="BE4" s="4"/>
      <c r="BF4" s="4"/>
      <c r="BG4" s="4"/>
      <c r="BH4" s="4"/>
      <c r="BI4" s="4"/>
      <c r="BJ4" s="4"/>
      <c r="BK4" s="4"/>
      <c r="BL4" s="4"/>
      <c r="BM4" s="4"/>
      <c r="BN4" s="89"/>
      <c r="BO4" s="89"/>
      <c r="BP4" s="89"/>
      <c r="BQ4" s="4"/>
      <c r="BR4" s="4"/>
      <c r="BS4" s="4"/>
      <c r="BT4" s="4"/>
      <c r="BU4" s="4"/>
      <c r="BV4" s="4"/>
      <c r="BW4" s="4"/>
      <c r="BX4" s="4"/>
      <c r="BY4" s="4"/>
      <c r="BZ4" s="4"/>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row>
    <row r="5" spans="1:121" s="2" customFormat="1" ht="34.9" customHeight="1" thickBot="1" x14ac:dyDescent="0.2">
      <c r="H5" s="285" t="s">
        <v>108</v>
      </c>
      <c r="I5" s="286"/>
      <c r="J5" s="286"/>
      <c r="K5" s="286"/>
      <c r="L5" s="286"/>
      <c r="M5" s="286"/>
      <c r="N5" s="286"/>
      <c r="O5" s="286"/>
      <c r="P5" s="286"/>
      <c r="Q5" s="286"/>
      <c r="R5" s="286"/>
      <c r="S5" s="286"/>
      <c r="T5" s="286"/>
      <c r="U5" s="286"/>
      <c r="V5" s="286"/>
      <c r="W5" s="286"/>
      <c r="X5" s="286"/>
      <c r="Y5" s="286"/>
      <c r="Z5" s="286"/>
      <c r="AA5" s="287"/>
      <c r="AB5" s="288">
        <f>IF(入力シート①【開始月】!E6="","",EDATE(入力シート①【開始月】!E6,1))</f>
        <v>45137</v>
      </c>
      <c r="AC5" s="289"/>
      <c r="AD5" s="289"/>
      <c r="AE5" s="289"/>
      <c r="AF5" s="289"/>
      <c r="AG5" s="289"/>
      <c r="AH5" s="289"/>
      <c r="AI5" s="289"/>
      <c r="AJ5" s="289"/>
      <c r="AK5" s="289"/>
      <c r="AL5" s="289"/>
      <c r="AM5" s="290" t="s">
        <v>109</v>
      </c>
      <c r="AN5" s="291"/>
      <c r="AO5" s="103"/>
      <c r="AP5" s="101"/>
      <c r="AQ5" s="101"/>
      <c r="AR5" s="101"/>
      <c r="AS5" s="102"/>
      <c r="AT5" s="102"/>
      <c r="AU5" s="102"/>
      <c r="AV5" s="102"/>
      <c r="AW5" s="102"/>
      <c r="AX5" s="102"/>
      <c r="AY5" s="102"/>
      <c r="AZ5" s="102"/>
      <c r="BH5" s="94"/>
      <c r="BI5" s="94"/>
      <c r="BJ5" s="94"/>
      <c r="BK5" s="94"/>
      <c r="BL5" s="94"/>
      <c r="BM5" s="94"/>
      <c r="BN5" s="94"/>
      <c r="BO5" s="94"/>
      <c r="BP5" s="94"/>
      <c r="BQ5" s="94"/>
      <c r="BR5" s="94"/>
      <c r="BS5" s="94"/>
      <c r="BT5" s="94"/>
      <c r="BU5" s="94"/>
      <c r="BV5" s="94"/>
      <c r="BW5" s="94"/>
      <c r="BX5" s="94"/>
      <c r="BY5" s="94"/>
      <c r="BZ5" s="94"/>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row>
    <row r="6" spans="1:121" s="91" customFormat="1" ht="87" customHeight="1" x14ac:dyDescent="0.15">
      <c r="A6" s="7"/>
      <c r="B6" s="7"/>
      <c r="C6" s="7"/>
      <c r="D6" s="7"/>
      <c r="E6" s="7"/>
      <c r="F6" s="7"/>
      <c r="G6" s="7"/>
      <c r="H6" s="283" t="s">
        <v>191</v>
      </c>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7"/>
      <c r="BB6" s="7"/>
      <c r="BC6" s="7"/>
      <c r="BD6" s="7"/>
      <c r="BE6" s="7"/>
      <c r="BF6" s="7"/>
      <c r="BG6" s="7"/>
      <c r="BH6" s="4"/>
      <c r="BI6" s="4"/>
      <c r="BJ6" s="4"/>
      <c r="BK6" s="4"/>
      <c r="BL6" s="4"/>
      <c r="BM6" s="4"/>
      <c r="BN6" s="4"/>
      <c r="BO6" s="4"/>
      <c r="BP6" s="4"/>
      <c r="BQ6" s="4"/>
      <c r="BR6" s="4"/>
      <c r="BS6" s="4"/>
      <c r="BT6" s="4"/>
      <c r="BU6" s="4"/>
      <c r="BV6" s="4"/>
      <c r="BW6" s="4"/>
      <c r="BX6" s="4"/>
      <c r="BY6" s="4"/>
      <c r="BZ6" s="4"/>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row>
    <row r="7" spans="1:121" s="91" customFormat="1" ht="17.25" customHeight="1" x14ac:dyDescent="0.2">
      <c r="D7" s="75"/>
      <c r="E7" s="65"/>
      <c r="F7" s="65"/>
      <c r="G7" s="65"/>
      <c r="H7" s="65"/>
      <c r="I7" s="65"/>
      <c r="J7" s="65"/>
      <c r="K7" s="65"/>
      <c r="L7" s="65"/>
      <c r="M7" s="65"/>
      <c r="N7" s="65"/>
      <c r="O7" s="65"/>
      <c r="P7" s="65"/>
      <c r="Q7" s="65"/>
      <c r="R7" s="65"/>
      <c r="S7" s="65"/>
      <c r="T7" s="65"/>
      <c r="U7" s="65"/>
      <c r="V7" s="65"/>
      <c r="W7" s="65"/>
      <c r="X7" s="65"/>
      <c r="Y7" s="65"/>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row>
    <row r="8" spans="1:121" s="91" customFormat="1" ht="22.5" customHeight="1" thickBot="1" x14ac:dyDescent="0.2">
      <c r="B8" s="268" t="s">
        <v>111</v>
      </c>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8"/>
      <c r="AP8" s="268"/>
      <c r="AQ8" s="268"/>
      <c r="AR8" s="268"/>
      <c r="AS8" s="268"/>
      <c r="AT8" s="268"/>
      <c r="AU8" s="268"/>
      <c r="AV8" s="268"/>
      <c r="AW8" s="268"/>
      <c r="AX8" s="268"/>
      <c r="AY8" s="268"/>
      <c r="AZ8" s="268"/>
      <c r="BA8" s="268"/>
      <c r="BB8" s="4"/>
      <c r="BC8" s="4"/>
      <c r="BD8" s="4"/>
      <c r="BE8" s="4"/>
      <c r="BF8" s="4"/>
      <c r="BG8" s="4"/>
      <c r="BH8" s="4"/>
      <c r="BI8" s="4"/>
      <c r="BJ8" s="4"/>
      <c r="BK8" s="4"/>
      <c r="BL8" s="4"/>
      <c r="BM8" s="4"/>
      <c r="BN8" s="4"/>
      <c r="BO8" s="4"/>
      <c r="BP8" s="4"/>
      <c r="BQ8" s="4"/>
      <c r="BR8" s="4"/>
      <c r="BS8" s="4"/>
      <c r="BT8" s="4"/>
      <c r="BU8" s="4"/>
      <c r="BV8" s="4"/>
      <c r="BW8" s="4"/>
      <c r="BX8" s="4"/>
      <c r="BY8" s="4"/>
      <c r="BZ8" s="4"/>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row>
    <row r="9" spans="1:121" s="91" customFormat="1" ht="33.75" customHeight="1" thickBot="1" x14ac:dyDescent="0.25">
      <c r="D9" s="75"/>
      <c r="E9" s="81" t="s">
        <v>76</v>
      </c>
      <c r="F9" s="82"/>
      <c r="G9" s="82"/>
      <c r="H9" s="82"/>
      <c r="I9" s="82"/>
      <c r="J9" s="82"/>
      <c r="K9" s="82"/>
      <c r="L9" s="269" t="s">
        <v>172</v>
      </c>
      <c r="M9" s="270"/>
      <c r="N9" s="270"/>
      <c r="O9" s="270"/>
      <c r="P9" s="270"/>
      <c r="Q9" s="270"/>
      <c r="R9" s="270"/>
      <c r="S9" s="270"/>
      <c r="T9" s="270"/>
      <c r="U9" s="270"/>
      <c r="V9" s="270"/>
      <c r="W9" s="270"/>
      <c r="X9" s="270"/>
      <c r="Y9" s="270"/>
      <c r="Z9" s="270"/>
      <c r="AA9" s="270"/>
      <c r="AB9" s="270"/>
      <c r="AC9" s="270"/>
      <c r="AD9" s="271"/>
      <c r="AE9" s="130"/>
      <c r="AF9" s="130"/>
      <c r="AG9" s="130"/>
      <c r="AH9" s="130"/>
      <c r="AI9" s="130"/>
      <c r="AJ9" s="130"/>
      <c r="AK9" s="130"/>
      <c r="AL9" s="81"/>
      <c r="AM9" s="81"/>
      <c r="AN9" s="81"/>
      <c r="AO9" s="81"/>
      <c r="AP9" s="81"/>
      <c r="AQ9" s="81"/>
      <c r="AR9" s="81"/>
      <c r="AS9" s="81"/>
      <c r="AT9" s="81"/>
      <c r="AU9" s="81"/>
      <c r="AV9" s="81"/>
      <c r="AW9" s="81"/>
      <c r="AX9" s="81"/>
      <c r="AY9" s="81"/>
      <c r="AZ9" s="4"/>
      <c r="BA9" s="4"/>
      <c r="BB9" s="4"/>
      <c r="BC9" s="4"/>
      <c r="BD9" s="4"/>
      <c r="BE9" s="4"/>
      <c r="BF9" s="4"/>
      <c r="BG9" s="4"/>
      <c r="BH9" s="4"/>
      <c r="BI9" s="4"/>
      <c r="BJ9" s="4"/>
      <c r="BK9" s="4"/>
      <c r="BL9" s="4"/>
      <c r="BM9" s="4"/>
      <c r="BN9" s="4"/>
      <c r="BO9" s="4"/>
      <c r="BP9" s="4"/>
      <c r="BQ9" s="4"/>
      <c r="BR9" s="4"/>
      <c r="BS9" s="4"/>
      <c r="BT9" s="4"/>
      <c r="BU9" s="4"/>
      <c r="BV9" s="4"/>
      <c r="BW9" s="4"/>
      <c r="BX9" s="4"/>
      <c r="BY9" s="4"/>
      <c r="BZ9" s="4"/>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row>
    <row r="10" spans="1:121" s="91" customFormat="1" ht="33.75" customHeight="1" thickBot="1" x14ac:dyDescent="0.25">
      <c r="D10" s="75"/>
      <c r="E10" s="81" t="s">
        <v>72</v>
      </c>
      <c r="F10" s="82"/>
      <c r="G10" s="82"/>
      <c r="H10" s="82"/>
      <c r="I10" s="82"/>
      <c r="J10" s="82"/>
      <c r="K10" s="82"/>
      <c r="L10" s="269" t="s">
        <v>173</v>
      </c>
      <c r="M10" s="272"/>
      <c r="N10" s="272"/>
      <c r="O10" s="272"/>
      <c r="P10" s="272"/>
      <c r="Q10" s="272"/>
      <c r="R10" s="272"/>
      <c r="S10" s="272"/>
      <c r="T10" s="272"/>
      <c r="U10" s="272"/>
      <c r="V10" s="272"/>
      <c r="W10" s="273"/>
      <c r="X10" s="81"/>
      <c r="Y10" s="82"/>
      <c r="Z10" s="81"/>
      <c r="AA10" s="81"/>
      <c r="AB10" s="81"/>
      <c r="AC10" s="81"/>
      <c r="AD10" s="81"/>
      <c r="AE10" s="81"/>
      <c r="AF10" s="81"/>
      <c r="AG10" s="93" t="s">
        <v>179</v>
      </c>
      <c r="AH10" s="274">
        <v>1234567</v>
      </c>
      <c r="AI10" s="275"/>
      <c r="AJ10" s="275"/>
      <c r="AK10" s="275"/>
      <c r="AL10" s="275"/>
      <c r="AM10" s="275"/>
      <c r="AN10" s="275"/>
      <c r="AO10" s="275"/>
      <c r="AP10" s="275"/>
      <c r="AQ10" s="275"/>
      <c r="AR10" s="275"/>
      <c r="AS10" s="275"/>
      <c r="AT10" s="275"/>
      <c r="AU10" s="275"/>
      <c r="AV10" s="275"/>
      <c r="AW10" s="275"/>
      <c r="AX10" s="275"/>
      <c r="AY10" s="276"/>
      <c r="AZ10" s="277" t="s">
        <v>100</v>
      </c>
      <c r="BA10" s="278"/>
      <c r="BB10" s="278"/>
      <c r="BC10" s="279"/>
      <c r="BD10" s="173">
        <v>0</v>
      </c>
      <c r="BE10" s="90">
        <v>0</v>
      </c>
      <c r="BF10" s="4"/>
      <c r="BG10" s="4"/>
      <c r="BH10" s="4"/>
      <c r="BI10" s="4"/>
      <c r="BJ10" s="4"/>
      <c r="BK10" s="4"/>
      <c r="BL10" s="4"/>
      <c r="BM10" s="4"/>
      <c r="BN10" s="4"/>
      <c r="BO10" s="4"/>
      <c r="BP10" s="4"/>
      <c r="BQ10" s="4"/>
      <c r="BR10" s="4"/>
      <c r="BS10" s="4"/>
      <c r="BT10" s="4"/>
      <c r="BU10" s="4"/>
      <c r="BV10" s="4"/>
      <c r="BW10" s="4"/>
      <c r="BX10" s="4"/>
      <c r="BY10" s="4"/>
      <c r="BZ10" s="4"/>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row>
    <row r="11" spans="1:121" s="91" customFormat="1" ht="33.75" customHeight="1" thickBot="1" x14ac:dyDescent="0.25">
      <c r="D11" s="75"/>
      <c r="E11" s="81" t="s">
        <v>71</v>
      </c>
      <c r="F11" s="82"/>
      <c r="G11" s="82"/>
      <c r="H11" s="82"/>
      <c r="I11" s="82"/>
      <c r="J11" s="82"/>
      <c r="K11" s="82"/>
      <c r="L11" s="269" t="s">
        <v>175</v>
      </c>
      <c r="M11" s="272"/>
      <c r="N11" s="272"/>
      <c r="O11" s="272"/>
      <c r="P11" s="272"/>
      <c r="Q11" s="272"/>
      <c r="R11" s="272"/>
      <c r="S11" s="272"/>
      <c r="T11" s="272"/>
      <c r="U11" s="272"/>
      <c r="V11" s="272"/>
      <c r="W11" s="273"/>
      <c r="X11" s="81"/>
      <c r="Y11" s="82"/>
      <c r="Z11" s="81"/>
      <c r="AA11" s="81"/>
      <c r="AB11" s="81"/>
      <c r="AC11" s="81"/>
      <c r="AD11" s="81"/>
      <c r="AE11" s="81"/>
      <c r="AF11" s="81"/>
      <c r="AG11" s="93" t="s">
        <v>101</v>
      </c>
      <c r="AH11" s="280" t="s">
        <v>174</v>
      </c>
      <c r="AI11" s="281"/>
      <c r="AJ11" s="281"/>
      <c r="AK11" s="281"/>
      <c r="AL11" s="281"/>
      <c r="AM11" s="281"/>
      <c r="AN11" s="281"/>
      <c r="AO11" s="281"/>
      <c r="AP11" s="281"/>
      <c r="AQ11" s="281"/>
      <c r="AR11" s="281"/>
      <c r="AS11" s="281"/>
      <c r="AT11" s="281"/>
      <c r="AU11" s="281"/>
      <c r="AV11" s="281"/>
      <c r="AW11" s="281"/>
      <c r="AX11" s="281"/>
      <c r="AY11" s="281"/>
      <c r="AZ11" s="281"/>
      <c r="BA11" s="281"/>
      <c r="BB11" s="281"/>
      <c r="BC11" s="281"/>
      <c r="BD11" s="281"/>
      <c r="BE11" s="282"/>
      <c r="BF11" s="4"/>
      <c r="BG11" s="4"/>
      <c r="BH11" s="4"/>
      <c r="BI11" s="4"/>
      <c r="BJ11" s="4"/>
      <c r="BK11" s="4"/>
      <c r="BL11" s="4"/>
      <c r="BM11" s="4"/>
      <c r="BN11" s="4"/>
      <c r="BO11" s="4"/>
      <c r="BP11" s="4"/>
      <c r="BQ11" s="4"/>
      <c r="BR11" s="4"/>
      <c r="BS11" s="4"/>
      <c r="BT11" s="4"/>
      <c r="BU11" s="4"/>
      <c r="BV11" s="4"/>
      <c r="BW11" s="4"/>
      <c r="BX11" s="4"/>
      <c r="BY11" s="4"/>
      <c r="BZ11" s="4"/>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row>
    <row r="12" spans="1:121" s="91" customFormat="1" ht="18" customHeight="1" x14ac:dyDescent="0.2">
      <c r="D12" s="75"/>
      <c r="E12" s="65"/>
      <c r="F12" s="65"/>
      <c r="G12" s="65"/>
      <c r="H12" s="65"/>
      <c r="I12" s="65"/>
      <c r="J12" s="65"/>
      <c r="K12" s="65"/>
      <c r="L12" s="65"/>
      <c r="M12" s="65"/>
      <c r="N12" s="65"/>
      <c r="O12" s="65"/>
      <c r="P12" s="65"/>
      <c r="Q12" s="65"/>
      <c r="R12" s="65"/>
      <c r="S12" s="65"/>
      <c r="T12" s="65"/>
      <c r="U12" s="65"/>
      <c r="V12" s="65"/>
      <c r="W12" s="65"/>
      <c r="X12" s="65"/>
      <c r="Y12" s="65"/>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row>
    <row r="13" spans="1:121" s="2" customFormat="1" ht="42.75" customHeight="1" x14ac:dyDescent="0.15">
      <c r="B13" s="268" t="s">
        <v>110</v>
      </c>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5"/>
      <c r="AN13" s="295"/>
      <c r="AO13" s="295"/>
      <c r="AP13" s="295"/>
      <c r="AQ13" s="295"/>
      <c r="AR13" s="295"/>
      <c r="AS13" s="295"/>
      <c r="AT13" s="295"/>
      <c r="AU13" s="295"/>
      <c r="AV13" s="295"/>
      <c r="AW13" s="295"/>
      <c r="AX13" s="295"/>
      <c r="AY13" s="295"/>
      <c r="AZ13" s="295"/>
      <c r="BA13" s="295"/>
      <c r="BB13" s="11"/>
      <c r="BC13" s="11"/>
      <c r="BD13" s="11"/>
      <c r="BE13" s="11"/>
    </row>
    <row r="14" spans="1:121" s="91" customFormat="1" ht="29.25" customHeight="1" x14ac:dyDescent="0.15">
      <c r="C14" s="303" t="s">
        <v>58</v>
      </c>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92"/>
      <c r="BI14" s="4"/>
      <c r="BJ14" s="4"/>
      <c r="BK14" s="4"/>
      <c r="BL14" s="4"/>
      <c r="BM14" s="4"/>
      <c r="BN14" s="4"/>
      <c r="BO14" s="4"/>
      <c r="BP14" s="4"/>
      <c r="BQ14" s="4"/>
      <c r="BR14" s="4"/>
      <c r="BS14" s="4"/>
      <c r="BT14" s="4"/>
      <c r="BU14" s="4"/>
      <c r="BV14" s="4"/>
      <c r="BW14" s="4"/>
      <c r="BX14" s="4"/>
      <c r="BY14" s="4"/>
      <c r="BZ14" s="4"/>
      <c r="CA14" s="4"/>
      <c r="CB14" s="4"/>
      <c r="CC14" s="4"/>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row>
    <row r="15" spans="1:121" s="2" customFormat="1" ht="7.5" customHeight="1" x14ac:dyDescent="0.15">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row>
    <row r="16" spans="1:121" s="2" customFormat="1" ht="21" customHeight="1" thickBot="1" x14ac:dyDescent="0.2">
      <c r="B16" s="1"/>
      <c r="C16" s="296" t="s">
        <v>59</v>
      </c>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c r="BC16" s="296"/>
      <c r="BD16" s="296"/>
      <c r="BE16" s="296"/>
      <c r="BF16" s="296"/>
      <c r="BG16" s="296"/>
    </row>
    <row r="17" spans="2:59" s="1" customFormat="1" ht="30" customHeight="1" thickBot="1" x14ac:dyDescent="0.2">
      <c r="C17" s="297" t="s">
        <v>67</v>
      </c>
      <c r="D17" s="298"/>
      <c r="E17" s="298"/>
      <c r="F17" s="298"/>
      <c r="G17" s="298"/>
      <c r="H17" s="298"/>
      <c r="I17" s="298"/>
      <c r="J17" s="299"/>
      <c r="K17" s="300" t="s">
        <v>68</v>
      </c>
      <c r="L17" s="301"/>
      <c r="M17" s="301"/>
      <c r="N17" s="301"/>
      <c r="O17" s="301"/>
      <c r="P17" s="301"/>
      <c r="Q17" s="301"/>
      <c r="R17" s="302"/>
      <c r="S17" s="297" t="s">
        <v>69</v>
      </c>
      <c r="T17" s="298"/>
      <c r="U17" s="298"/>
      <c r="V17" s="298"/>
      <c r="W17" s="298"/>
      <c r="X17" s="298"/>
      <c r="Y17" s="298"/>
      <c r="Z17" s="299"/>
      <c r="AA17" s="297" t="s">
        <v>3</v>
      </c>
      <c r="AB17" s="298"/>
      <c r="AC17" s="298"/>
      <c r="AD17" s="298"/>
      <c r="AE17" s="298"/>
      <c r="AF17" s="298"/>
      <c r="AG17" s="298"/>
      <c r="AH17" s="299"/>
      <c r="AI17" s="297" t="s">
        <v>56</v>
      </c>
      <c r="AJ17" s="298"/>
      <c r="AK17" s="298"/>
      <c r="AL17" s="298"/>
      <c r="AM17" s="298"/>
      <c r="AN17" s="298"/>
      <c r="AO17" s="298"/>
      <c r="AP17" s="299"/>
      <c r="AQ17" s="297" t="s">
        <v>2</v>
      </c>
      <c r="AR17" s="298"/>
      <c r="AS17" s="298"/>
      <c r="AT17" s="298"/>
      <c r="AU17" s="298"/>
      <c r="AV17" s="298"/>
      <c r="AW17" s="298"/>
      <c r="AX17" s="299"/>
    </row>
    <row r="18" spans="2:59" s="1" customFormat="1" ht="25.15" customHeight="1" x14ac:dyDescent="0.15">
      <c r="C18" s="322" t="s">
        <v>70</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322"/>
      <c r="AP18" s="322"/>
    </row>
    <row r="19" spans="2:59" s="1" customFormat="1" ht="30" customHeight="1" thickBot="1" x14ac:dyDescent="0.2">
      <c r="C19" s="1" t="s">
        <v>102</v>
      </c>
      <c r="D19" s="8"/>
      <c r="E19" s="10"/>
      <c r="F19" s="10"/>
      <c r="G19" s="10"/>
      <c r="H19" s="10"/>
      <c r="I19" s="10"/>
      <c r="J19" s="10"/>
      <c r="K19" s="9"/>
      <c r="L19" s="9"/>
      <c r="M19" s="8"/>
      <c r="N19" s="8"/>
      <c r="O19" s="8"/>
      <c r="P19" s="8"/>
      <c r="Q19" s="8"/>
      <c r="R19" s="8"/>
      <c r="S19" s="8"/>
    </row>
    <row r="20" spans="2:59" s="1" customFormat="1" ht="30" customHeight="1" thickBot="1" x14ac:dyDescent="0.2">
      <c r="C20" s="292"/>
      <c r="D20" s="293"/>
      <c r="E20" s="293"/>
      <c r="F20" s="293"/>
      <c r="G20" s="293"/>
      <c r="H20" s="293"/>
      <c r="I20" s="293"/>
      <c r="J20" s="294"/>
      <c r="K20" s="326" t="s">
        <v>7</v>
      </c>
      <c r="L20" s="331"/>
      <c r="M20" s="331"/>
      <c r="N20" s="331"/>
      <c r="O20" s="331"/>
      <c r="R20" s="76"/>
    </row>
    <row r="21" spans="2:59" s="1" customFormat="1" ht="30" customHeight="1" thickBot="1" x14ac:dyDescent="0.2">
      <c r="C21" s="292"/>
      <c r="D21" s="293"/>
      <c r="E21" s="293"/>
      <c r="F21" s="293"/>
      <c r="G21" s="293"/>
      <c r="H21" s="293"/>
      <c r="I21" s="293"/>
      <c r="J21" s="294"/>
      <c r="K21" s="326" t="s">
        <v>7</v>
      </c>
      <c r="L21" s="327"/>
      <c r="M21" s="327"/>
      <c r="N21" s="327"/>
      <c r="O21" s="327"/>
    </row>
    <row r="22" spans="2:59" s="1" customFormat="1" ht="18" customHeight="1" x14ac:dyDescent="0.15"/>
    <row r="23" spans="2:59" s="1" customFormat="1" ht="24.95" hidden="1" customHeight="1" x14ac:dyDescent="0.15">
      <c r="B23" s="296" t="s">
        <v>6</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6"/>
      <c r="BC23" s="296"/>
      <c r="BD23" s="296"/>
      <c r="BE23" s="296"/>
      <c r="BF23" s="296"/>
      <c r="BG23" s="296"/>
    </row>
    <row r="24" spans="2:59" s="1" customFormat="1" ht="69.95" hidden="1" customHeight="1" x14ac:dyDescent="0.15">
      <c r="B24" s="296" t="s">
        <v>5</v>
      </c>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c r="BA24" s="296"/>
      <c r="BB24" s="296"/>
      <c r="BC24" s="296"/>
      <c r="BD24" s="296"/>
      <c r="BE24" s="296"/>
      <c r="BF24" s="296"/>
      <c r="BG24" s="296"/>
    </row>
    <row r="25" spans="2:59" s="1" customFormat="1" ht="15" hidden="1" customHeight="1" thickBot="1" x14ac:dyDescent="0.2"/>
    <row r="26" spans="2:59" s="1" customFormat="1" ht="30" hidden="1" customHeight="1" thickBot="1" x14ac:dyDescent="0.2">
      <c r="E26" s="328" t="s">
        <v>4</v>
      </c>
      <c r="F26" s="328"/>
      <c r="G26" s="328"/>
      <c r="H26" s="328"/>
      <c r="I26" s="328"/>
      <c r="J26" s="328"/>
      <c r="K26" s="328"/>
      <c r="L26" s="329"/>
      <c r="M26" s="330">
        <v>100</v>
      </c>
      <c r="N26" s="324"/>
      <c r="O26" s="324"/>
      <c r="P26" s="324"/>
      <c r="Q26" s="324"/>
      <c r="R26" s="324"/>
      <c r="S26" s="324"/>
      <c r="T26" s="325"/>
    </row>
    <row r="27" spans="2:59" s="1" customFormat="1" ht="24.95" hidden="1" customHeight="1" x14ac:dyDescent="0.15"/>
    <row r="28" spans="2:59" s="1" customFormat="1" ht="24.95" customHeight="1" x14ac:dyDescent="0.15">
      <c r="B28" s="88" t="s">
        <v>112</v>
      </c>
    </row>
    <row r="29" spans="2:59" s="1" customFormat="1" ht="9" customHeight="1" thickBot="1" x14ac:dyDescent="0.2">
      <c r="D29" s="69"/>
    </row>
    <row r="30" spans="2:59" s="1" customFormat="1" ht="15" customHeight="1" thickBot="1" x14ac:dyDescent="0.2">
      <c r="E30" s="315" t="s">
        <v>1</v>
      </c>
      <c r="F30" s="315"/>
      <c r="G30" s="315"/>
      <c r="H30" s="315"/>
      <c r="I30" s="315"/>
      <c r="J30" s="315"/>
      <c r="K30" s="315"/>
      <c r="L30" s="315"/>
      <c r="M30" s="315" t="s">
        <v>0</v>
      </c>
      <c r="N30" s="315"/>
      <c r="O30" s="315"/>
      <c r="P30" s="315"/>
      <c r="Q30" s="315"/>
      <c r="R30" s="315"/>
      <c r="S30" s="315"/>
      <c r="T30" s="315"/>
      <c r="U30" s="315"/>
      <c r="V30" s="315"/>
      <c r="W30" s="315"/>
      <c r="X30" s="315"/>
      <c r="Y30" s="315"/>
    </row>
    <row r="31" spans="2:59" s="1" customFormat="1" ht="30" customHeight="1" thickBot="1" x14ac:dyDescent="0.2">
      <c r="E31" s="297" t="str">
        <f>C17</f>
        <v>給料表額</v>
      </c>
      <c r="F31" s="298"/>
      <c r="G31" s="298"/>
      <c r="H31" s="298"/>
      <c r="I31" s="298"/>
      <c r="J31" s="298"/>
      <c r="K31" s="298"/>
      <c r="L31" s="299"/>
      <c r="M31" s="306">
        <v>304800</v>
      </c>
      <c r="N31" s="307"/>
      <c r="O31" s="307"/>
      <c r="P31" s="307"/>
      <c r="Q31" s="307"/>
      <c r="R31" s="307"/>
      <c r="S31" s="307"/>
      <c r="T31" s="307"/>
      <c r="U31" s="307"/>
      <c r="V31" s="307"/>
      <c r="W31" s="307"/>
      <c r="X31" s="307"/>
      <c r="Y31" s="308"/>
      <c r="Z31" s="320" t="s">
        <v>186</v>
      </c>
      <c r="AA31" s="321"/>
      <c r="AB31" s="321"/>
      <c r="AC31" s="321"/>
      <c r="AD31" s="321"/>
      <c r="AE31" s="321"/>
      <c r="AF31" s="321"/>
      <c r="AG31" s="321"/>
      <c r="AH31" s="321"/>
      <c r="AI31" s="321"/>
      <c r="AJ31" s="321"/>
      <c r="AK31" s="321"/>
      <c r="AL31" s="321"/>
      <c r="AM31" s="321"/>
      <c r="AN31" s="321"/>
      <c r="AO31" s="321"/>
      <c r="AP31" s="321"/>
      <c r="AQ31" s="321"/>
      <c r="AR31" s="321"/>
      <c r="AS31" s="321"/>
      <c r="AT31" s="321"/>
      <c r="AU31" s="321"/>
      <c r="AV31" s="321"/>
      <c r="AW31" s="321"/>
      <c r="AX31" s="321"/>
      <c r="AY31" s="321"/>
      <c r="AZ31" s="321"/>
      <c r="BA31" s="321"/>
      <c r="BB31" s="321"/>
      <c r="BC31" s="321"/>
      <c r="BD31" s="321"/>
      <c r="BE31" s="321"/>
      <c r="BF31" s="321"/>
    </row>
    <row r="32" spans="2:59" s="1" customFormat="1" ht="30" customHeight="1" thickBot="1" x14ac:dyDescent="0.2">
      <c r="E32" s="317" t="str">
        <f>K17</f>
        <v>教職調整額（給料の加算額）</v>
      </c>
      <c r="F32" s="318"/>
      <c r="G32" s="318"/>
      <c r="H32" s="318"/>
      <c r="I32" s="318"/>
      <c r="J32" s="318"/>
      <c r="K32" s="318"/>
      <c r="L32" s="319"/>
      <c r="M32" s="306">
        <v>12192</v>
      </c>
      <c r="N32" s="307"/>
      <c r="O32" s="307"/>
      <c r="P32" s="307"/>
      <c r="Q32" s="307"/>
      <c r="R32" s="307"/>
      <c r="S32" s="307"/>
      <c r="T32" s="307"/>
      <c r="U32" s="307"/>
      <c r="V32" s="307"/>
      <c r="W32" s="307"/>
      <c r="X32" s="307"/>
      <c r="Y32" s="308"/>
      <c r="AA32" s="66"/>
      <c r="AD32" s="7" t="s">
        <v>57</v>
      </c>
    </row>
    <row r="33" spans="2:78" s="1" customFormat="1" ht="30" customHeight="1" thickBot="1" x14ac:dyDescent="0.2">
      <c r="E33" s="297" t="str">
        <f>S17</f>
        <v>給料の調整額</v>
      </c>
      <c r="F33" s="298"/>
      <c r="G33" s="298"/>
      <c r="H33" s="298"/>
      <c r="I33" s="298"/>
      <c r="J33" s="298"/>
      <c r="K33" s="298"/>
      <c r="L33" s="299"/>
      <c r="M33" s="306">
        <v>0</v>
      </c>
      <c r="N33" s="307"/>
      <c r="O33" s="307"/>
      <c r="P33" s="307"/>
      <c r="Q33" s="307"/>
      <c r="R33" s="307"/>
      <c r="S33" s="307"/>
      <c r="T33" s="307"/>
      <c r="U33" s="307"/>
      <c r="V33" s="307"/>
      <c r="W33" s="307"/>
      <c r="X33" s="307"/>
      <c r="Y33" s="308"/>
      <c r="AA33" s="67"/>
      <c r="AD33" s="297" t="s">
        <v>4</v>
      </c>
      <c r="AE33" s="298"/>
      <c r="AF33" s="298"/>
      <c r="AG33" s="298"/>
      <c r="AH33" s="298"/>
      <c r="AI33" s="298"/>
      <c r="AJ33" s="298"/>
      <c r="AK33" s="323"/>
      <c r="AL33" s="324">
        <v>80</v>
      </c>
      <c r="AM33" s="324"/>
      <c r="AN33" s="324"/>
      <c r="AO33" s="324"/>
      <c r="AP33" s="324"/>
      <c r="AQ33" s="324"/>
      <c r="AR33" s="324"/>
      <c r="AS33" s="325"/>
    </row>
    <row r="34" spans="2:78" s="1" customFormat="1" ht="30" customHeight="1" thickBot="1" x14ac:dyDescent="0.2">
      <c r="E34" s="297" t="str">
        <f>AA17</f>
        <v>扶養手当</v>
      </c>
      <c r="F34" s="298"/>
      <c r="G34" s="298"/>
      <c r="H34" s="298"/>
      <c r="I34" s="298"/>
      <c r="J34" s="298"/>
      <c r="K34" s="298"/>
      <c r="L34" s="299"/>
      <c r="M34" s="306">
        <v>0</v>
      </c>
      <c r="N34" s="307"/>
      <c r="O34" s="307"/>
      <c r="P34" s="307"/>
      <c r="Q34" s="307"/>
      <c r="R34" s="307"/>
      <c r="S34" s="307"/>
      <c r="T34" s="307"/>
      <c r="U34" s="307"/>
      <c r="V34" s="307"/>
      <c r="W34" s="307"/>
      <c r="X34" s="307"/>
      <c r="Y34" s="308"/>
      <c r="AA34" s="67"/>
    </row>
    <row r="35" spans="2:78" s="1" customFormat="1" ht="30" customHeight="1" thickBot="1" x14ac:dyDescent="0.2">
      <c r="E35" s="297" t="str">
        <f>AI17</f>
        <v>地域手当</v>
      </c>
      <c r="F35" s="298"/>
      <c r="G35" s="298"/>
      <c r="H35" s="298"/>
      <c r="I35" s="298"/>
      <c r="J35" s="298"/>
      <c r="K35" s="298"/>
      <c r="L35" s="299"/>
      <c r="M35" s="306">
        <v>63398</v>
      </c>
      <c r="N35" s="307"/>
      <c r="O35" s="307"/>
      <c r="P35" s="307"/>
      <c r="Q35" s="307"/>
      <c r="R35" s="307"/>
      <c r="S35" s="307"/>
      <c r="T35" s="307"/>
      <c r="U35" s="307"/>
      <c r="V35" s="307"/>
      <c r="W35" s="307"/>
      <c r="X35" s="307"/>
      <c r="Y35" s="308"/>
      <c r="AA35" s="67"/>
    </row>
    <row r="36" spans="2:78" s="1" customFormat="1" ht="30" customHeight="1" thickBot="1" x14ac:dyDescent="0.2">
      <c r="E36" s="309" t="str">
        <f>AQ17</f>
        <v>住居手当</v>
      </c>
      <c r="F36" s="310"/>
      <c r="G36" s="310"/>
      <c r="H36" s="310"/>
      <c r="I36" s="310"/>
      <c r="J36" s="310"/>
      <c r="K36" s="310"/>
      <c r="L36" s="311"/>
      <c r="M36" s="306">
        <v>0</v>
      </c>
      <c r="N36" s="307"/>
      <c r="O36" s="307"/>
      <c r="P36" s="307"/>
      <c r="Q36" s="307"/>
      <c r="R36" s="307"/>
      <c r="S36" s="307"/>
      <c r="T36" s="307"/>
      <c r="U36" s="307"/>
      <c r="V36" s="307"/>
      <c r="W36" s="307"/>
      <c r="X36" s="307"/>
      <c r="Y36" s="308"/>
      <c r="AA36" s="67"/>
    </row>
    <row r="37" spans="2:78" s="1" customFormat="1" ht="30" customHeight="1" thickBot="1" x14ac:dyDescent="0.2">
      <c r="E37" s="312" t="str">
        <f>IF(C20="","",C20&amp;"手当")</f>
        <v/>
      </c>
      <c r="F37" s="313"/>
      <c r="G37" s="313"/>
      <c r="H37" s="313"/>
      <c r="I37" s="313"/>
      <c r="J37" s="313"/>
      <c r="K37" s="313"/>
      <c r="L37" s="314"/>
      <c r="M37" s="306">
        <v>0</v>
      </c>
      <c r="N37" s="307"/>
      <c r="O37" s="307"/>
      <c r="P37" s="307"/>
      <c r="Q37" s="307"/>
      <c r="R37" s="307"/>
      <c r="S37" s="307"/>
      <c r="T37" s="307"/>
      <c r="U37" s="307"/>
      <c r="V37" s="307"/>
      <c r="W37" s="307"/>
      <c r="X37" s="307"/>
      <c r="Y37" s="308"/>
      <c r="AA37" s="67"/>
    </row>
    <row r="38" spans="2:78" s="1" customFormat="1" ht="30" customHeight="1" thickBot="1" x14ac:dyDescent="0.2">
      <c r="E38" s="312" t="str">
        <f>IF(C21="","",C21&amp;"手当")</f>
        <v/>
      </c>
      <c r="F38" s="313"/>
      <c r="G38" s="313"/>
      <c r="H38" s="313"/>
      <c r="I38" s="313"/>
      <c r="J38" s="313"/>
      <c r="K38" s="313"/>
      <c r="L38" s="314"/>
      <c r="M38" s="306">
        <v>0</v>
      </c>
      <c r="N38" s="307"/>
      <c r="O38" s="307"/>
      <c r="P38" s="307"/>
      <c r="Q38" s="307"/>
      <c r="R38" s="307"/>
      <c r="S38" s="307"/>
      <c r="T38" s="307"/>
      <c r="U38" s="307"/>
      <c r="V38" s="307"/>
      <c r="W38" s="307"/>
      <c r="X38" s="307"/>
      <c r="Y38" s="308"/>
      <c r="AA38" s="67"/>
    </row>
    <row r="39" spans="2:78" s="1" customFormat="1" ht="18" customHeight="1" x14ac:dyDescent="0.15"/>
    <row r="40" spans="2:78" s="1" customFormat="1" ht="15" customHeight="1" x14ac:dyDescent="0.15">
      <c r="B40" s="88" t="s">
        <v>94</v>
      </c>
    </row>
    <row r="41" spans="2:78" s="1" customFormat="1" ht="15" customHeight="1" thickBot="1" x14ac:dyDescent="0.2"/>
    <row r="42" spans="2:78" s="1" customFormat="1" ht="30" customHeight="1" thickBot="1" x14ac:dyDescent="0.2">
      <c r="E42" s="315" t="s">
        <v>93</v>
      </c>
      <c r="F42" s="315"/>
      <c r="G42" s="315"/>
      <c r="H42" s="315"/>
      <c r="I42" s="315"/>
      <c r="J42" s="315"/>
      <c r="K42" s="315"/>
      <c r="L42" s="315"/>
      <c r="M42" s="315"/>
      <c r="N42" s="315"/>
      <c r="O42" s="315"/>
      <c r="P42" s="315"/>
      <c r="Q42" s="315"/>
      <c r="R42" s="315"/>
      <c r="S42" s="315"/>
      <c r="T42" s="316">
        <f>IF(入力シート①【開始月】!I56="",0,入力シート①【開始月】!I56)</f>
        <v>455000</v>
      </c>
      <c r="U42" s="316"/>
      <c r="V42" s="316"/>
      <c r="W42" s="316"/>
      <c r="X42" s="316"/>
      <c r="Y42" s="316"/>
      <c r="Z42" s="316"/>
      <c r="AA42" s="316"/>
      <c r="AB42" s="316"/>
      <c r="AC42" s="316"/>
      <c r="AD42" s="316"/>
      <c r="AE42" s="316"/>
      <c r="AF42" s="316"/>
      <c r="AG42" s="316"/>
      <c r="AH42" s="316"/>
      <c r="AI42" s="316"/>
      <c r="AJ42" s="316"/>
      <c r="AK42" s="316"/>
      <c r="AL42" s="316"/>
    </row>
    <row r="43" spans="2:78" s="1" customFormat="1" ht="6.75" customHeight="1" x14ac:dyDescent="0.15"/>
    <row r="44" spans="2:78" s="1" customFormat="1" ht="15" customHeight="1" x14ac:dyDescent="0.15"/>
    <row r="45" spans="2:78" s="91" customFormat="1" ht="15.95" customHeight="1" x14ac:dyDescent="0.15">
      <c r="C45" s="4"/>
      <c r="D45" s="3"/>
      <c r="E45" s="3"/>
      <c r="F45" s="3"/>
      <c r="G45" s="20"/>
      <c r="H45" s="20"/>
      <c r="I45" s="20"/>
      <c r="J45" s="20"/>
      <c r="K45" s="20"/>
      <c r="L45" s="3"/>
      <c r="M45" s="3"/>
      <c r="N45" s="4"/>
      <c r="O45" s="4"/>
      <c r="P45" s="4"/>
      <c r="Q45" s="4"/>
      <c r="R45" s="4"/>
      <c r="S45" s="4"/>
      <c r="T45" s="4"/>
      <c r="U45" s="4"/>
      <c r="V45" s="4"/>
      <c r="W45" s="4"/>
      <c r="X45" s="4"/>
      <c r="Y45" s="4"/>
      <c r="Z45" s="4"/>
      <c r="AA45" s="4"/>
      <c r="AB45" s="5"/>
      <c r="AC45" s="4"/>
      <c r="AD45" s="4"/>
      <c r="AE45" s="4"/>
      <c r="AF45" s="4"/>
      <c r="AG45" s="4"/>
      <c r="AH45" s="4"/>
      <c r="AI45" s="3"/>
      <c r="AJ45" s="3"/>
      <c r="AK45" s="5"/>
      <c r="AL45" s="5"/>
      <c r="AM45" s="4"/>
      <c r="AN45" s="4"/>
      <c r="AO45" s="4"/>
      <c r="AP45" s="4"/>
      <c r="AQ45" s="4"/>
      <c r="AR45" s="4"/>
      <c r="AS45" s="4"/>
      <c r="AT45" s="4"/>
      <c r="AU45" s="4"/>
      <c r="AV45" s="4"/>
      <c r="AW45" s="4"/>
      <c r="AX45" s="4"/>
      <c r="AY45" s="4"/>
      <c r="AZ45" s="4"/>
      <c r="BA45" s="4"/>
      <c r="BB45" s="4"/>
      <c r="BC45" s="4"/>
      <c r="BD45" s="4"/>
      <c r="BE45" s="4"/>
      <c r="BF45" s="3"/>
      <c r="BG45" s="3"/>
      <c r="BH45" s="22"/>
      <c r="BI45" s="22"/>
      <c r="BJ45" s="22"/>
      <c r="BK45" s="22"/>
      <c r="BL45" s="22"/>
      <c r="BM45" s="22"/>
      <c r="BN45" s="3"/>
      <c r="BO45" s="4"/>
      <c r="BP45" s="4"/>
      <c r="BQ45" s="4"/>
      <c r="BR45" s="3"/>
      <c r="BS45" s="3"/>
      <c r="BT45" s="22"/>
      <c r="BU45" s="22"/>
      <c r="BV45" s="22"/>
      <c r="BW45" s="22"/>
      <c r="BX45" s="22"/>
      <c r="BY45" s="22"/>
      <c r="BZ45" s="5"/>
    </row>
    <row r="46" spans="2:78" s="91" customFormat="1" ht="15.95" customHeight="1" x14ac:dyDescent="0.15">
      <c r="C46" s="4"/>
      <c r="D46" s="3"/>
      <c r="E46" s="3"/>
      <c r="F46" s="3"/>
      <c r="G46" s="20"/>
      <c r="H46" s="20"/>
      <c r="I46" s="20"/>
      <c r="J46" s="20"/>
      <c r="K46" s="20"/>
      <c r="L46" s="3"/>
      <c r="M46" s="3"/>
      <c r="N46" s="4"/>
      <c r="O46" s="4"/>
      <c r="P46" s="4"/>
      <c r="Q46" s="4"/>
      <c r="R46" s="4"/>
      <c r="S46" s="4"/>
      <c r="T46" s="4"/>
      <c r="U46" s="4"/>
      <c r="V46" s="4"/>
      <c r="W46" s="4"/>
      <c r="X46" s="4"/>
      <c r="Y46" s="4"/>
      <c r="Z46" s="4"/>
      <c r="AA46" s="4"/>
      <c r="AB46" s="5"/>
      <c r="AC46" s="4"/>
      <c r="AD46" s="4"/>
      <c r="AE46" s="4"/>
      <c r="AF46" s="4"/>
      <c r="AG46" s="4"/>
      <c r="AH46" s="4"/>
      <c r="AI46" s="3"/>
      <c r="AJ46" s="3"/>
      <c r="AK46" s="5"/>
      <c r="AL46" s="5"/>
      <c r="AM46" s="4"/>
      <c r="AN46" s="4"/>
      <c r="AO46" s="4"/>
      <c r="AP46" s="4"/>
      <c r="AQ46" s="4"/>
      <c r="AR46" s="4"/>
      <c r="AS46" s="4"/>
      <c r="AT46" s="4"/>
      <c r="AU46" s="4"/>
      <c r="AV46" s="4"/>
      <c r="AW46" s="4"/>
      <c r="AX46" s="4"/>
      <c r="AY46" s="4"/>
      <c r="AZ46" s="4"/>
      <c r="BA46" s="4"/>
      <c r="BB46" s="4"/>
      <c r="BC46" s="4"/>
      <c r="BD46" s="4"/>
      <c r="BE46" s="4"/>
      <c r="BF46" s="3"/>
      <c r="BG46" s="3"/>
      <c r="BH46" s="22"/>
      <c r="BI46" s="22"/>
      <c r="BJ46" s="22"/>
      <c r="BK46" s="22"/>
      <c r="BL46" s="22"/>
      <c r="BM46" s="22"/>
      <c r="BN46" s="3"/>
      <c r="BO46" s="4"/>
      <c r="BP46" s="4"/>
      <c r="BQ46" s="4"/>
      <c r="BR46" s="3"/>
      <c r="BS46" s="3"/>
      <c r="BT46" s="22"/>
      <c r="BU46" s="22"/>
      <c r="BV46" s="22"/>
      <c r="BW46" s="22"/>
      <c r="BX46" s="22"/>
      <c r="BY46" s="22"/>
      <c r="BZ46" s="5"/>
    </row>
    <row r="47" spans="2:78" s="91" customFormat="1" ht="15.95" customHeight="1" x14ac:dyDescent="0.15">
      <c r="C47" s="4"/>
      <c r="D47" s="4"/>
      <c r="E47" s="4"/>
      <c r="F47" s="4"/>
      <c r="G47" s="4"/>
      <c r="H47" s="4"/>
      <c r="I47" s="4"/>
      <c r="J47" s="4"/>
      <c r="K47" s="4"/>
      <c r="L47" s="4"/>
      <c r="M47" s="4"/>
      <c r="N47" s="4"/>
      <c r="O47" s="4"/>
      <c r="P47" s="4"/>
      <c r="Q47" s="4"/>
      <c r="R47" s="4"/>
      <c r="S47" s="4"/>
      <c r="T47" s="4"/>
      <c r="U47" s="4"/>
      <c r="V47" s="4"/>
      <c r="W47" s="4"/>
      <c r="X47" s="4"/>
      <c r="Y47" s="4"/>
      <c r="Z47" s="4"/>
      <c r="AA47" s="4"/>
      <c r="AB47" s="5"/>
      <c r="AC47" s="4"/>
      <c r="AD47" s="4"/>
      <c r="AE47" s="4"/>
      <c r="AF47" s="4"/>
      <c r="AG47" s="4"/>
      <c r="AH47" s="3"/>
      <c r="AI47" s="3"/>
      <c r="AJ47" s="3"/>
      <c r="AK47" s="5"/>
      <c r="AL47" s="5"/>
      <c r="AM47" s="4"/>
      <c r="AN47" s="4"/>
      <c r="AO47" s="4"/>
      <c r="AP47" s="4"/>
      <c r="AQ47" s="4"/>
      <c r="AR47" s="4"/>
      <c r="AS47" s="4"/>
      <c r="AT47" s="4"/>
      <c r="AU47" s="4"/>
      <c r="AV47" s="4"/>
      <c r="AW47" s="4"/>
      <c r="AX47" s="4"/>
      <c r="AY47" s="4"/>
      <c r="AZ47" s="4"/>
      <c r="BA47" s="4"/>
      <c r="BB47" s="4"/>
      <c r="BC47" s="4"/>
      <c r="BD47" s="4"/>
      <c r="BE47" s="3"/>
      <c r="BF47" s="3"/>
      <c r="BG47" s="3"/>
      <c r="BH47" s="21"/>
      <c r="BI47" s="21"/>
      <c r="BJ47" s="21"/>
      <c r="BK47" s="21"/>
      <c r="BL47" s="21"/>
      <c r="BM47" s="21"/>
      <c r="BN47" s="3"/>
      <c r="BO47" s="4"/>
      <c r="BP47" s="4"/>
      <c r="BQ47" s="4"/>
      <c r="BR47" s="3"/>
      <c r="BS47" s="3"/>
      <c r="BT47" s="20"/>
      <c r="BU47" s="20"/>
      <c r="BV47" s="20"/>
      <c r="BW47" s="20"/>
      <c r="BX47" s="20"/>
      <c r="BY47" s="20"/>
      <c r="BZ47" s="5"/>
    </row>
    <row r="48" spans="2:78" s="91" customFormat="1" ht="15.95" customHeight="1" x14ac:dyDescent="0.15">
      <c r="C48" s="6"/>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3"/>
      <c r="BZ48" s="3"/>
    </row>
    <row r="49" spans="3:109" s="91" customFormat="1" ht="15.95" customHeight="1" x14ac:dyDescent="0.15">
      <c r="C49" s="4"/>
      <c r="D49" s="4"/>
      <c r="E49" s="4"/>
      <c r="F49" s="4"/>
      <c r="G49" s="4"/>
      <c r="H49" s="4"/>
      <c r="I49" s="3"/>
      <c r="J49" s="3"/>
      <c r="K49" s="3"/>
      <c r="L49" s="3"/>
      <c r="M49" s="3"/>
      <c r="N49" s="4"/>
      <c r="O49" s="4"/>
      <c r="P49" s="4"/>
      <c r="Q49" s="3"/>
      <c r="R49" s="3"/>
      <c r="S49" s="3"/>
      <c r="T49" s="3"/>
      <c r="U49" s="3"/>
      <c r="V49" s="3"/>
      <c r="W49" s="3"/>
      <c r="X49" s="19"/>
      <c r="Y49" s="4"/>
      <c r="Z49" s="4"/>
      <c r="AA49" s="3"/>
      <c r="AB49" s="3"/>
      <c r="AC49" s="3"/>
      <c r="AD49" s="3"/>
      <c r="AE49" s="3"/>
      <c r="AF49" s="3"/>
      <c r="AG49" s="3"/>
      <c r="AH49" s="4"/>
      <c r="AI49" s="4"/>
      <c r="AJ49" s="4"/>
      <c r="AK49" s="3"/>
      <c r="AL49" s="3"/>
      <c r="AM49" s="18"/>
      <c r="AN49" s="18"/>
      <c r="AO49" s="18"/>
      <c r="AP49" s="18"/>
      <c r="AQ49" s="3"/>
      <c r="AR49" s="3"/>
      <c r="AS49" s="3"/>
      <c r="AT49" s="3"/>
      <c r="AU49" s="3"/>
      <c r="AV49" s="3"/>
      <c r="AW49" s="3"/>
      <c r="AX49" s="3"/>
      <c r="AY49" s="3"/>
      <c r="AZ49" s="3"/>
      <c r="BA49" s="3"/>
      <c r="BB49" s="3"/>
      <c r="BC49" s="3"/>
      <c r="BD49" s="3"/>
      <c r="BE49" s="4"/>
      <c r="BF49" s="4"/>
      <c r="BG49" s="4"/>
      <c r="BH49" s="4"/>
      <c r="BI49" s="4"/>
      <c r="BJ49" s="4"/>
      <c r="BK49" s="4"/>
      <c r="BL49" s="4"/>
      <c r="BM49" s="4"/>
      <c r="BN49" s="4"/>
      <c r="BO49" s="4"/>
      <c r="BP49" s="4"/>
      <c r="BQ49" s="4"/>
      <c r="BR49" s="4"/>
      <c r="BS49" s="4"/>
      <c r="BT49" s="4"/>
      <c r="BU49" s="4"/>
      <c r="BV49" s="4"/>
      <c r="BW49" s="4"/>
      <c r="BX49" s="4"/>
      <c r="BY49" s="4"/>
      <c r="BZ49" s="4"/>
    </row>
    <row r="50" spans="3:109" s="91" customFormat="1" ht="15.95" customHeight="1" x14ac:dyDescent="0.15">
      <c r="C50" s="4"/>
      <c r="D50" s="4"/>
      <c r="E50" s="4"/>
      <c r="F50" s="4"/>
      <c r="G50" s="4"/>
      <c r="H50" s="4"/>
      <c r="I50" s="17"/>
      <c r="J50" s="17"/>
      <c r="K50" s="17"/>
      <c r="L50" s="17"/>
      <c r="M50" s="17"/>
      <c r="N50" s="4"/>
      <c r="O50" s="4"/>
      <c r="P50" s="3"/>
      <c r="Q50" s="3"/>
      <c r="R50" s="17"/>
      <c r="S50" s="17"/>
      <c r="T50" s="17"/>
      <c r="U50" s="17"/>
      <c r="V50" s="17"/>
      <c r="W50" s="3"/>
      <c r="X50" s="3"/>
      <c r="Y50" s="4"/>
      <c r="Z50" s="4"/>
      <c r="AA50" s="17"/>
      <c r="AB50" s="17"/>
      <c r="AC50" s="17"/>
      <c r="AD50" s="17"/>
      <c r="AE50" s="16"/>
      <c r="AF50" s="16"/>
      <c r="AG50" s="16"/>
      <c r="AH50" s="15"/>
      <c r="AI50" s="4"/>
      <c r="AJ50" s="4"/>
      <c r="AK50" s="17"/>
      <c r="AL50" s="17"/>
      <c r="AM50" s="17"/>
      <c r="AN50" s="3"/>
      <c r="AO50" s="3"/>
      <c r="AP50" s="3"/>
      <c r="AQ50" s="17"/>
      <c r="AR50" s="17"/>
      <c r="AS50" s="17"/>
      <c r="AT50" s="17"/>
      <c r="AU50" s="17"/>
      <c r="AV50" s="17"/>
      <c r="AW50" s="17"/>
      <c r="AX50" s="17"/>
      <c r="AY50" s="17"/>
      <c r="AZ50" s="17"/>
      <c r="BA50" s="17"/>
      <c r="BB50" s="16"/>
      <c r="BC50" s="16"/>
      <c r="BD50" s="16"/>
      <c r="BE50" s="15"/>
      <c r="BF50" s="4"/>
      <c r="BG50" s="4"/>
      <c r="BH50" s="4"/>
      <c r="BI50" s="4"/>
      <c r="BJ50" s="4"/>
      <c r="BK50" s="4"/>
      <c r="BL50" s="4"/>
      <c r="BM50" s="4"/>
      <c r="BN50" s="4"/>
      <c r="BO50" s="4"/>
      <c r="BP50" s="4"/>
      <c r="BQ50" s="4"/>
      <c r="BR50" s="4"/>
      <c r="BS50" s="4"/>
      <c r="BT50" s="4"/>
      <c r="BU50" s="4"/>
      <c r="BV50" s="4"/>
      <c r="BW50" s="4"/>
      <c r="BX50" s="4"/>
      <c r="BY50" s="4"/>
      <c r="BZ50" s="4"/>
      <c r="CA50" s="14"/>
      <c r="CB50" s="14"/>
      <c r="CC50" s="14"/>
      <c r="CD50" s="14"/>
      <c r="CE50" s="14"/>
    </row>
    <row r="51" spans="3:109" s="91" customFormat="1" ht="15.95" customHeight="1" x14ac:dyDescent="0.15">
      <c r="BX51" s="13"/>
      <c r="BY51" s="13"/>
      <c r="BZ51" s="13"/>
      <c r="CA51" s="13"/>
      <c r="CB51" s="13"/>
      <c r="CC51" s="13"/>
      <c r="CD51" s="13"/>
      <c r="CE51" s="13"/>
    </row>
    <row r="52" spans="3:109" s="91" customFormat="1" ht="14.25" x14ac:dyDescent="0.15"/>
    <row r="53" spans="3:109" s="91" customFormat="1" ht="14.25" x14ac:dyDescent="0.15"/>
    <row r="54" spans="3:109" s="91" customFormat="1" ht="14.25" x14ac:dyDescent="0.15"/>
    <row r="55" spans="3:109" s="91" customFormat="1" ht="14.25" x14ac:dyDescent="0.15"/>
    <row r="56" spans="3:109" s="91" customFormat="1" ht="14.25" x14ac:dyDescent="0.15"/>
    <row r="57" spans="3:109" s="91" customFormat="1" ht="14.25" x14ac:dyDescent="0.15"/>
    <row r="58" spans="3:109" s="91" customFormat="1" ht="14.25" x14ac:dyDescent="0.15">
      <c r="CZ58" s="304" t="str">
        <f>IF(I14="","",SUM(BH45:BM46))</f>
        <v/>
      </c>
      <c r="DA58" s="305"/>
      <c r="DB58" s="305"/>
      <c r="DC58" s="305"/>
      <c r="DD58" s="305"/>
      <c r="DE58" s="305"/>
    </row>
    <row r="59" spans="3:109" s="91" customFormat="1" ht="14.25" x14ac:dyDescent="0.15"/>
    <row r="60" spans="3:109" s="91" customFormat="1" ht="14.25" x14ac:dyDescent="0.15"/>
    <row r="61" spans="3:109" s="91" customFormat="1" ht="14.25" x14ac:dyDescent="0.15"/>
    <row r="62" spans="3:109" s="91" customFormat="1" ht="14.25" x14ac:dyDescent="0.15"/>
    <row r="63" spans="3:109" s="91" customFormat="1" ht="14.25" x14ac:dyDescent="0.15"/>
    <row r="64" spans="3:109" s="91" customFormat="1" ht="14.25" x14ac:dyDescent="0.15"/>
    <row r="65" s="91" customFormat="1" ht="14.25" x14ac:dyDescent="0.15"/>
    <row r="66" s="91" customFormat="1" ht="14.25" x14ac:dyDescent="0.15"/>
    <row r="67" s="91" customFormat="1" ht="14.25" x14ac:dyDescent="0.15"/>
    <row r="68" s="91" customFormat="1" ht="14.25" x14ac:dyDescent="0.15"/>
    <row r="69" s="91" customFormat="1" ht="14.25" x14ac:dyDescent="0.15"/>
    <row r="70" s="91" customFormat="1" ht="14.25" x14ac:dyDescent="0.15"/>
    <row r="71" s="91" customFormat="1" ht="14.25" x14ac:dyDescent="0.15"/>
    <row r="72" s="91" customFormat="1" ht="14.25" x14ac:dyDescent="0.15"/>
    <row r="73" s="91" customFormat="1" ht="14.25" x14ac:dyDescent="0.15"/>
    <row r="74" s="91" customFormat="1" ht="14.25" x14ac:dyDescent="0.15"/>
    <row r="75" s="91" customFormat="1" ht="14.25" x14ac:dyDescent="0.15"/>
    <row r="76" s="91" customFormat="1" ht="14.25" x14ac:dyDescent="0.15"/>
    <row r="77" s="91" customFormat="1" ht="14.25" x14ac:dyDescent="0.15"/>
    <row r="78" s="91" customFormat="1" ht="14.25" x14ac:dyDescent="0.15"/>
    <row r="79" s="91" customFormat="1" ht="14.25" x14ac:dyDescent="0.15"/>
    <row r="80" s="91" customFormat="1" ht="14.25" x14ac:dyDescent="0.15"/>
    <row r="81" s="91" customFormat="1" ht="14.25" x14ac:dyDescent="0.15"/>
    <row r="82" s="91" customFormat="1" ht="14.25" x14ac:dyDescent="0.15"/>
    <row r="83" s="91" customFormat="1" ht="14.25" x14ac:dyDescent="0.15"/>
    <row r="84" s="91" customFormat="1" ht="14.25" x14ac:dyDescent="0.15"/>
    <row r="85" s="91" customFormat="1" ht="14.25" x14ac:dyDescent="0.15"/>
    <row r="86" s="91" customFormat="1" ht="14.25" x14ac:dyDescent="0.15"/>
    <row r="87" s="91" customFormat="1" ht="14.25" x14ac:dyDescent="0.15"/>
    <row r="88" s="91" customFormat="1" ht="14.25" x14ac:dyDescent="0.15"/>
    <row r="89" s="91" customFormat="1" ht="14.25" x14ac:dyDescent="0.15"/>
    <row r="90" s="91" customFormat="1" ht="14.25" x14ac:dyDescent="0.15"/>
    <row r="91" s="91" customFormat="1" ht="14.25" x14ac:dyDescent="0.15"/>
    <row r="92" s="91" customFormat="1" ht="14.25" x14ac:dyDescent="0.15"/>
    <row r="93" s="91" customFormat="1" ht="14.25" x14ac:dyDescent="0.15"/>
    <row r="94" s="91" customFormat="1" ht="14.25" x14ac:dyDescent="0.15"/>
    <row r="95" s="91" customFormat="1" ht="14.25" x14ac:dyDescent="0.15"/>
    <row r="96" s="91" customFormat="1" ht="14.25" x14ac:dyDescent="0.15"/>
    <row r="97" s="91" customFormat="1" ht="14.25" x14ac:dyDescent="0.15"/>
    <row r="98" s="91" customFormat="1" ht="14.25" x14ac:dyDescent="0.15"/>
    <row r="99" s="91" customFormat="1" ht="14.25" x14ac:dyDescent="0.15"/>
    <row r="100" s="91" customFormat="1" ht="14.25" x14ac:dyDescent="0.15"/>
    <row r="101" s="91" customFormat="1" ht="14.25" x14ac:dyDescent="0.15"/>
    <row r="102" s="91" customFormat="1" ht="14.25" x14ac:dyDescent="0.15"/>
    <row r="103" s="91" customFormat="1" ht="14.25" x14ac:dyDescent="0.15"/>
    <row r="104" s="91" customFormat="1" ht="14.25" x14ac:dyDescent="0.15"/>
    <row r="105" s="91" customFormat="1" ht="14.25" x14ac:dyDescent="0.15"/>
    <row r="106" s="91" customFormat="1" ht="14.25" x14ac:dyDescent="0.15"/>
    <row r="107" s="91" customFormat="1" ht="14.25" x14ac:dyDescent="0.15"/>
    <row r="108" s="91" customFormat="1" ht="14.25" x14ac:dyDescent="0.15"/>
    <row r="109" s="91" customFormat="1" ht="14.25" x14ac:dyDescent="0.15"/>
    <row r="110" s="91" customFormat="1" ht="14.25" x14ac:dyDescent="0.15"/>
    <row r="111" s="91" customFormat="1" ht="14.25" x14ac:dyDescent="0.15"/>
    <row r="112" s="91" customFormat="1" ht="14.25" x14ac:dyDescent="0.15"/>
    <row r="113" s="91" customFormat="1" ht="14.25" x14ac:dyDescent="0.15"/>
    <row r="114" s="91" customFormat="1" ht="14.25" x14ac:dyDescent="0.15"/>
    <row r="115" s="91" customFormat="1" ht="14.25" x14ac:dyDescent="0.15"/>
    <row r="116" s="91" customFormat="1" ht="14.25" x14ac:dyDescent="0.15"/>
    <row r="117" s="91" customFormat="1" ht="14.25" x14ac:dyDescent="0.15"/>
    <row r="118" s="91" customFormat="1" ht="14.25" x14ac:dyDescent="0.15"/>
    <row r="119" s="91" customFormat="1" ht="14.25" x14ac:dyDescent="0.15"/>
    <row r="120" s="91" customFormat="1" ht="14.25" x14ac:dyDescent="0.15"/>
    <row r="121" s="91" customFormat="1" ht="14.25" x14ac:dyDescent="0.15"/>
    <row r="122" s="91" customFormat="1" ht="14.25" x14ac:dyDescent="0.15"/>
  </sheetData>
  <sheetProtection algorithmName="SHA-512" hashValue="zuJvhc5qJxtcAKCOsJgIH2ROAc2J0Fqyn1uakHP9/DdPGHu241JPbQ+OCiE8OFyJr4p0pd3s21bdZofP6eADlg==" saltValue="seAaxp/xhiWfKew8XsjsTw==" spinCount="100000" sheet="1" selectLockedCells="1"/>
  <dataConsolidate/>
  <mergeCells count="55">
    <mergeCell ref="E30:L30"/>
    <mergeCell ref="M30:Y30"/>
    <mergeCell ref="AA17:AH17"/>
    <mergeCell ref="S17:Z17"/>
    <mergeCell ref="E33:L33"/>
    <mergeCell ref="C18:AP18"/>
    <mergeCell ref="AD33:AK33"/>
    <mergeCell ref="AL33:AS33"/>
    <mergeCell ref="B24:BG24"/>
    <mergeCell ref="K21:O21"/>
    <mergeCell ref="E26:L26"/>
    <mergeCell ref="M26:T26"/>
    <mergeCell ref="E31:L31"/>
    <mergeCell ref="B23:BG23"/>
    <mergeCell ref="K20:O20"/>
    <mergeCell ref="C21:J21"/>
    <mergeCell ref="M31:Y31"/>
    <mergeCell ref="E42:S42"/>
    <mergeCell ref="T42:AL42"/>
    <mergeCell ref="M33:Y33"/>
    <mergeCell ref="M34:Y34"/>
    <mergeCell ref="M35:Y35"/>
    <mergeCell ref="M32:Y32"/>
    <mergeCell ref="E35:L35"/>
    <mergeCell ref="E32:L32"/>
    <mergeCell ref="Z31:BF31"/>
    <mergeCell ref="CZ58:DE58"/>
    <mergeCell ref="E34:L34"/>
    <mergeCell ref="M36:Y36"/>
    <mergeCell ref="M37:Y37"/>
    <mergeCell ref="E36:L36"/>
    <mergeCell ref="E37:L37"/>
    <mergeCell ref="E38:L38"/>
    <mergeCell ref="M38:Y38"/>
    <mergeCell ref="C20:J20"/>
    <mergeCell ref="B13:BA13"/>
    <mergeCell ref="B15:BG15"/>
    <mergeCell ref="AQ17:AX17"/>
    <mergeCell ref="AI17:AP17"/>
    <mergeCell ref="K17:R17"/>
    <mergeCell ref="C14:BG14"/>
    <mergeCell ref="C16:BG16"/>
    <mergeCell ref="C17:J17"/>
    <mergeCell ref="B2:BF2"/>
    <mergeCell ref="B8:BA8"/>
    <mergeCell ref="L9:AD9"/>
    <mergeCell ref="L10:W10"/>
    <mergeCell ref="L11:W11"/>
    <mergeCell ref="AH10:AY10"/>
    <mergeCell ref="AZ10:BC10"/>
    <mergeCell ref="AH11:BE11"/>
    <mergeCell ref="H6:AZ6"/>
    <mergeCell ref="H5:AA5"/>
    <mergeCell ref="AB5:AL5"/>
    <mergeCell ref="AM5:AN5"/>
  </mergeCells>
  <phoneticPr fontId="2"/>
  <dataValidations count="3">
    <dataValidation type="textLength" allowBlank="1" showInputMessage="1" showErrorMessage="1" sqref="T42:AL42" xr:uid="{00000000-0002-0000-0200-000000000000}">
      <formula1>0</formula1>
      <formula2>0</formula2>
    </dataValidation>
    <dataValidation imeMode="hiragana" allowBlank="1" showInputMessage="1" showErrorMessage="1" sqref="L9:AD9 L10:W10 L11:W11 C20:J20 C21:J21" xr:uid="{00000000-0002-0000-0200-000001000000}"/>
    <dataValidation imeMode="halfAlpha" allowBlank="1" showInputMessage="1" showErrorMessage="1" sqref="AH10:AY10 AH11:BE11 M31:Y31 M32:Y32 M33:Y33 M34:Y34 M35:Y35 M36:Y36 M37:Y37 M38:Y38" xr:uid="{00000000-0002-0000-0200-000002000000}"/>
  </dataValidations>
  <printOptions horizontalCentered="1" verticalCentered="1"/>
  <pageMargins left="0.23622047244094491" right="0.23622047244094491" top="0.74803149606299213" bottom="0.74803149606299213" header="0.31496062992125984" footer="0.31496062992125984"/>
  <pageSetup paperSize="9" scale="78" orientation="portrait" r:id="rId1"/>
  <headerFooter alignWithMargins="0">
    <oddHeader>&amp;R&amp;"-,太字"&amp;12別添　試算シート　&amp;"-,標準"&amp;11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CW56"/>
  <sheetViews>
    <sheetView showGridLines="0" view="pageBreakPreview" zoomScaleNormal="100" zoomScaleSheetLayoutView="100" workbookViewId="0">
      <selection activeCell="AS11" sqref="AS11:BG13"/>
    </sheetView>
  </sheetViews>
  <sheetFormatPr defaultColWidth="9" defaultRowHeight="13.5" x14ac:dyDescent="0.15"/>
  <cols>
    <col min="1" max="5" width="1.625" style="12" customWidth="1"/>
    <col min="6" max="6" width="2.875" style="12" customWidth="1"/>
    <col min="7" max="7" width="4.75" style="12" customWidth="1"/>
    <col min="8" max="16" width="1.625" style="12" customWidth="1"/>
    <col min="17" max="17" width="2.625" style="12" customWidth="1"/>
    <col min="18" max="18" width="1.625" style="12" customWidth="1"/>
    <col min="19" max="19" width="2.625" style="12" customWidth="1"/>
    <col min="20" max="35" width="1.625" style="12" customWidth="1"/>
    <col min="36" max="36" width="3" style="12" customWidth="1"/>
    <col min="37" max="39" width="1.625" style="12" customWidth="1"/>
    <col min="40" max="40" width="2.75" style="12" customWidth="1"/>
    <col min="41" max="61" width="1.625" style="12" customWidth="1"/>
    <col min="62" max="62" width="2.5" style="12" customWidth="1"/>
    <col min="63" max="83" width="1.625" style="12" customWidth="1"/>
    <col min="84" max="84" width="4.625" style="12" customWidth="1"/>
    <col min="85" max="116" width="1.625" style="12" customWidth="1"/>
    <col min="117" max="144" width="4.625" style="12" customWidth="1"/>
    <col min="145" max="16384" width="9" style="12"/>
  </cols>
  <sheetData>
    <row r="1" spans="1:99" ht="39" customHeight="1" x14ac:dyDescent="0.15">
      <c r="B1" s="333" t="s">
        <v>116</v>
      </c>
      <c r="C1" s="333"/>
      <c r="D1" s="333"/>
      <c r="E1" s="333"/>
      <c r="F1" s="333"/>
      <c r="G1" s="333"/>
      <c r="H1" s="333"/>
      <c r="I1" s="333"/>
      <c r="J1" s="333"/>
      <c r="K1" s="333"/>
      <c r="L1" s="333"/>
      <c r="M1" s="333"/>
      <c r="N1" s="333"/>
      <c r="O1" s="333"/>
      <c r="P1" s="333"/>
      <c r="Q1" s="83"/>
      <c r="R1" s="83"/>
      <c r="S1" s="83"/>
      <c r="T1" s="83"/>
      <c r="U1" s="83"/>
      <c r="V1" s="83"/>
      <c r="W1" s="83"/>
      <c r="X1" s="83"/>
      <c r="Y1" s="83"/>
      <c r="AA1" s="332" t="s">
        <v>187</v>
      </c>
      <c r="AB1" s="332"/>
      <c r="AC1" s="332"/>
      <c r="AD1" s="332"/>
      <c r="AE1" s="332"/>
      <c r="AF1" s="332"/>
      <c r="AG1" s="332"/>
      <c r="AH1" s="332"/>
      <c r="AI1" s="332"/>
      <c r="AJ1" s="332"/>
      <c r="AK1" s="332"/>
      <c r="AL1" s="332"/>
      <c r="AM1" s="332"/>
      <c r="AN1" s="332"/>
      <c r="AO1" s="332"/>
      <c r="AP1" s="332"/>
      <c r="AQ1" s="332"/>
      <c r="AR1" s="64"/>
      <c r="AS1" s="64"/>
      <c r="AT1" s="64"/>
      <c r="AU1" s="485" t="s">
        <v>128</v>
      </c>
      <c r="AV1" s="485"/>
      <c r="AW1" s="485"/>
      <c r="AX1" s="485"/>
      <c r="AY1" s="485"/>
      <c r="AZ1" s="485"/>
      <c r="BA1" s="485"/>
      <c r="BB1" s="485"/>
      <c r="BC1" s="485"/>
      <c r="BD1" s="485"/>
      <c r="BE1" s="485"/>
      <c r="BF1" s="485"/>
      <c r="BG1" s="485"/>
      <c r="BH1" s="485"/>
      <c r="BI1" s="485"/>
      <c r="BJ1" s="485"/>
      <c r="BK1" s="495">
        <f>IF(入力シート①【開始月】!E6="","",入力シート①【開始月】!E6)</f>
        <v>45107</v>
      </c>
      <c r="BL1" s="495"/>
      <c r="BM1" s="495"/>
      <c r="BN1" s="495"/>
      <c r="BO1" s="495"/>
      <c r="BP1" s="495"/>
      <c r="BQ1" s="495"/>
      <c r="BR1" s="495"/>
      <c r="BS1" s="495"/>
      <c r="BT1" s="495"/>
      <c r="BU1" s="495"/>
      <c r="BV1" s="170" t="s">
        <v>103</v>
      </c>
      <c r="BW1" s="64"/>
      <c r="BX1" s="64"/>
      <c r="BY1" s="64"/>
      <c r="BZ1" s="64"/>
      <c r="CA1" s="64"/>
      <c r="CB1" s="64"/>
      <c r="CC1" s="64"/>
      <c r="CD1" s="64"/>
      <c r="CE1" s="64"/>
      <c r="CF1" s="64"/>
      <c r="CG1" s="64"/>
      <c r="CH1" s="64"/>
      <c r="CI1" s="64"/>
      <c r="CJ1" s="64"/>
      <c r="CK1" s="64"/>
      <c r="CL1" s="64"/>
      <c r="CM1" s="64"/>
      <c r="CN1" s="64"/>
      <c r="CO1" s="64"/>
      <c r="CP1" s="64"/>
      <c r="CQ1" s="64"/>
      <c r="CR1" s="64"/>
      <c r="CS1" s="64"/>
      <c r="CT1" s="64"/>
      <c r="CU1" s="64"/>
    </row>
    <row r="2" spans="1:99" ht="15.95" customHeight="1" x14ac:dyDescent="0.15">
      <c r="B2" s="335" t="s">
        <v>114</v>
      </c>
      <c r="C2" s="335"/>
      <c r="D2" s="335"/>
      <c r="E2" s="335"/>
      <c r="F2" s="335"/>
      <c r="G2" s="335"/>
      <c r="H2" s="335"/>
      <c r="I2" s="335"/>
      <c r="J2" s="335"/>
      <c r="K2" s="335"/>
      <c r="L2" s="335"/>
      <c r="M2" s="335"/>
      <c r="N2" s="335"/>
      <c r="O2" s="335"/>
      <c r="P2" s="335"/>
      <c r="Q2" s="335"/>
      <c r="R2" s="335"/>
      <c r="S2" s="335"/>
      <c r="T2" s="335"/>
      <c r="U2" s="335"/>
      <c r="V2" s="335"/>
      <c r="W2" s="335"/>
      <c r="X2" s="335"/>
      <c r="Y2" s="335"/>
      <c r="AA2" s="64"/>
      <c r="AB2" s="64"/>
      <c r="AC2" s="64"/>
      <c r="AD2" s="64"/>
      <c r="AE2" s="64"/>
      <c r="AF2" s="64"/>
      <c r="AG2" s="64"/>
      <c r="AH2" s="64"/>
      <c r="AI2" s="64"/>
      <c r="AJ2" s="64"/>
      <c r="AK2" s="64"/>
      <c r="AL2" s="64"/>
      <c r="AM2" s="64"/>
      <c r="AN2" s="64"/>
      <c r="AO2" s="185" t="s">
        <v>77</v>
      </c>
      <c r="AP2" s="185"/>
      <c r="AQ2" s="85"/>
      <c r="AR2" s="85"/>
      <c r="AS2" s="85"/>
      <c r="AT2" s="490" t="str">
        <f>入力シート②【開始月】!L9</f>
        <v>〇〇区××小学校</v>
      </c>
      <c r="AU2" s="493"/>
      <c r="AV2" s="493"/>
      <c r="AW2" s="493"/>
      <c r="AX2" s="493"/>
      <c r="AY2" s="493"/>
      <c r="AZ2" s="493"/>
      <c r="BA2" s="493"/>
      <c r="BB2" s="493"/>
      <c r="BC2" s="493"/>
      <c r="BD2" s="493"/>
      <c r="BE2" s="493"/>
      <c r="BF2" s="493"/>
      <c r="BG2" s="493"/>
      <c r="BH2" s="493"/>
      <c r="BI2" s="494"/>
      <c r="BJ2" s="494"/>
      <c r="BK2" s="494"/>
      <c r="BL2" s="494"/>
      <c r="BM2" s="87"/>
      <c r="BN2" s="85"/>
      <c r="BO2" s="85"/>
      <c r="BP2" s="85"/>
      <c r="BQ2" s="85"/>
      <c r="BR2" s="85"/>
      <c r="BS2" s="85"/>
      <c r="BT2" s="85"/>
      <c r="BU2" s="85"/>
      <c r="BV2" s="85"/>
      <c r="BW2" s="84"/>
      <c r="BX2" s="64"/>
      <c r="BY2" s="64"/>
      <c r="BZ2" s="64"/>
      <c r="CA2" s="64"/>
      <c r="CB2" s="64"/>
      <c r="CC2" s="64"/>
      <c r="CD2" s="64"/>
      <c r="CE2" s="64"/>
      <c r="CF2" s="64"/>
      <c r="CG2" s="64"/>
      <c r="CH2" s="64"/>
      <c r="CI2" s="64"/>
      <c r="CJ2" s="64"/>
      <c r="CK2" s="64"/>
      <c r="CL2" s="64"/>
      <c r="CM2" s="64"/>
      <c r="CN2" s="64"/>
      <c r="CO2" s="64"/>
      <c r="CP2" s="64"/>
      <c r="CQ2" s="64"/>
      <c r="CR2" s="64"/>
      <c r="CS2" s="64"/>
      <c r="CT2" s="64"/>
      <c r="CU2" s="64"/>
    </row>
    <row r="3" spans="1:99" ht="15.95" customHeight="1" x14ac:dyDescent="0.15">
      <c r="B3" s="336">
        <f>IF(入力シート①【開始月】!C18="","",入力シート①【開始月】!C18)</f>
        <v>44743</v>
      </c>
      <c r="C3" s="336"/>
      <c r="D3" s="336"/>
      <c r="E3" s="336"/>
      <c r="F3" s="336"/>
      <c r="G3" s="141" t="s">
        <v>115</v>
      </c>
      <c r="H3" s="336">
        <f>IF(B3="","",入力シート①【開始月】!F18)</f>
        <v>44774</v>
      </c>
      <c r="I3" s="336"/>
      <c r="J3" s="336"/>
      <c r="K3" s="336"/>
      <c r="L3" s="336"/>
      <c r="M3" s="336"/>
      <c r="N3" s="140"/>
      <c r="O3" s="337">
        <f>入力シート①【開始月】!E21</f>
        <v>380000</v>
      </c>
      <c r="P3" s="338"/>
      <c r="Q3" s="338"/>
      <c r="R3" s="338"/>
      <c r="S3" s="338"/>
      <c r="T3" s="338"/>
      <c r="U3" s="338"/>
      <c r="V3" s="139"/>
      <c r="W3" s="139"/>
      <c r="X3" s="139"/>
      <c r="Y3" s="139"/>
      <c r="AA3" s="64"/>
      <c r="AB3" s="64"/>
      <c r="AC3" s="64"/>
      <c r="AD3" s="64"/>
      <c r="AE3" s="64"/>
      <c r="AF3" s="64"/>
      <c r="AG3" s="64"/>
      <c r="AH3" s="64"/>
      <c r="AI3" s="64"/>
      <c r="AJ3" s="64"/>
      <c r="AK3" s="64"/>
      <c r="AL3" s="64"/>
      <c r="AM3" s="64"/>
      <c r="AN3" s="64"/>
      <c r="AO3" s="185" t="s">
        <v>73</v>
      </c>
      <c r="AP3" s="185"/>
      <c r="AQ3" s="85"/>
      <c r="AR3" s="85"/>
      <c r="AS3" s="85"/>
      <c r="AT3" s="487" t="str">
        <f>入力シート②【開始月】!L10</f>
        <v>公立　太郎</v>
      </c>
      <c r="AU3" s="488"/>
      <c r="AV3" s="488"/>
      <c r="AW3" s="488"/>
      <c r="AX3" s="488"/>
      <c r="AY3" s="488"/>
      <c r="AZ3" s="488"/>
      <c r="BA3" s="488"/>
      <c r="BB3" s="488"/>
      <c r="BC3" s="488"/>
      <c r="BD3" s="486">
        <f>入力シート②【開始月】!AH10</f>
        <v>1234567</v>
      </c>
      <c r="BE3" s="486"/>
      <c r="BF3" s="486"/>
      <c r="BG3" s="486"/>
      <c r="BH3" s="486"/>
      <c r="BI3" s="486"/>
      <c r="BJ3" s="486"/>
      <c r="BK3" s="486"/>
      <c r="BL3" s="486"/>
      <c r="BM3" s="486"/>
      <c r="BN3" s="486"/>
      <c r="BO3" s="486"/>
      <c r="BP3" s="486"/>
      <c r="BQ3" s="486"/>
      <c r="BR3" s="486"/>
      <c r="BS3" s="486"/>
      <c r="BT3" s="486"/>
      <c r="BU3" s="486"/>
      <c r="BV3" s="486"/>
      <c r="BW3" s="84"/>
      <c r="BX3" s="64"/>
      <c r="BY3" s="64"/>
      <c r="BZ3" s="64"/>
      <c r="CA3" s="64"/>
      <c r="CB3" s="64"/>
      <c r="CC3" s="64"/>
      <c r="CD3" s="64"/>
      <c r="CE3" s="64"/>
      <c r="CF3" s="64"/>
      <c r="CG3" s="64"/>
      <c r="CH3" s="64"/>
      <c r="CI3" s="64"/>
      <c r="CJ3" s="64"/>
      <c r="CK3" s="64"/>
      <c r="CL3" s="64"/>
      <c r="CM3" s="64"/>
      <c r="CN3" s="64"/>
      <c r="CO3" s="64"/>
      <c r="CP3" s="64"/>
      <c r="CQ3" s="64"/>
      <c r="CR3" s="64"/>
      <c r="CS3" s="64"/>
      <c r="CT3" s="64"/>
      <c r="CU3" s="64"/>
    </row>
    <row r="4" spans="1:99" ht="15.95" customHeight="1" x14ac:dyDescent="0.15">
      <c r="B4" s="336">
        <f>IF(入力シート①【開始月】!C29="","",入力シート①【開始月】!C29)</f>
        <v>44805</v>
      </c>
      <c r="C4" s="336"/>
      <c r="D4" s="336"/>
      <c r="E4" s="336"/>
      <c r="F4" s="336"/>
      <c r="G4" s="141" t="str">
        <f>IF(B4="","","から")</f>
        <v>から</v>
      </c>
      <c r="H4" s="336">
        <f>IF(B4="","",入力シート①【開始月】!F29)</f>
        <v>45078</v>
      </c>
      <c r="I4" s="336"/>
      <c r="J4" s="336"/>
      <c r="K4" s="336"/>
      <c r="L4" s="336"/>
      <c r="M4" s="336"/>
      <c r="N4" s="140"/>
      <c r="O4" s="337">
        <f>IF(B4="","",入力シート①【開始月】!E32)</f>
        <v>470000</v>
      </c>
      <c r="P4" s="338"/>
      <c r="Q4" s="338"/>
      <c r="R4" s="338"/>
      <c r="S4" s="338"/>
      <c r="T4" s="338"/>
      <c r="U4" s="338"/>
      <c r="V4" s="139"/>
      <c r="W4" s="139"/>
      <c r="X4" s="139"/>
      <c r="Y4" s="139"/>
      <c r="AA4" s="64"/>
      <c r="AB4" s="64"/>
      <c r="AC4" s="64"/>
      <c r="AD4" s="64"/>
      <c r="AE4" s="64"/>
      <c r="AF4" s="64"/>
      <c r="AG4" s="64"/>
      <c r="AH4" s="64"/>
      <c r="AI4" s="64"/>
      <c r="AJ4" s="64"/>
      <c r="AK4" s="64"/>
      <c r="AL4" s="64"/>
      <c r="AM4" s="64"/>
      <c r="AN4" s="64"/>
      <c r="AO4" s="185" t="s">
        <v>74</v>
      </c>
      <c r="AP4" s="185"/>
      <c r="AQ4" s="85"/>
      <c r="AR4" s="85"/>
      <c r="AS4" s="85"/>
      <c r="AT4" s="487" t="str">
        <f>入力シート②【開始月】!L11</f>
        <v>東京　花子</v>
      </c>
      <c r="AU4" s="489"/>
      <c r="AV4" s="489"/>
      <c r="AW4" s="489"/>
      <c r="AX4" s="489"/>
      <c r="AY4" s="489"/>
      <c r="AZ4" s="489"/>
      <c r="BA4" s="489"/>
      <c r="BB4" s="489"/>
      <c r="BC4" s="489"/>
      <c r="BD4" s="490" t="s">
        <v>75</v>
      </c>
      <c r="BE4" s="491"/>
      <c r="BF4" s="491"/>
      <c r="BG4" s="491"/>
      <c r="BH4" s="491"/>
      <c r="BI4" s="492" t="str">
        <f>入力シート②【開始月】!AH11</f>
        <v>00-1111-2222</v>
      </c>
      <c r="BJ4" s="492"/>
      <c r="BK4" s="492"/>
      <c r="BL4" s="492"/>
      <c r="BM4" s="492"/>
      <c r="BN4" s="492"/>
      <c r="BO4" s="492"/>
      <c r="BP4" s="492"/>
      <c r="BQ4" s="492"/>
      <c r="BR4" s="492"/>
      <c r="BS4" s="492"/>
      <c r="BT4" s="185"/>
      <c r="BU4" s="85"/>
      <c r="BV4" s="85"/>
      <c r="BW4" s="84"/>
      <c r="BX4" s="64"/>
      <c r="BY4" s="64"/>
      <c r="BZ4" s="64"/>
      <c r="CA4" s="64"/>
      <c r="CB4" s="64"/>
      <c r="CC4" s="64"/>
      <c r="CD4" s="64"/>
      <c r="CE4" s="64"/>
      <c r="CF4" s="64"/>
      <c r="CG4" s="64"/>
      <c r="CH4" s="64"/>
      <c r="CI4" s="64"/>
      <c r="CJ4" s="64"/>
      <c r="CK4" s="64"/>
      <c r="CL4" s="64"/>
      <c r="CM4" s="64"/>
      <c r="CN4" s="64"/>
      <c r="CO4" s="64"/>
      <c r="CP4" s="64"/>
      <c r="CQ4" s="64"/>
      <c r="CR4" s="64"/>
      <c r="CS4" s="64"/>
      <c r="CT4" s="64"/>
      <c r="CU4" s="64"/>
    </row>
    <row r="5" spans="1:99" ht="15.95" customHeight="1" thickBot="1" x14ac:dyDescent="0.2">
      <c r="A5" s="56"/>
      <c r="B5" s="336" t="str">
        <f>IF(入力シート①【開始月】!C40=0,"",入力シート①【開始月】!C40)</f>
        <v/>
      </c>
      <c r="C5" s="336"/>
      <c r="D5" s="336"/>
      <c r="E5" s="336"/>
      <c r="F5" s="336"/>
      <c r="G5" s="141" t="str">
        <f>IF(B5="","","から")</f>
        <v/>
      </c>
      <c r="H5" s="336" t="str">
        <f>IF(B5="","",入力シート①【開始月】!F40)</f>
        <v/>
      </c>
      <c r="I5" s="336"/>
      <c r="J5" s="336"/>
      <c r="K5" s="336"/>
      <c r="L5" s="336"/>
      <c r="M5" s="336"/>
      <c r="N5" s="140"/>
      <c r="O5" s="337" t="str">
        <f>IF(B5="","",入力シート①【開始月】!E43)</f>
        <v/>
      </c>
      <c r="P5" s="338"/>
      <c r="Q5" s="338"/>
      <c r="R5" s="338"/>
      <c r="S5" s="338"/>
      <c r="T5" s="338"/>
      <c r="U5" s="338"/>
      <c r="V5" s="139"/>
      <c r="W5" s="139"/>
      <c r="X5" s="139"/>
      <c r="Y5" s="139"/>
      <c r="Z5" s="63"/>
      <c r="AA5" s="63"/>
      <c r="AB5" s="63"/>
      <c r="AC5" s="63"/>
      <c r="AD5" s="63"/>
      <c r="AE5" s="62"/>
      <c r="AF5" s="62"/>
      <c r="AG5" s="62"/>
      <c r="AH5" s="61"/>
      <c r="AI5" s="61"/>
      <c r="AJ5" s="61"/>
      <c r="AK5" s="61"/>
      <c r="AL5" s="61"/>
      <c r="AM5" s="61"/>
      <c r="AN5" s="61"/>
      <c r="AO5" s="61"/>
      <c r="AP5" s="79"/>
      <c r="AQ5" s="79"/>
      <c r="AR5" s="79"/>
      <c r="AS5" s="79"/>
      <c r="AT5" s="4"/>
      <c r="AU5" s="4"/>
      <c r="AV5" s="4"/>
      <c r="AW5" s="79"/>
      <c r="AX5" s="79"/>
      <c r="AY5" s="79"/>
      <c r="AZ5" s="79"/>
      <c r="BA5" s="79"/>
      <c r="BB5" s="79"/>
      <c r="BC5" s="79"/>
      <c r="BD5" s="79"/>
      <c r="BE5" s="79"/>
      <c r="BF5" s="79"/>
      <c r="BG5" s="79"/>
      <c r="BH5" s="86"/>
      <c r="BI5" s="86"/>
      <c r="BJ5" s="86"/>
      <c r="BK5" s="86"/>
      <c r="BL5" s="86"/>
      <c r="BM5" s="86"/>
      <c r="BN5" s="86"/>
      <c r="BO5" s="86"/>
      <c r="BP5" s="86"/>
      <c r="BQ5" s="86"/>
      <c r="BR5" s="86"/>
      <c r="BS5" s="86"/>
      <c r="BT5" s="86"/>
      <c r="BU5" s="79"/>
      <c r="BV5" s="79"/>
      <c r="BW5" s="77"/>
      <c r="CD5" s="24"/>
      <c r="CE5" s="24"/>
      <c r="CF5" s="24"/>
      <c r="CG5" s="24"/>
      <c r="CH5" s="24"/>
      <c r="CI5" s="24"/>
      <c r="CJ5" s="24"/>
      <c r="CK5" s="24"/>
      <c r="CL5" s="24"/>
      <c r="CM5" s="24"/>
      <c r="CN5" s="24"/>
      <c r="CO5" s="24"/>
    </row>
    <row r="6" spans="1:99" ht="24.95" customHeight="1" thickBot="1" x14ac:dyDescent="0.2">
      <c r="A6" s="56"/>
      <c r="B6" s="351" t="s">
        <v>95</v>
      </c>
      <c r="C6" s="352"/>
      <c r="D6" s="352"/>
      <c r="E6" s="352"/>
      <c r="F6" s="352"/>
      <c r="G6" s="352"/>
      <c r="H6" s="352"/>
      <c r="I6" s="352"/>
      <c r="J6" s="352"/>
      <c r="K6" s="352"/>
      <c r="L6" s="352"/>
      <c r="M6" s="384">
        <f>入力シート②【開始月】!T42</f>
        <v>455000</v>
      </c>
      <c r="N6" s="385"/>
      <c r="O6" s="385"/>
      <c r="P6" s="385"/>
      <c r="Q6" s="385"/>
      <c r="R6" s="385"/>
      <c r="S6" s="385"/>
      <c r="T6" s="385"/>
      <c r="U6" s="385"/>
      <c r="V6" s="385"/>
      <c r="W6" s="385"/>
      <c r="X6" s="357" t="s">
        <v>8</v>
      </c>
      <c r="Y6" s="441"/>
      <c r="Z6" s="60"/>
      <c r="AA6" s="59"/>
      <c r="AB6" s="351" t="s">
        <v>55</v>
      </c>
      <c r="AC6" s="352"/>
      <c r="AD6" s="352"/>
      <c r="AE6" s="352"/>
      <c r="AF6" s="352"/>
      <c r="AG6" s="352"/>
      <c r="AH6" s="352"/>
      <c r="AI6" s="352"/>
      <c r="AJ6" s="352"/>
      <c r="AK6" s="352"/>
      <c r="AL6" s="352"/>
      <c r="AM6" s="359" t="s">
        <v>4</v>
      </c>
      <c r="AN6" s="359"/>
      <c r="AO6" s="359"/>
      <c r="AP6" s="359"/>
      <c r="AQ6" s="359"/>
      <c r="AR6" s="359"/>
      <c r="AS6" s="360"/>
      <c r="AT6" s="361">
        <f>入力シート②【開始月】!AL33</f>
        <v>80</v>
      </c>
      <c r="AU6" s="361"/>
      <c r="AV6" s="361"/>
      <c r="AW6" s="362"/>
      <c r="AZ6" s="351" t="s">
        <v>65</v>
      </c>
      <c r="BA6" s="352"/>
      <c r="BB6" s="352"/>
      <c r="BC6" s="352"/>
      <c r="BD6" s="352"/>
      <c r="BE6" s="352"/>
      <c r="BF6" s="352"/>
      <c r="BG6" s="352"/>
      <c r="BH6" s="352"/>
      <c r="BI6" s="352"/>
      <c r="BJ6" s="352"/>
      <c r="BK6" s="482">
        <f>入力シート②【開始月】!AB5</f>
        <v>45137</v>
      </c>
      <c r="BL6" s="483"/>
      <c r="BM6" s="483"/>
      <c r="BN6" s="483"/>
      <c r="BO6" s="483"/>
      <c r="BP6" s="483"/>
      <c r="BQ6" s="483"/>
      <c r="BR6" s="483"/>
      <c r="BS6" s="483"/>
      <c r="BT6" s="483"/>
      <c r="BU6" s="483"/>
      <c r="BV6" s="484"/>
      <c r="BW6" s="178"/>
    </row>
    <row r="7" spans="1:99" ht="21" customHeight="1" thickBot="1" x14ac:dyDescent="0.25">
      <c r="A7" s="56"/>
      <c r="B7" s="56"/>
      <c r="C7" s="56"/>
      <c r="D7" s="58"/>
      <c r="E7" s="57"/>
      <c r="F7" s="57"/>
      <c r="G7" s="57"/>
      <c r="H7" s="57"/>
      <c r="I7" s="57"/>
      <c r="J7" s="57"/>
      <c r="K7" s="57"/>
      <c r="L7" s="56"/>
      <c r="M7" s="56"/>
      <c r="N7" s="57"/>
      <c r="O7" s="57"/>
      <c r="P7" s="57"/>
      <c r="Q7" s="57"/>
      <c r="R7" s="57"/>
      <c r="S7" s="57"/>
      <c r="T7" s="57"/>
      <c r="U7" s="57"/>
      <c r="V7" s="57"/>
      <c r="W7" s="57"/>
      <c r="X7" s="57"/>
      <c r="Y7" s="57"/>
      <c r="Z7" s="57"/>
      <c r="AA7" s="57"/>
      <c r="AB7" s="57"/>
      <c r="AC7" s="57"/>
      <c r="AD7" s="57"/>
      <c r="AE7" s="56"/>
      <c r="AF7" s="56"/>
      <c r="AG7" s="56"/>
      <c r="AH7" s="57"/>
      <c r="AI7" s="57"/>
      <c r="AJ7" s="57"/>
      <c r="AK7" s="57"/>
      <c r="AL7" s="57"/>
      <c r="AM7" s="57"/>
      <c r="AN7" s="57"/>
      <c r="AO7" s="57"/>
      <c r="AP7" s="57"/>
      <c r="AQ7" s="57"/>
      <c r="AR7" s="57"/>
      <c r="AS7" s="57"/>
      <c r="AT7" s="56"/>
      <c r="AU7" s="56"/>
      <c r="AV7" s="56"/>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151"/>
      <c r="CD7" s="24"/>
      <c r="CE7" s="24"/>
      <c r="CF7" s="24"/>
      <c r="CG7" s="24"/>
      <c r="CH7" s="24"/>
      <c r="CI7" s="24"/>
      <c r="CJ7" s="24"/>
      <c r="CK7" s="24"/>
      <c r="CL7" s="24"/>
      <c r="CM7" s="24"/>
      <c r="CN7" s="24"/>
      <c r="CO7" s="24"/>
    </row>
    <row r="8" spans="1:99" ht="24.95" customHeight="1" thickBot="1" x14ac:dyDescent="0.2">
      <c r="A8" s="56"/>
      <c r="B8" s="356" t="s">
        <v>20</v>
      </c>
      <c r="C8" s="357"/>
      <c r="D8" s="357"/>
      <c r="E8" s="357"/>
      <c r="F8" s="357"/>
      <c r="G8" s="357"/>
      <c r="H8" s="357"/>
      <c r="I8" s="357"/>
      <c r="J8" s="357"/>
      <c r="K8" s="357"/>
      <c r="L8" s="357"/>
      <c r="M8" s="357"/>
      <c r="N8" s="358"/>
      <c r="O8" s="363">
        <f>AT46</f>
        <v>0</v>
      </c>
      <c r="P8" s="364"/>
      <c r="Q8" s="364"/>
      <c r="R8" s="364"/>
      <c r="S8" s="364"/>
      <c r="T8" s="364"/>
      <c r="U8" s="364"/>
      <c r="V8" s="364"/>
      <c r="W8" s="364"/>
      <c r="X8" s="364"/>
      <c r="Y8" s="364"/>
      <c r="Z8" s="364"/>
      <c r="AA8" s="364"/>
      <c r="AB8" s="364"/>
      <c r="AC8" s="364"/>
      <c r="AD8" s="363">
        <f>AT48</f>
        <v>0</v>
      </c>
      <c r="AE8" s="364"/>
      <c r="AF8" s="364"/>
      <c r="AG8" s="364"/>
      <c r="AH8" s="364"/>
      <c r="AI8" s="364"/>
      <c r="AJ8" s="364"/>
      <c r="AK8" s="364"/>
      <c r="AL8" s="364"/>
      <c r="AM8" s="364"/>
      <c r="AN8" s="364"/>
      <c r="AO8" s="364"/>
      <c r="AP8" s="364"/>
      <c r="AQ8" s="364"/>
      <c r="AR8" s="364"/>
      <c r="AS8" s="363">
        <f>AT50</f>
        <v>0</v>
      </c>
      <c r="AT8" s="364"/>
      <c r="AU8" s="364"/>
      <c r="AV8" s="364"/>
      <c r="AW8" s="364"/>
      <c r="AX8" s="364"/>
      <c r="AY8" s="364"/>
      <c r="AZ8" s="364"/>
      <c r="BA8" s="364"/>
      <c r="BB8" s="364"/>
      <c r="BC8" s="364"/>
      <c r="BD8" s="364"/>
      <c r="BE8" s="364"/>
      <c r="BF8" s="364"/>
      <c r="BG8" s="364"/>
      <c r="BH8" s="363">
        <f>AT52</f>
        <v>0</v>
      </c>
      <c r="BI8" s="364"/>
      <c r="BJ8" s="364"/>
      <c r="BK8" s="364"/>
      <c r="BL8" s="364"/>
      <c r="BM8" s="364"/>
      <c r="BN8" s="364"/>
      <c r="BO8" s="364"/>
      <c r="BP8" s="364"/>
      <c r="BQ8" s="364"/>
      <c r="BR8" s="364"/>
      <c r="BS8" s="364"/>
      <c r="BT8" s="364"/>
      <c r="BU8" s="364"/>
      <c r="BV8" s="446"/>
      <c r="CD8" s="24"/>
      <c r="CE8" s="24"/>
      <c r="CF8" s="24"/>
      <c r="CG8" s="55"/>
      <c r="CH8" s="55"/>
      <c r="CI8" s="24"/>
      <c r="CJ8" s="24"/>
      <c r="CK8" s="24"/>
      <c r="CL8" s="24"/>
      <c r="CM8" s="24"/>
      <c r="CN8" s="24"/>
      <c r="CO8" s="24"/>
    </row>
    <row r="9" spans="1:99" ht="17.100000000000001" customHeight="1" x14ac:dyDescent="0.15">
      <c r="B9" s="496" t="s">
        <v>154</v>
      </c>
      <c r="C9" s="497"/>
      <c r="D9" s="497"/>
      <c r="E9" s="497"/>
      <c r="F9" s="497"/>
      <c r="G9" s="497"/>
      <c r="H9" s="497"/>
      <c r="I9" s="497"/>
      <c r="J9" s="497"/>
      <c r="K9" s="497"/>
      <c r="L9" s="497"/>
      <c r="M9" s="497"/>
      <c r="N9" s="498"/>
      <c r="O9" s="447" t="s">
        <v>131</v>
      </c>
      <c r="P9" s="448"/>
      <c r="Q9" s="448"/>
      <c r="R9" s="448"/>
      <c r="S9" s="448"/>
      <c r="T9" s="448"/>
      <c r="U9" s="448"/>
      <c r="V9" s="448"/>
      <c r="W9" s="448"/>
      <c r="X9" s="448"/>
      <c r="Y9" s="448"/>
      <c r="Z9" s="448"/>
      <c r="AA9" s="448"/>
      <c r="AB9" s="448"/>
      <c r="AC9" s="449"/>
      <c r="AD9" s="447" t="s">
        <v>131</v>
      </c>
      <c r="AE9" s="448"/>
      <c r="AF9" s="448"/>
      <c r="AG9" s="448"/>
      <c r="AH9" s="448"/>
      <c r="AI9" s="448"/>
      <c r="AJ9" s="448"/>
      <c r="AK9" s="448"/>
      <c r="AL9" s="448"/>
      <c r="AM9" s="448"/>
      <c r="AN9" s="448"/>
      <c r="AO9" s="448"/>
      <c r="AP9" s="448"/>
      <c r="AQ9" s="448"/>
      <c r="AR9" s="449"/>
      <c r="AS9" s="447" t="s">
        <v>131</v>
      </c>
      <c r="AT9" s="448"/>
      <c r="AU9" s="448"/>
      <c r="AV9" s="448"/>
      <c r="AW9" s="448"/>
      <c r="AX9" s="448"/>
      <c r="AY9" s="448"/>
      <c r="AZ9" s="448"/>
      <c r="BA9" s="448"/>
      <c r="BB9" s="448"/>
      <c r="BC9" s="448"/>
      <c r="BD9" s="448"/>
      <c r="BE9" s="448"/>
      <c r="BF9" s="448"/>
      <c r="BG9" s="449"/>
      <c r="BH9" s="447" t="s">
        <v>131</v>
      </c>
      <c r="BI9" s="448"/>
      <c r="BJ9" s="448"/>
      <c r="BK9" s="448"/>
      <c r="BL9" s="448"/>
      <c r="BM9" s="448"/>
      <c r="BN9" s="448"/>
      <c r="BO9" s="448"/>
      <c r="BP9" s="448"/>
      <c r="BQ9" s="448"/>
      <c r="BR9" s="448"/>
      <c r="BS9" s="448"/>
      <c r="BT9" s="448"/>
      <c r="BU9" s="448"/>
      <c r="BV9" s="450"/>
    </row>
    <row r="10" spans="1:99" ht="20.100000000000001" customHeight="1" x14ac:dyDescent="0.2">
      <c r="B10" s="499" t="s">
        <v>46</v>
      </c>
      <c r="C10" s="402"/>
      <c r="D10" s="402"/>
      <c r="E10" s="402"/>
      <c r="F10" s="402"/>
      <c r="G10" s="403"/>
      <c r="H10" s="401" t="s">
        <v>60</v>
      </c>
      <c r="I10" s="402"/>
      <c r="J10" s="402"/>
      <c r="K10" s="402"/>
      <c r="L10" s="402"/>
      <c r="M10" s="402"/>
      <c r="N10" s="403"/>
      <c r="O10" s="394" t="s">
        <v>54</v>
      </c>
      <c r="P10" s="395"/>
      <c r="Q10" s="366">
        <v>20</v>
      </c>
      <c r="R10" s="366"/>
      <c r="S10" s="366"/>
      <c r="T10" s="366"/>
      <c r="U10" s="366"/>
      <c r="V10" s="366"/>
      <c r="W10" s="367" t="s">
        <v>15</v>
      </c>
      <c r="X10" s="367"/>
      <c r="Y10" s="367"/>
      <c r="Z10" s="367"/>
      <c r="AA10" s="367"/>
      <c r="AB10" s="367"/>
      <c r="AC10" s="386"/>
      <c r="AD10" s="394" t="s">
        <v>53</v>
      </c>
      <c r="AE10" s="395"/>
      <c r="AF10" s="366">
        <v>21</v>
      </c>
      <c r="AG10" s="366"/>
      <c r="AH10" s="366"/>
      <c r="AI10" s="366"/>
      <c r="AJ10" s="366"/>
      <c r="AK10" s="366"/>
      <c r="AL10" s="367" t="s">
        <v>15</v>
      </c>
      <c r="AM10" s="367"/>
      <c r="AN10" s="367"/>
      <c r="AO10" s="367"/>
      <c r="AP10" s="367"/>
      <c r="AQ10" s="367"/>
      <c r="AR10" s="386"/>
      <c r="AS10" s="394" t="s">
        <v>52</v>
      </c>
      <c r="AT10" s="395"/>
      <c r="AU10" s="366">
        <v>22</v>
      </c>
      <c r="AV10" s="366"/>
      <c r="AW10" s="366"/>
      <c r="AX10" s="366"/>
      <c r="AY10" s="366"/>
      <c r="AZ10" s="366"/>
      <c r="BA10" s="367" t="s">
        <v>15</v>
      </c>
      <c r="BB10" s="367"/>
      <c r="BC10" s="367"/>
      <c r="BD10" s="367"/>
      <c r="BE10" s="367"/>
      <c r="BF10" s="367"/>
      <c r="BG10" s="386"/>
      <c r="BH10" s="394" t="s">
        <v>51</v>
      </c>
      <c r="BI10" s="395"/>
      <c r="BJ10" s="366">
        <v>23</v>
      </c>
      <c r="BK10" s="366"/>
      <c r="BL10" s="366"/>
      <c r="BM10" s="366"/>
      <c r="BN10" s="366"/>
      <c r="BO10" s="366"/>
      <c r="BP10" s="367" t="s">
        <v>15</v>
      </c>
      <c r="BQ10" s="367"/>
      <c r="BR10" s="367"/>
      <c r="BS10" s="367"/>
      <c r="BT10" s="367"/>
      <c r="BU10" s="367"/>
      <c r="BV10" s="368"/>
      <c r="CC10" s="151"/>
    </row>
    <row r="11" spans="1:99" ht="20.100000000000001" customHeight="1" x14ac:dyDescent="0.15">
      <c r="B11" s="353" t="str">
        <f>入力シート②【開始月】!E31</f>
        <v>給料表額</v>
      </c>
      <c r="C11" s="500"/>
      <c r="D11" s="500"/>
      <c r="E11" s="500"/>
      <c r="F11" s="500"/>
      <c r="G11" s="501"/>
      <c r="H11" s="502">
        <f>IF(入力シート②【開始月】!M31="","",入力シート②【開始月】!M31)</f>
        <v>304800</v>
      </c>
      <c r="I11" s="503"/>
      <c r="J11" s="503"/>
      <c r="K11" s="503"/>
      <c r="L11" s="503"/>
      <c r="M11" s="503"/>
      <c r="N11" s="504"/>
      <c r="O11" s="454"/>
      <c r="P11" s="455"/>
      <c r="Q11" s="455"/>
      <c r="R11" s="455"/>
      <c r="S11" s="455"/>
      <c r="T11" s="455"/>
      <c r="U11" s="455"/>
      <c r="V11" s="455"/>
      <c r="W11" s="455"/>
      <c r="X11" s="455"/>
      <c r="Y11" s="455"/>
      <c r="Z11" s="455"/>
      <c r="AA11" s="455"/>
      <c r="AB11" s="456"/>
      <c r="AC11" s="457"/>
      <c r="AD11" s="454"/>
      <c r="AE11" s="455"/>
      <c r="AF11" s="455"/>
      <c r="AG11" s="455"/>
      <c r="AH11" s="455"/>
      <c r="AI11" s="455"/>
      <c r="AJ11" s="455"/>
      <c r="AK11" s="455"/>
      <c r="AL11" s="455"/>
      <c r="AM11" s="455"/>
      <c r="AN11" s="455"/>
      <c r="AO11" s="455"/>
      <c r="AP11" s="455"/>
      <c r="AQ11" s="464"/>
      <c r="AR11" s="465"/>
      <c r="AS11" s="454"/>
      <c r="AT11" s="455"/>
      <c r="AU11" s="455"/>
      <c r="AV11" s="455"/>
      <c r="AW11" s="455"/>
      <c r="AX11" s="455"/>
      <c r="AY11" s="455"/>
      <c r="AZ11" s="455"/>
      <c r="BA11" s="455"/>
      <c r="BB11" s="455"/>
      <c r="BC11" s="455"/>
      <c r="BD11" s="455"/>
      <c r="BE11" s="455"/>
      <c r="BF11" s="464"/>
      <c r="BG11" s="465"/>
      <c r="BH11" s="454"/>
      <c r="BI11" s="455"/>
      <c r="BJ11" s="455"/>
      <c r="BK11" s="455"/>
      <c r="BL11" s="455"/>
      <c r="BM11" s="455"/>
      <c r="BN11" s="455"/>
      <c r="BO11" s="455"/>
      <c r="BP11" s="455"/>
      <c r="BQ11" s="455"/>
      <c r="BR11" s="455"/>
      <c r="BS11" s="455"/>
      <c r="BT11" s="455"/>
      <c r="BU11" s="464"/>
      <c r="BV11" s="472"/>
    </row>
    <row r="12" spans="1:99" ht="20.100000000000001" customHeight="1" x14ac:dyDescent="0.15">
      <c r="B12" s="353" t="str">
        <f>入力シート②【開始月】!E33</f>
        <v>給料の調整額</v>
      </c>
      <c r="C12" s="500"/>
      <c r="D12" s="500"/>
      <c r="E12" s="500"/>
      <c r="F12" s="500"/>
      <c r="G12" s="501"/>
      <c r="H12" s="502">
        <f>IF(入力シート②【開始月】!M33="","",入力シート②【開始月】!M33)</f>
        <v>0</v>
      </c>
      <c r="I12" s="503"/>
      <c r="J12" s="503"/>
      <c r="K12" s="503"/>
      <c r="L12" s="503"/>
      <c r="M12" s="503"/>
      <c r="N12" s="504"/>
      <c r="O12" s="458"/>
      <c r="P12" s="459"/>
      <c r="Q12" s="459"/>
      <c r="R12" s="459"/>
      <c r="S12" s="459"/>
      <c r="T12" s="459"/>
      <c r="U12" s="459"/>
      <c r="V12" s="459"/>
      <c r="W12" s="459"/>
      <c r="X12" s="459"/>
      <c r="Y12" s="459"/>
      <c r="Z12" s="459"/>
      <c r="AA12" s="459"/>
      <c r="AB12" s="459"/>
      <c r="AC12" s="460"/>
      <c r="AD12" s="466"/>
      <c r="AE12" s="467"/>
      <c r="AF12" s="467"/>
      <c r="AG12" s="467"/>
      <c r="AH12" s="467"/>
      <c r="AI12" s="467"/>
      <c r="AJ12" s="467"/>
      <c r="AK12" s="467"/>
      <c r="AL12" s="467"/>
      <c r="AM12" s="467"/>
      <c r="AN12" s="467"/>
      <c r="AO12" s="467"/>
      <c r="AP12" s="467"/>
      <c r="AQ12" s="467"/>
      <c r="AR12" s="468"/>
      <c r="AS12" s="466"/>
      <c r="AT12" s="467"/>
      <c r="AU12" s="467"/>
      <c r="AV12" s="467"/>
      <c r="AW12" s="467"/>
      <c r="AX12" s="467"/>
      <c r="AY12" s="467"/>
      <c r="AZ12" s="467"/>
      <c r="BA12" s="467"/>
      <c r="BB12" s="467"/>
      <c r="BC12" s="467"/>
      <c r="BD12" s="467"/>
      <c r="BE12" s="467"/>
      <c r="BF12" s="467"/>
      <c r="BG12" s="468"/>
      <c r="BH12" s="466"/>
      <c r="BI12" s="467"/>
      <c r="BJ12" s="467"/>
      <c r="BK12" s="467"/>
      <c r="BL12" s="467"/>
      <c r="BM12" s="467"/>
      <c r="BN12" s="467"/>
      <c r="BO12" s="467"/>
      <c r="BP12" s="467"/>
      <c r="BQ12" s="467"/>
      <c r="BR12" s="467"/>
      <c r="BS12" s="467"/>
      <c r="BT12" s="467"/>
      <c r="BU12" s="467"/>
      <c r="BV12" s="473"/>
    </row>
    <row r="13" spans="1:99" ht="20.100000000000001" customHeight="1" x14ac:dyDescent="0.15">
      <c r="B13" s="353" t="str">
        <f>入力シート②【開始月】!E35</f>
        <v>地域手当</v>
      </c>
      <c r="C13" s="500"/>
      <c r="D13" s="500"/>
      <c r="E13" s="500"/>
      <c r="F13" s="500"/>
      <c r="G13" s="501"/>
      <c r="H13" s="502">
        <f>IF(入力シート②【開始月】!M35="","",入力シート②【開始月】!M35)</f>
        <v>63398</v>
      </c>
      <c r="I13" s="503"/>
      <c r="J13" s="503"/>
      <c r="K13" s="503"/>
      <c r="L13" s="503"/>
      <c r="M13" s="503"/>
      <c r="N13" s="504"/>
      <c r="O13" s="461"/>
      <c r="P13" s="462"/>
      <c r="Q13" s="462"/>
      <c r="R13" s="462"/>
      <c r="S13" s="462"/>
      <c r="T13" s="462"/>
      <c r="U13" s="462"/>
      <c r="V13" s="462"/>
      <c r="W13" s="462"/>
      <c r="X13" s="462"/>
      <c r="Y13" s="462"/>
      <c r="Z13" s="462"/>
      <c r="AA13" s="462"/>
      <c r="AB13" s="462"/>
      <c r="AC13" s="463"/>
      <c r="AD13" s="469"/>
      <c r="AE13" s="470"/>
      <c r="AF13" s="470"/>
      <c r="AG13" s="470"/>
      <c r="AH13" s="470"/>
      <c r="AI13" s="470"/>
      <c r="AJ13" s="470"/>
      <c r="AK13" s="470"/>
      <c r="AL13" s="470"/>
      <c r="AM13" s="470"/>
      <c r="AN13" s="470"/>
      <c r="AO13" s="470"/>
      <c r="AP13" s="470"/>
      <c r="AQ13" s="470"/>
      <c r="AR13" s="471"/>
      <c r="AS13" s="469"/>
      <c r="AT13" s="470"/>
      <c r="AU13" s="470"/>
      <c r="AV13" s="470"/>
      <c r="AW13" s="470"/>
      <c r="AX13" s="470"/>
      <c r="AY13" s="470"/>
      <c r="AZ13" s="470"/>
      <c r="BA13" s="470"/>
      <c r="BB13" s="470"/>
      <c r="BC13" s="470"/>
      <c r="BD13" s="470"/>
      <c r="BE13" s="470"/>
      <c r="BF13" s="470"/>
      <c r="BG13" s="471"/>
      <c r="BH13" s="469"/>
      <c r="BI13" s="470"/>
      <c r="BJ13" s="470"/>
      <c r="BK13" s="470"/>
      <c r="BL13" s="470"/>
      <c r="BM13" s="470"/>
      <c r="BN13" s="470"/>
      <c r="BO13" s="470"/>
      <c r="BP13" s="470"/>
      <c r="BQ13" s="470"/>
      <c r="BR13" s="470"/>
      <c r="BS13" s="470"/>
      <c r="BT13" s="470"/>
      <c r="BU13" s="470"/>
      <c r="BV13" s="474"/>
    </row>
    <row r="14" spans="1:99" ht="17.100000000000001" customHeight="1" thickBot="1" x14ac:dyDescent="0.2">
      <c r="B14" s="417" t="s">
        <v>50</v>
      </c>
      <c r="C14" s="369"/>
      <c r="D14" s="369"/>
      <c r="E14" s="369"/>
      <c r="F14" s="369"/>
      <c r="G14" s="369"/>
      <c r="H14" s="369"/>
      <c r="I14" s="369"/>
      <c r="J14" s="369"/>
      <c r="K14" s="369"/>
      <c r="L14" s="369"/>
      <c r="M14" s="369"/>
      <c r="N14" s="418"/>
      <c r="O14" s="419" t="s">
        <v>49</v>
      </c>
      <c r="P14" s="420"/>
      <c r="Q14" s="365">
        <f>SUM(H11:N13)</f>
        <v>368198</v>
      </c>
      <c r="R14" s="365"/>
      <c r="S14" s="365"/>
      <c r="T14" s="365"/>
      <c r="U14" s="365"/>
      <c r="V14" s="365"/>
      <c r="W14" s="365"/>
      <c r="X14" s="365"/>
      <c r="Y14" s="365"/>
      <c r="Z14" s="365"/>
      <c r="AA14" s="365"/>
      <c r="AB14" s="369" t="s">
        <v>8</v>
      </c>
      <c r="AC14" s="442"/>
      <c r="AD14" s="419" t="s">
        <v>48</v>
      </c>
      <c r="AE14" s="420"/>
      <c r="AF14" s="365">
        <f>SUM(H11:N13)</f>
        <v>368198</v>
      </c>
      <c r="AG14" s="365"/>
      <c r="AH14" s="365"/>
      <c r="AI14" s="365"/>
      <c r="AJ14" s="365"/>
      <c r="AK14" s="365"/>
      <c r="AL14" s="365"/>
      <c r="AM14" s="365"/>
      <c r="AN14" s="365"/>
      <c r="AO14" s="365"/>
      <c r="AP14" s="365"/>
      <c r="AQ14" s="369" t="s">
        <v>8</v>
      </c>
      <c r="AR14" s="442"/>
      <c r="AS14" s="419" t="s">
        <v>47</v>
      </c>
      <c r="AT14" s="420"/>
      <c r="AU14" s="365">
        <f>SUM(H11:N13)</f>
        <v>368198</v>
      </c>
      <c r="AV14" s="365"/>
      <c r="AW14" s="365"/>
      <c r="AX14" s="365"/>
      <c r="AY14" s="365"/>
      <c r="AZ14" s="365"/>
      <c r="BA14" s="365"/>
      <c r="BB14" s="365"/>
      <c r="BC14" s="365"/>
      <c r="BD14" s="365"/>
      <c r="BE14" s="365"/>
      <c r="BF14" s="369" t="s">
        <v>8</v>
      </c>
      <c r="BG14" s="442"/>
      <c r="BH14" s="419" t="s">
        <v>96</v>
      </c>
      <c r="BI14" s="420"/>
      <c r="BJ14" s="365">
        <f>SUM(H11:N13)</f>
        <v>368198</v>
      </c>
      <c r="BK14" s="365"/>
      <c r="BL14" s="365"/>
      <c r="BM14" s="365"/>
      <c r="BN14" s="365"/>
      <c r="BO14" s="365"/>
      <c r="BP14" s="365"/>
      <c r="BQ14" s="365"/>
      <c r="BR14" s="365"/>
      <c r="BS14" s="365"/>
      <c r="BT14" s="365"/>
      <c r="BU14" s="369" t="s">
        <v>8</v>
      </c>
      <c r="BV14" s="370"/>
    </row>
    <row r="15" spans="1:99" ht="17.100000000000001" customHeight="1" x14ac:dyDescent="0.15">
      <c r="B15" s="496" t="s">
        <v>155</v>
      </c>
      <c r="C15" s="497"/>
      <c r="D15" s="497"/>
      <c r="E15" s="497"/>
      <c r="F15" s="497"/>
      <c r="G15" s="497"/>
      <c r="H15" s="497"/>
      <c r="I15" s="497"/>
      <c r="J15" s="497"/>
      <c r="K15" s="497"/>
      <c r="L15" s="497"/>
      <c r="M15" s="497"/>
      <c r="N15" s="498"/>
      <c r="O15" s="451" t="s">
        <v>61</v>
      </c>
      <c r="P15" s="452"/>
      <c r="Q15" s="452"/>
      <c r="R15" s="452"/>
      <c r="S15" s="452"/>
      <c r="T15" s="452"/>
      <c r="U15" s="452"/>
      <c r="V15" s="452"/>
      <c r="W15" s="452"/>
      <c r="X15" s="452"/>
      <c r="Y15" s="452"/>
      <c r="Z15" s="452"/>
      <c r="AA15" s="452"/>
      <c r="AB15" s="452"/>
      <c r="AC15" s="453"/>
      <c r="AD15" s="451" t="s">
        <v>61</v>
      </c>
      <c r="AE15" s="452"/>
      <c r="AF15" s="452"/>
      <c r="AG15" s="452"/>
      <c r="AH15" s="452"/>
      <c r="AI15" s="452"/>
      <c r="AJ15" s="452"/>
      <c r="AK15" s="452"/>
      <c r="AL15" s="452"/>
      <c r="AM15" s="452"/>
      <c r="AN15" s="452"/>
      <c r="AO15" s="452"/>
      <c r="AP15" s="452"/>
      <c r="AQ15" s="452"/>
      <c r="AR15" s="453"/>
      <c r="AS15" s="451" t="s">
        <v>61</v>
      </c>
      <c r="AT15" s="452"/>
      <c r="AU15" s="452"/>
      <c r="AV15" s="452"/>
      <c r="AW15" s="452"/>
      <c r="AX15" s="452"/>
      <c r="AY15" s="452"/>
      <c r="AZ15" s="452"/>
      <c r="BA15" s="452"/>
      <c r="BB15" s="452"/>
      <c r="BC15" s="452"/>
      <c r="BD15" s="452"/>
      <c r="BE15" s="452"/>
      <c r="BF15" s="452"/>
      <c r="BG15" s="453"/>
      <c r="BH15" s="451" t="s">
        <v>61</v>
      </c>
      <c r="BI15" s="452"/>
      <c r="BJ15" s="452"/>
      <c r="BK15" s="452"/>
      <c r="BL15" s="452"/>
      <c r="BM15" s="452"/>
      <c r="BN15" s="452"/>
      <c r="BO15" s="452"/>
      <c r="BP15" s="452"/>
      <c r="BQ15" s="452"/>
      <c r="BR15" s="452"/>
      <c r="BS15" s="452"/>
      <c r="BT15" s="452"/>
      <c r="BU15" s="452"/>
      <c r="BV15" s="480"/>
    </row>
    <row r="16" spans="1:99" ht="17.100000000000001" customHeight="1" x14ac:dyDescent="0.15">
      <c r="B16" s="499" t="s">
        <v>46</v>
      </c>
      <c r="C16" s="402"/>
      <c r="D16" s="402"/>
      <c r="E16" s="402"/>
      <c r="F16" s="402"/>
      <c r="G16" s="403"/>
      <c r="H16" s="401" t="s">
        <v>60</v>
      </c>
      <c r="I16" s="402"/>
      <c r="J16" s="402"/>
      <c r="K16" s="402"/>
      <c r="L16" s="402"/>
      <c r="M16" s="402"/>
      <c r="N16" s="403"/>
      <c r="O16" s="443" t="s">
        <v>62</v>
      </c>
      <c r="P16" s="444"/>
      <c r="Q16" s="444"/>
      <c r="R16" s="444"/>
      <c r="S16" s="444"/>
      <c r="T16" s="444"/>
      <c r="U16" s="444"/>
      <c r="V16" s="444"/>
      <c r="W16" s="444"/>
      <c r="X16" s="444"/>
      <c r="Y16" s="444"/>
      <c r="Z16" s="444"/>
      <c r="AA16" s="444"/>
      <c r="AB16" s="444"/>
      <c r="AC16" s="445"/>
      <c r="AD16" s="443" t="s">
        <v>62</v>
      </c>
      <c r="AE16" s="444"/>
      <c r="AF16" s="444"/>
      <c r="AG16" s="444"/>
      <c r="AH16" s="444"/>
      <c r="AI16" s="444"/>
      <c r="AJ16" s="444"/>
      <c r="AK16" s="444"/>
      <c r="AL16" s="444"/>
      <c r="AM16" s="444"/>
      <c r="AN16" s="444"/>
      <c r="AO16" s="444"/>
      <c r="AP16" s="444"/>
      <c r="AQ16" s="444"/>
      <c r="AR16" s="445"/>
      <c r="AS16" s="443" t="s">
        <v>62</v>
      </c>
      <c r="AT16" s="444"/>
      <c r="AU16" s="444"/>
      <c r="AV16" s="444"/>
      <c r="AW16" s="444"/>
      <c r="AX16" s="444"/>
      <c r="AY16" s="444"/>
      <c r="AZ16" s="444"/>
      <c r="BA16" s="444"/>
      <c r="BB16" s="444"/>
      <c r="BC16" s="444"/>
      <c r="BD16" s="444"/>
      <c r="BE16" s="444"/>
      <c r="BF16" s="444"/>
      <c r="BG16" s="445"/>
      <c r="BH16" s="443" t="s">
        <v>62</v>
      </c>
      <c r="BI16" s="444"/>
      <c r="BJ16" s="444"/>
      <c r="BK16" s="444"/>
      <c r="BL16" s="444"/>
      <c r="BM16" s="444"/>
      <c r="BN16" s="444"/>
      <c r="BO16" s="444"/>
      <c r="BP16" s="444"/>
      <c r="BQ16" s="444"/>
      <c r="BR16" s="444"/>
      <c r="BS16" s="444"/>
      <c r="BT16" s="444"/>
      <c r="BU16" s="444"/>
      <c r="BV16" s="481"/>
    </row>
    <row r="17" spans="1:81" ht="20.100000000000001" customHeight="1" x14ac:dyDescent="0.15">
      <c r="B17" s="353" t="str">
        <f>入力シート②【開始月】!E32</f>
        <v>教職調整額（給料の加算額）</v>
      </c>
      <c r="C17" s="354"/>
      <c r="D17" s="354"/>
      <c r="E17" s="354"/>
      <c r="F17" s="354"/>
      <c r="G17" s="355"/>
      <c r="H17" s="339">
        <f>IF(入力シート②【開始月】!M32="","",入力シート②【開始月】!M32)</f>
        <v>12192</v>
      </c>
      <c r="I17" s="340"/>
      <c r="J17" s="340"/>
      <c r="K17" s="340"/>
      <c r="L17" s="340"/>
      <c r="M17" s="340"/>
      <c r="N17" s="341"/>
      <c r="O17" s="404"/>
      <c r="P17" s="405"/>
      <c r="Q17" s="405"/>
      <c r="R17" s="405"/>
      <c r="S17" s="405"/>
      <c r="T17" s="405"/>
      <c r="U17" s="405"/>
      <c r="V17" s="405"/>
      <c r="W17" s="405"/>
      <c r="X17" s="405"/>
      <c r="Y17" s="405"/>
      <c r="Z17" s="405"/>
      <c r="AA17" s="405"/>
      <c r="AB17" s="405"/>
      <c r="AC17" s="406"/>
      <c r="AD17" s="342"/>
      <c r="AE17" s="343"/>
      <c r="AF17" s="343"/>
      <c r="AG17" s="343"/>
      <c r="AH17" s="343"/>
      <c r="AI17" s="343"/>
      <c r="AJ17" s="343"/>
      <c r="AK17" s="343"/>
      <c r="AL17" s="343"/>
      <c r="AM17" s="343"/>
      <c r="AN17" s="343"/>
      <c r="AO17" s="343"/>
      <c r="AP17" s="343"/>
      <c r="AQ17" s="343"/>
      <c r="AR17" s="344"/>
      <c r="AS17" s="342"/>
      <c r="AT17" s="343"/>
      <c r="AU17" s="343"/>
      <c r="AV17" s="343"/>
      <c r="AW17" s="343"/>
      <c r="AX17" s="343"/>
      <c r="AY17" s="343"/>
      <c r="AZ17" s="343"/>
      <c r="BA17" s="343"/>
      <c r="BB17" s="343"/>
      <c r="BC17" s="343"/>
      <c r="BD17" s="343"/>
      <c r="BE17" s="343"/>
      <c r="BF17" s="343"/>
      <c r="BG17" s="344"/>
      <c r="BH17" s="404"/>
      <c r="BI17" s="405"/>
      <c r="BJ17" s="405"/>
      <c r="BK17" s="405"/>
      <c r="BL17" s="405"/>
      <c r="BM17" s="405"/>
      <c r="BN17" s="405"/>
      <c r="BO17" s="405"/>
      <c r="BP17" s="405"/>
      <c r="BQ17" s="405"/>
      <c r="BR17" s="405"/>
      <c r="BS17" s="405"/>
      <c r="BT17" s="405"/>
      <c r="BU17" s="405"/>
      <c r="BV17" s="413"/>
    </row>
    <row r="18" spans="1:81" ht="20.100000000000001" customHeight="1" x14ac:dyDescent="0.15">
      <c r="B18" s="353" t="str">
        <f>入力シート②【開始月】!E34</f>
        <v>扶養手当</v>
      </c>
      <c r="C18" s="354"/>
      <c r="D18" s="354"/>
      <c r="E18" s="354"/>
      <c r="F18" s="354"/>
      <c r="G18" s="355"/>
      <c r="H18" s="339">
        <f>IF(入力シート②【開始月】!M34="","",入力シート②【開始月】!M34)</f>
        <v>0</v>
      </c>
      <c r="I18" s="340"/>
      <c r="J18" s="340"/>
      <c r="K18" s="340"/>
      <c r="L18" s="340"/>
      <c r="M18" s="340"/>
      <c r="N18" s="341"/>
      <c r="O18" s="407"/>
      <c r="P18" s="408"/>
      <c r="Q18" s="408"/>
      <c r="R18" s="408"/>
      <c r="S18" s="408"/>
      <c r="T18" s="408"/>
      <c r="U18" s="408"/>
      <c r="V18" s="408"/>
      <c r="W18" s="408"/>
      <c r="X18" s="408"/>
      <c r="Y18" s="408"/>
      <c r="Z18" s="408"/>
      <c r="AA18" s="408"/>
      <c r="AB18" s="408"/>
      <c r="AC18" s="409"/>
      <c r="AD18" s="345"/>
      <c r="AE18" s="346"/>
      <c r="AF18" s="346"/>
      <c r="AG18" s="346"/>
      <c r="AH18" s="346"/>
      <c r="AI18" s="346"/>
      <c r="AJ18" s="346"/>
      <c r="AK18" s="346"/>
      <c r="AL18" s="346"/>
      <c r="AM18" s="346"/>
      <c r="AN18" s="346"/>
      <c r="AO18" s="346"/>
      <c r="AP18" s="346"/>
      <c r="AQ18" s="346"/>
      <c r="AR18" s="347"/>
      <c r="AS18" s="345"/>
      <c r="AT18" s="346"/>
      <c r="AU18" s="346"/>
      <c r="AV18" s="346"/>
      <c r="AW18" s="346"/>
      <c r="AX18" s="346"/>
      <c r="AY18" s="346"/>
      <c r="AZ18" s="346"/>
      <c r="BA18" s="346"/>
      <c r="BB18" s="346"/>
      <c r="BC18" s="346"/>
      <c r="BD18" s="346"/>
      <c r="BE18" s="346"/>
      <c r="BF18" s="346"/>
      <c r="BG18" s="347"/>
      <c r="BH18" s="407"/>
      <c r="BI18" s="414"/>
      <c r="BJ18" s="414"/>
      <c r="BK18" s="414"/>
      <c r="BL18" s="414"/>
      <c r="BM18" s="414"/>
      <c r="BN18" s="414"/>
      <c r="BO18" s="414"/>
      <c r="BP18" s="414"/>
      <c r="BQ18" s="414"/>
      <c r="BR18" s="414"/>
      <c r="BS18" s="414"/>
      <c r="BT18" s="414"/>
      <c r="BU18" s="414"/>
      <c r="BV18" s="415"/>
    </row>
    <row r="19" spans="1:81" ht="20.100000000000001" customHeight="1" x14ac:dyDescent="0.15">
      <c r="B19" s="353" t="str">
        <f>入力シート②【開始月】!E36</f>
        <v>住居手当</v>
      </c>
      <c r="C19" s="354"/>
      <c r="D19" s="354"/>
      <c r="E19" s="354"/>
      <c r="F19" s="354"/>
      <c r="G19" s="355"/>
      <c r="H19" s="339">
        <f>IF(入力シート②【開始月】!M36="","",入力シート②【開始月】!M36)</f>
        <v>0</v>
      </c>
      <c r="I19" s="340"/>
      <c r="J19" s="340"/>
      <c r="K19" s="340"/>
      <c r="L19" s="340"/>
      <c r="M19" s="340"/>
      <c r="N19" s="341"/>
      <c r="O19" s="407"/>
      <c r="P19" s="408"/>
      <c r="Q19" s="408"/>
      <c r="R19" s="408"/>
      <c r="S19" s="408"/>
      <c r="T19" s="408"/>
      <c r="U19" s="408"/>
      <c r="V19" s="408"/>
      <c r="W19" s="408"/>
      <c r="X19" s="408"/>
      <c r="Y19" s="408"/>
      <c r="Z19" s="408"/>
      <c r="AA19" s="408"/>
      <c r="AB19" s="408"/>
      <c r="AC19" s="409"/>
      <c r="AD19" s="345"/>
      <c r="AE19" s="346"/>
      <c r="AF19" s="346"/>
      <c r="AG19" s="346"/>
      <c r="AH19" s="346"/>
      <c r="AI19" s="346"/>
      <c r="AJ19" s="346"/>
      <c r="AK19" s="346"/>
      <c r="AL19" s="346"/>
      <c r="AM19" s="346"/>
      <c r="AN19" s="346"/>
      <c r="AO19" s="346"/>
      <c r="AP19" s="346"/>
      <c r="AQ19" s="346"/>
      <c r="AR19" s="347"/>
      <c r="AS19" s="345"/>
      <c r="AT19" s="346"/>
      <c r="AU19" s="346"/>
      <c r="AV19" s="346"/>
      <c r="AW19" s="346"/>
      <c r="AX19" s="346"/>
      <c r="AY19" s="346"/>
      <c r="AZ19" s="346"/>
      <c r="BA19" s="346"/>
      <c r="BB19" s="346"/>
      <c r="BC19" s="346"/>
      <c r="BD19" s="346"/>
      <c r="BE19" s="346"/>
      <c r="BF19" s="346"/>
      <c r="BG19" s="347"/>
      <c r="BH19" s="407"/>
      <c r="BI19" s="414"/>
      <c r="BJ19" s="414"/>
      <c r="BK19" s="414"/>
      <c r="BL19" s="414"/>
      <c r="BM19" s="414"/>
      <c r="BN19" s="414"/>
      <c r="BO19" s="414"/>
      <c r="BP19" s="414"/>
      <c r="BQ19" s="414"/>
      <c r="BR19" s="414"/>
      <c r="BS19" s="414"/>
      <c r="BT19" s="414"/>
      <c r="BU19" s="414"/>
      <c r="BV19" s="415"/>
    </row>
    <row r="20" spans="1:81" ht="20.100000000000001" customHeight="1" x14ac:dyDescent="0.15">
      <c r="B20" s="353" t="str">
        <f>IF(入力シート②【開始月】!E37="","",入力シート②【開始月】!E37)</f>
        <v/>
      </c>
      <c r="C20" s="354"/>
      <c r="D20" s="354"/>
      <c r="E20" s="354"/>
      <c r="F20" s="354"/>
      <c r="G20" s="355"/>
      <c r="H20" s="339">
        <f>IF(入力シート②【開始月】!M37="","",入力シート②【開始月】!M37)</f>
        <v>0</v>
      </c>
      <c r="I20" s="340"/>
      <c r="J20" s="340"/>
      <c r="K20" s="340"/>
      <c r="L20" s="340"/>
      <c r="M20" s="340"/>
      <c r="N20" s="341"/>
      <c r="O20" s="407"/>
      <c r="P20" s="408"/>
      <c r="Q20" s="408"/>
      <c r="R20" s="408"/>
      <c r="S20" s="408"/>
      <c r="T20" s="408"/>
      <c r="U20" s="408"/>
      <c r="V20" s="408"/>
      <c r="W20" s="408"/>
      <c r="X20" s="408"/>
      <c r="Y20" s="408"/>
      <c r="Z20" s="408"/>
      <c r="AA20" s="408"/>
      <c r="AB20" s="408"/>
      <c r="AC20" s="409"/>
      <c r="AD20" s="345"/>
      <c r="AE20" s="346"/>
      <c r="AF20" s="346"/>
      <c r="AG20" s="346"/>
      <c r="AH20" s="346"/>
      <c r="AI20" s="346"/>
      <c r="AJ20" s="346"/>
      <c r="AK20" s="346"/>
      <c r="AL20" s="346"/>
      <c r="AM20" s="346"/>
      <c r="AN20" s="346"/>
      <c r="AO20" s="346"/>
      <c r="AP20" s="346"/>
      <c r="AQ20" s="346"/>
      <c r="AR20" s="347"/>
      <c r="AS20" s="345"/>
      <c r="AT20" s="346"/>
      <c r="AU20" s="346"/>
      <c r="AV20" s="346"/>
      <c r="AW20" s="346"/>
      <c r="AX20" s="346"/>
      <c r="AY20" s="346"/>
      <c r="AZ20" s="346"/>
      <c r="BA20" s="346"/>
      <c r="BB20" s="346"/>
      <c r="BC20" s="346"/>
      <c r="BD20" s="346"/>
      <c r="BE20" s="346"/>
      <c r="BF20" s="346"/>
      <c r="BG20" s="347"/>
      <c r="BH20" s="407"/>
      <c r="BI20" s="414"/>
      <c r="BJ20" s="414"/>
      <c r="BK20" s="414"/>
      <c r="BL20" s="414"/>
      <c r="BM20" s="414"/>
      <c r="BN20" s="414"/>
      <c r="BO20" s="414"/>
      <c r="BP20" s="414"/>
      <c r="BQ20" s="414"/>
      <c r="BR20" s="414"/>
      <c r="BS20" s="414"/>
      <c r="BT20" s="414"/>
      <c r="BU20" s="414"/>
      <c r="BV20" s="415"/>
    </row>
    <row r="21" spans="1:81" ht="20.100000000000001" customHeight="1" x14ac:dyDescent="0.15">
      <c r="B21" s="353" t="str">
        <f>IF(入力シート②【開始月】!E38="","",入力シート②【開始月】!E38)</f>
        <v/>
      </c>
      <c r="C21" s="354"/>
      <c r="D21" s="354"/>
      <c r="E21" s="354"/>
      <c r="F21" s="354"/>
      <c r="G21" s="355"/>
      <c r="H21" s="339">
        <f>IF(入力シート②【開始月】!M38="","",入力シート②【開始月】!M38)</f>
        <v>0</v>
      </c>
      <c r="I21" s="340"/>
      <c r="J21" s="340"/>
      <c r="K21" s="340"/>
      <c r="L21" s="340"/>
      <c r="M21" s="340"/>
      <c r="N21" s="341"/>
      <c r="O21" s="410"/>
      <c r="P21" s="411"/>
      <c r="Q21" s="411"/>
      <c r="R21" s="411"/>
      <c r="S21" s="411"/>
      <c r="T21" s="411"/>
      <c r="U21" s="411"/>
      <c r="V21" s="411"/>
      <c r="W21" s="411"/>
      <c r="X21" s="411"/>
      <c r="Y21" s="411"/>
      <c r="Z21" s="411"/>
      <c r="AA21" s="411"/>
      <c r="AB21" s="411"/>
      <c r="AC21" s="412"/>
      <c r="AD21" s="348"/>
      <c r="AE21" s="349"/>
      <c r="AF21" s="349"/>
      <c r="AG21" s="349"/>
      <c r="AH21" s="349"/>
      <c r="AI21" s="349"/>
      <c r="AJ21" s="349"/>
      <c r="AK21" s="349"/>
      <c r="AL21" s="349"/>
      <c r="AM21" s="349"/>
      <c r="AN21" s="349"/>
      <c r="AO21" s="349"/>
      <c r="AP21" s="349"/>
      <c r="AQ21" s="349"/>
      <c r="AR21" s="350"/>
      <c r="AS21" s="348"/>
      <c r="AT21" s="349"/>
      <c r="AU21" s="349"/>
      <c r="AV21" s="349"/>
      <c r="AW21" s="349"/>
      <c r="AX21" s="349"/>
      <c r="AY21" s="349"/>
      <c r="AZ21" s="349"/>
      <c r="BA21" s="349"/>
      <c r="BB21" s="349"/>
      <c r="BC21" s="349"/>
      <c r="BD21" s="349"/>
      <c r="BE21" s="349"/>
      <c r="BF21" s="349"/>
      <c r="BG21" s="350"/>
      <c r="BH21" s="410"/>
      <c r="BI21" s="411"/>
      <c r="BJ21" s="411"/>
      <c r="BK21" s="411"/>
      <c r="BL21" s="411"/>
      <c r="BM21" s="411"/>
      <c r="BN21" s="411"/>
      <c r="BO21" s="411"/>
      <c r="BP21" s="411"/>
      <c r="BQ21" s="411"/>
      <c r="BR21" s="411"/>
      <c r="BS21" s="411"/>
      <c r="BT21" s="411"/>
      <c r="BU21" s="411"/>
      <c r="BV21" s="416"/>
    </row>
    <row r="22" spans="1:81" ht="20.100000000000001" customHeight="1" thickBot="1" x14ac:dyDescent="0.2">
      <c r="B22" s="417" t="s">
        <v>45</v>
      </c>
      <c r="C22" s="369"/>
      <c r="D22" s="369"/>
      <c r="E22" s="369"/>
      <c r="F22" s="369"/>
      <c r="G22" s="369"/>
      <c r="H22" s="369"/>
      <c r="I22" s="369"/>
      <c r="J22" s="369"/>
      <c r="K22" s="369"/>
      <c r="L22" s="369"/>
      <c r="M22" s="369"/>
      <c r="N22" s="418"/>
      <c r="O22" s="419" t="s">
        <v>44</v>
      </c>
      <c r="P22" s="420"/>
      <c r="Q22" s="365">
        <f>SUM(H17:N21)</f>
        <v>12192</v>
      </c>
      <c r="R22" s="365"/>
      <c r="S22" s="365"/>
      <c r="T22" s="365"/>
      <c r="U22" s="365"/>
      <c r="V22" s="365"/>
      <c r="W22" s="365"/>
      <c r="X22" s="365"/>
      <c r="Y22" s="365"/>
      <c r="Z22" s="365"/>
      <c r="AA22" s="365"/>
      <c r="AB22" s="423" t="s">
        <v>8</v>
      </c>
      <c r="AC22" s="424"/>
      <c r="AD22" s="419" t="s">
        <v>43</v>
      </c>
      <c r="AE22" s="422"/>
      <c r="AF22" s="365">
        <f>SUM(H17:H21)</f>
        <v>12192</v>
      </c>
      <c r="AG22" s="365"/>
      <c r="AH22" s="365"/>
      <c r="AI22" s="365"/>
      <c r="AJ22" s="365"/>
      <c r="AK22" s="365"/>
      <c r="AL22" s="365"/>
      <c r="AM22" s="365"/>
      <c r="AN22" s="365"/>
      <c r="AO22" s="365"/>
      <c r="AP22" s="365"/>
      <c r="AQ22" s="423" t="s">
        <v>8</v>
      </c>
      <c r="AR22" s="424"/>
      <c r="AS22" s="419" t="s">
        <v>97</v>
      </c>
      <c r="AT22" s="422"/>
      <c r="AU22" s="365">
        <f>SUM(H17:H21)</f>
        <v>12192</v>
      </c>
      <c r="AV22" s="365"/>
      <c r="AW22" s="365"/>
      <c r="AX22" s="365"/>
      <c r="AY22" s="365"/>
      <c r="AZ22" s="365"/>
      <c r="BA22" s="365"/>
      <c r="BB22" s="365"/>
      <c r="BC22" s="365"/>
      <c r="BD22" s="365"/>
      <c r="BE22" s="365"/>
      <c r="BF22" s="423" t="s">
        <v>8</v>
      </c>
      <c r="BG22" s="424"/>
      <c r="BH22" s="419" t="s">
        <v>98</v>
      </c>
      <c r="BI22" s="422"/>
      <c r="BJ22" s="365">
        <f>SUM(H17:H21)</f>
        <v>12192</v>
      </c>
      <c r="BK22" s="365"/>
      <c r="BL22" s="365"/>
      <c r="BM22" s="365"/>
      <c r="BN22" s="365"/>
      <c r="BO22" s="365"/>
      <c r="BP22" s="365"/>
      <c r="BQ22" s="365"/>
      <c r="BR22" s="365"/>
      <c r="BS22" s="365"/>
      <c r="BT22" s="365"/>
      <c r="BU22" s="423" t="s">
        <v>8</v>
      </c>
      <c r="BV22" s="475"/>
    </row>
    <row r="23" spans="1:81" ht="15" customHeight="1" thickBot="1" x14ac:dyDescent="0.2">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24"/>
      <c r="BY23" s="24"/>
      <c r="BZ23" s="24"/>
      <c r="CA23" s="24"/>
      <c r="CB23" s="24"/>
      <c r="CC23" s="24"/>
    </row>
    <row r="24" spans="1:81" ht="15" customHeight="1" thickTop="1" x14ac:dyDescent="0.15">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row>
    <row r="25" spans="1:81" ht="18.75" x14ac:dyDescent="0.2">
      <c r="C25" s="399" t="s">
        <v>42</v>
      </c>
      <c r="D25" s="399"/>
      <c r="E25" s="399"/>
      <c r="F25" s="399"/>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c r="AM25" s="400"/>
      <c r="AN25" s="400"/>
      <c r="AO25" s="400"/>
      <c r="AP25" s="400"/>
      <c r="AQ25" s="400"/>
      <c r="AR25" s="400"/>
      <c r="AS25" s="400"/>
      <c r="AT25" s="400"/>
      <c r="AU25" s="400"/>
      <c r="AV25" s="400"/>
      <c r="AW25" s="400"/>
      <c r="AX25" s="400"/>
      <c r="AY25" s="400"/>
      <c r="AZ25" s="400"/>
      <c r="BA25" s="400"/>
      <c r="BB25" s="400"/>
      <c r="BC25" s="400"/>
      <c r="BD25" s="400"/>
      <c r="BE25" s="400"/>
      <c r="BF25" s="400"/>
      <c r="BG25" s="400"/>
      <c r="BH25" s="400"/>
      <c r="BI25" s="400"/>
      <c r="BJ25" s="400"/>
      <c r="BK25" s="400"/>
      <c r="BL25" s="400"/>
      <c r="BM25" s="400"/>
      <c r="BN25" s="400"/>
      <c r="BO25" s="400"/>
      <c r="BP25" s="400"/>
      <c r="BQ25" s="400"/>
      <c r="BR25" s="400"/>
      <c r="BS25" s="400"/>
      <c r="BT25" s="400"/>
      <c r="BU25" s="400"/>
      <c r="BV25" s="400"/>
    </row>
    <row r="26" spans="1:81" ht="21" customHeight="1" thickBot="1" x14ac:dyDescent="0.2">
      <c r="B26" s="509" t="s">
        <v>132</v>
      </c>
      <c r="C26" s="510"/>
      <c r="D26" s="510"/>
      <c r="E26" s="510"/>
      <c r="F26" s="510"/>
      <c r="G26" s="510"/>
      <c r="H26" s="510"/>
      <c r="I26" s="510"/>
      <c r="J26" s="510"/>
      <c r="K26" s="511"/>
      <c r="L26" s="477" t="s">
        <v>159</v>
      </c>
      <c r="M26" s="478"/>
      <c r="N26" s="478"/>
      <c r="O26" s="478"/>
      <c r="P26" s="478"/>
      <c r="Q26" s="478"/>
      <c r="R26" s="478"/>
      <c r="S26" s="478"/>
      <c r="T26" s="478"/>
      <c r="U26" s="478"/>
      <c r="V26" s="478"/>
      <c r="W26" s="478"/>
      <c r="X26" s="478"/>
      <c r="Y26" s="479"/>
      <c r="Z26" s="396" t="s">
        <v>160</v>
      </c>
      <c r="AA26" s="396"/>
      <c r="AB26" s="396"/>
      <c r="AC26" s="396"/>
      <c r="AD26" s="396"/>
      <c r="AE26" s="396"/>
      <c r="AF26" s="396"/>
      <c r="AG26" s="396"/>
      <c r="AH26" s="396"/>
      <c r="AI26" s="396"/>
      <c r="AJ26" s="396"/>
      <c r="AK26" s="396"/>
      <c r="AL26" s="396"/>
      <c r="AM26" s="396"/>
      <c r="AN26" s="396" t="s">
        <v>161</v>
      </c>
      <c r="AO26" s="396"/>
      <c r="AP26" s="396"/>
      <c r="AQ26" s="396"/>
      <c r="AR26" s="396"/>
      <c r="AS26" s="396"/>
      <c r="AT26" s="396"/>
      <c r="AU26" s="396"/>
      <c r="AV26" s="396"/>
      <c r="AW26" s="396"/>
      <c r="AX26" s="396"/>
      <c r="AY26" s="396"/>
      <c r="AZ26" s="396"/>
      <c r="BA26" s="396"/>
      <c r="BB26" s="396" t="s">
        <v>162</v>
      </c>
      <c r="BC26" s="396"/>
      <c r="BD26" s="396"/>
      <c r="BE26" s="396"/>
      <c r="BF26" s="396"/>
      <c r="BG26" s="396"/>
      <c r="BH26" s="396"/>
      <c r="BI26" s="396"/>
      <c r="BJ26" s="396"/>
      <c r="BK26" s="396"/>
      <c r="BL26" s="396"/>
      <c r="BM26" s="396"/>
      <c r="BN26" s="396"/>
      <c r="BO26" s="396"/>
    </row>
    <row r="27" spans="1:81" ht="21" customHeight="1" thickTop="1" x14ac:dyDescent="0.15">
      <c r="B27" s="505" t="s">
        <v>153</v>
      </c>
      <c r="C27" s="506"/>
      <c r="D27" s="374" t="s">
        <v>154</v>
      </c>
      <c r="E27" s="375"/>
      <c r="F27" s="375"/>
      <c r="G27" s="375"/>
      <c r="H27" s="375"/>
      <c r="I27" s="375"/>
      <c r="J27" s="375"/>
      <c r="K27" s="376"/>
      <c r="L27" s="377" t="s">
        <v>41</v>
      </c>
      <c r="M27" s="378"/>
      <c r="N27" s="378"/>
      <c r="O27" s="378"/>
      <c r="P27" s="378"/>
      <c r="Q27" s="378"/>
      <c r="R27" s="378"/>
      <c r="S27" s="425">
        <f>ROUNDDOWN(Q14/Q10,2)</f>
        <v>18409.900000000001</v>
      </c>
      <c r="T27" s="425"/>
      <c r="U27" s="425"/>
      <c r="V27" s="425"/>
      <c r="W27" s="425"/>
      <c r="X27" s="425"/>
      <c r="Y27" s="156" t="s">
        <v>8</v>
      </c>
      <c r="Z27" s="377" t="s">
        <v>40</v>
      </c>
      <c r="AA27" s="378"/>
      <c r="AB27" s="378"/>
      <c r="AC27" s="378"/>
      <c r="AD27" s="378"/>
      <c r="AE27" s="378"/>
      <c r="AF27" s="378"/>
      <c r="AG27" s="425">
        <f>ROUNDDOWN(AF14/AF10,2)</f>
        <v>17533.23</v>
      </c>
      <c r="AH27" s="425"/>
      <c r="AI27" s="425"/>
      <c r="AJ27" s="425"/>
      <c r="AK27" s="425"/>
      <c r="AL27" s="425"/>
      <c r="AM27" s="157" t="s">
        <v>8</v>
      </c>
      <c r="AN27" s="377" t="s">
        <v>39</v>
      </c>
      <c r="AO27" s="378"/>
      <c r="AP27" s="378"/>
      <c r="AQ27" s="378"/>
      <c r="AR27" s="378"/>
      <c r="AS27" s="378"/>
      <c r="AT27" s="378"/>
      <c r="AU27" s="476">
        <f>ROUNDDOWN(AU14/AU10,2)</f>
        <v>16736.27</v>
      </c>
      <c r="AV27" s="476"/>
      <c r="AW27" s="476"/>
      <c r="AX27" s="476"/>
      <c r="AY27" s="476"/>
      <c r="AZ27" s="476"/>
      <c r="BA27" s="156" t="s">
        <v>8</v>
      </c>
      <c r="BB27" s="377" t="s">
        <v>38</v>
      </c>
      <c r="BC27" s="378"/>
      <c r="BD27" s="378"/>
      <c r="BE27" s="378"/>
      <c r="BF27" s="378"/>
      <c r="BG27" s="378"/>
      <c r="BH27" s="378"/>
      <c r="BI27" s="425">
        <f>ROUNDDOWN(BJ14/BJ10,2)</f>
        <v>16008.6</v>
      </c>
      <c r="BJ27" s="425"/>
      <c r="BK27" s="425"/>
      <c r="BL27" s="425"/>
      <c r="BM27" s="425"/>
      <c r="BN27" s="425"/>
      <c r="BO27" s="157" t="s">
        <v>8</v>
      </c>
      <c r="BP27" s="51"/>
    </row>
    <row r="28" spans="1:81" ht="21" customHeight="1" x14ac:dyDescent="0.15">
      <c r="B28" s="505"/>
      <c r="C28" s="506"/>
      <c r="D28" s="379" t="s">
        <v>155</v>
      </c>
      <c r="E28" s="380"/>
      <c r="F28" s="380"/>
      <c r="G28" s="380"/>
      <c r="H28" s="380"/>
      <c r="I28" s="380"/>
      <c r="J28" s="380"/>
      <c r="K28" s="381"/>
      <c r="L28" s="382" t="s">
        <v>37</v>
      </c>
      <c r="M28" s="383"/>
      <c r="N28" s="383"/>
      <c r="O28" s="383"/>
      <c r="P28" s="383"/>
      <c r="Q28" s="383"/>
      <c r="R28" s="383"/>
      <c r="S28" s="426">
        <f>ROUNDDOWN(Q22/22,2)</f>
        <v>554.17999999999995</v>
      </c>
      <c r="T28" s="426"/>
      <c r="U28" s="426"/>
      <c r="V28" s="426"/>
      <c r="W28" s="426"/>
      <c r="X28" s="426"/>
      <c r="Y28" s="53" t="s">
        <v>8</v>
      </c>
      <c r="Z28" s="382" t="s">
        <v>36</v>
      </c>
      <c r="AA28" s="387"/>
      <c r="AB28" s="387"/>
      <c r="AC28" s="387"/>
      <c r="AD28" s="387"/>
      <c r="AE28" s="387"/>
      <c r="AF28" s="387"/>
      <c r="AG28" s="426">
        <f>ROUNDDOWN(AF22/22,2)</f>
        <v>554.17999999999995</v>
      </c>
      <c r="AH28" s="426"/>
      <c r="AI28" s="426"/>
      <c r="AJ28" s="426"/>
      <c r="AK28" s="426"/>
      <c r="AL28" s="426"/>
      <c r="AM28" s="52" t="s">
        <v>8</v>
      </c>
      <c r="AN28" s="382" t="s">
        <v>35</v>
      </c>
      <c r="AO28" s="383"/>
      <c r="AP28" s="383"/>
      <c r="AQ28" s="383"/>
      <c r="AR28" s="383"/>
      <c r="AS28" s="383"/>
      <c r="AT28" s="383"/>
      <c r="AU28" s="421">
        <f>ROUNDDOWN(AU22/22,2)</f>
        <v>554.17999999999995</v>
      </c>
      <c r="AV28" s="421"/>
      <c r="AW28" s="421"/>
      <c r="AX28" s="421"/>
      <c r="AY28" s="421"/>
      <c r="AZ28" s="421"/>
      <c r="BA28" s="53" t="s">
        <v>8</v>
      </c>
      <c r="BB28" s="382" t="s">
        <v>34</v>
      </c>
      <c r="BC28" s="387"/>
      <c r="BD28" s="387"/>
      <c r="BE28" s="387"/>
      <c r="BF28" s="387"/>
      <c r="BG28" s="387"/>
      <c r="BH28" s="387"/>
      <c r="BI28" s="426">
        <f>ROUNDDOWN(BJ22/22,2)</f>
        <v>554.17999999999995</v>
      </c>
      <c r="BJ28" s="426"/>
      <c r="BK28" s="426"/>
      <c r="BL28" s="426"/>
      <c r="BM28" s="426"/>
      <c r="BN28" s="426"/>
      <c r="BO28" s="52" t="s">
        <v>8</v>
      </c>
      <c r="BP28" s="51"/>
      <c r="BV28" s="25"/>
      <c r="BX28" s="25"/>
    </row>
    <row r="29" spans="1:81" ht="21" customHeight="1" x14ac:dyDescent="0.15">
      <c r="B29" s="507"/>
      <c r="C29" s="508"/>
      <c r="D29" s="379" t="s">
        <v>33</v>
      </c>
      <c r="E29" s="380"/>
      <c r="F29" s="380"/>
      <c r="G29" s="380"/>
      <c r="H29" s="380"/>
      <c r="I29" s="380"/>
      <c r="J29" s="380"/>
      <c r="K29" s="381"/>
      <c r="L29" s="397" t="s">
        <v>32</v>
      </c>
      <c r="M29" s="398"/>
      <c r="N29" s="398"/>
      <c r="O29" s="398"/>
      <c r="P29" s="398"/>
      <c r="Q29" s="398"/>
      <c r="R29" s="398"/>
      <c r="S29" s="427">
        <f>ROUNDDOWN(S27+S28,0)</f>
        <v>18964</v>
      </c>
      <c r="T29" s="427"/>
      <c r="U29" s="427"/>
      <c r="V29" s="427"/>
      <c r="W29" s="427"/>
      <c r="X29" s="427"/>
      <c r="Y29" s="70" t="s">
        <v>8</v>
      </c>
      <c r="Z29" s="436" t="s">
        <v>31</v>
      </c>
      <c r="AA29" s="439"/>
      <c r="AB29" s="439"/>
      <c r="AC29" s="439"/>
      <c r="AD29" s="439"/>
      <c r="AE29" s="439"/>
      <c r="AF29" s="439"/>
      <c r="AG29" s="427">
        <f>ROUNDDOWN(AG27+AG28,0)</f>
        <v>18087</v>
      </c>
      <c r="AH29" s="427"/>
      <c r="AI29" s="427"/>
      <c r="AJ29" s="427"/>
      <c r="AK29" s="427"/>
      <c r="AL29" s="427"/>
      <c r="AM29" s="71" t="s">
        <v>8</v>
      </c>
      <c r="AN29" s="436" t="s">
        <v>99</v>
      </c>
      <c r="AO29" s="437"/>
      <c r="AP29" s="437"/>
      <c r="AQ29" s="437"/>
      <c r="AR29" s="437"/>
      <c r="AS29" s="437"/>
      <c r="AT29" s="437"/>
      <c r="AU29" s="427">
        <f>ROUNDDOWN(AU27+AU28,0)</f>
        <v>17290</v>
      </c>
      <c r="AV29" s="427"/>
      <c r="AW29" s="427"/>
      <c r="AX29" s="427"/>
      <c r="AY29" s="427"/>
      <c r="AZ29" s="427"/>
      <c r="BA29" s="70" t="s">
        <v>8</v>
      </c>
      <c r="BB29" s="436" t="s">
        <v>30</v>
      </c>
      <c r="BC29" s="439"/>
      <c r="BD29" s="439"/>
      <c r="BE29" s="439"/>
      <c r="BF29" s="439"/>
      <c r="BG29" s="439"/>
      <c r="BH29" s="439"/>
      <c r="BI29" s="427">
        <f>ROUNDDOWN(BI27+BI28,0)</f>
        <v>16562</v>
      </c>
      <c r="BJ29" s="427"/>
      <c r="BK29" s="427"/>
      <c r="BL29" s="427"/>
      <c r="BM29" s="427"/>
      <c r="BN29" s="427"/>
      <c r="BO29" s="52" t="s">
        <v>8</v>
      </c>
      <c r="BP29" s="51"/>
    </row>
    <row r="30" spans="1:81" x14ac:dyDescent="0.15">
      <c r="D30" s="50"/>
      <c r="E30" s="50"/>
      <c r="F30" s="50"/>
      <c r="G30" s="50"/>
      <c r="H30" s="50"/>
      <c r="I30" s="50"/>
      <c r="J30" s="50"/>
      <c r="K30" s="50"/>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4"/>
    </row>
    <row r="31" spans="1:81" s="144" customFormat="1" ht="15.95" customHeight="1" x14ac:dyDescent="0.15">
      <c r="B31" s="142" t="s">
        <v>140</v>
      </c>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row>
    <row r="32" spans="1:81" ht="15.95" customHeight="1" x14ac:dyDescent="0.15">
      <c r="B32" s="25"/>
      <c r="C32" s="25" t="s">
        <v>134</v>
      </c>
      <c r="D32" s="25" t="s">
        <v>135</v>
      </c>
      <c r="E32" s="25"/>
      <c r="F32" s="25"/>
      <c r="G32" s="25"/>
      <c r="H32" s="25"/>
      <c r="I32" s="25"/>
      <c r="J32" s="25"/>
      <c r="L32" s="25"/>
      <c r="M32" s="25"/>
      <c r="N32" s="25"/>
      <c r="O32" s="25"/>
      <c r="P32" s="25"/>
      <c r="R32" s="25"/>
      <c r="S32" s="25"/>
      <c r="T32" s="25"/>
      <c r="U32" s="25" t="s">
        <v>177</v>
      </c>
      <c r="V32" s="49"/>
      <c r="W32" s="25"/>
      <c r="X32" s="25"/>
      <c r="Y32" s="25"/>
      <c r="Z32" s="25"/>
      <c r="AA32" s="25"/>
      <c r="AB32" s="25"/>
      <c r="AC32" s="25"/>
      <c r="AD32" s="25"/>
      <c r="AE32" s="25"/>
      <c r="AF32" s="25"/>
      <c r="AG32" s="25"/>
      <c r="AH32" s="25"/>
      <c r="AI32" s="25"/>
      <c r="AJ32" s="25"/>
      <c r="AK32" s="25"/>
      <c r="AL32" s="25"/>
      <c r="AM32" s="25"/>
      <c r="AN32" s="25"/>
      <c r="AS32" s="25"/>
      <c r="AT32" s="25"/>
      <c r="AU32" s="25"/>
      <c r="AV32" s="25"/>
      <c r="AW32" s="25"/>
      <c r="AX32" s="25"/>
      <c r="AY32" s="25"/>
      <c r="AZ32" s="25"/>
      <c r="BA32" s="25"/>
      <c r="BB32" s="25"/>
      <c r="BC32" s="25"/>
      <c r="BI32" s="25"/>
      <c r="BJ32" s="25"/>
      <c r="BK32" s="25"/>
      <c r="BL32" s="25"/>
      <c r="BM32" s="25"/>
      <c r="BN32" s="25"/>
      <c r="BO32" s="25"/>
    </row>
    <row r="33" spans="2:91" ht="15.95" customHeight="1" x14ac:dyDescent="0.15">
      <c r="B33" s="25"/>
      <c r="C33" s="45"/>
      <c r="D33" s="388">
        <f>IF(M6="","",M6)</f>
        <v>455000</v>
      </c>
      <c r="E33" s="388"/>
      <c r="F33" s="388"/>
      <c r="G33" s="388"/>
      <c r="H33" s="388"/>
      <c r="I33" s="8"/>
      <c r="J33" s="174" t="s">
        <v>138</v>
      </c>
      <c r="K33" s="174"/>
      <c r="L33" s="174"/>
      <c r="M33" s="174"/>
      <c r="N33" s="174"/>
      <c r="O33" s="174"/>
      <c r="P33" s="174"/>
      <c r="Q33" s="174"/>
      <c r="R33" s="174"/>
      <c r="S33" s="91" t="s">
        <v>137</v>
      </c>
      <c r="T33" s="8"/>
      <c r="U33" s="388">
        <f>IF(D33="","",ROUND(D33/22,-1))</f>
        <v>20680</v>
      </c>
      <c r="V33" s="388"/>
      <c r="W33" s="388"/>
      <c r="X33" s="388"/>
      <c r="Y33" s="388"/>
      <c r="Z33" s="388"/>
      <c r="AA33" s="8" t="s">
        <v>8</v>
      </c>
      <c r="AB33" s="8"/>
      <c r="AC33" s="46" t="s">
        <v>163</v>
      </c>
      <c r="AD33" s="46"/>
      <c r="AE33" s="46"/>
      <c r="AF33" s="47"/>
      <c r="AG33" s="47"/>
      <c r="AH33" s="47"/>
      <c r="AI33" s="46"/>
      <c r="AJ33" s="46"/>
      <c r="AK33" s="46"/>
      <c r="AL33" s="25"/>
      <c r="AM33" s="25"/>
      <c r="AN33" s="25"/>
      <c r="AO33" s="25"/>
      <c r="AP33" s="25"/>
      <c r="AQ33" s="25"/>
      <c r="AR33" s="25"/>
      <c r="AS33" s="46"/>
      <c r="AT33" s="46"/>
      <c r="AU33" s="47"/>
      <c r="AV33" s="47"/>
      <c r="AW33" s="47"/>
      <c r="AX33" s="46"/>
      <c r="AY33" s="46"/>
      <c r="AZ33" s="46"/>
      <c r="BA33" s="25"/>
      <c r="BB33" s="25"/>
      <c r="BC33" s="25"/>
      <c r="BD33" s="25"/>
      <c r="BE33" s="25"/>
      <c r="BF33" s="25"/>
      <c r="BG33" s="25"/>
      <c r="BH33" s="25"/>
      <c r="BI33" s="25"/>
      <c r="BJ33" s="25"/>
      <c r="BK33" s="25"/>
      <c r="BL33" s="25"/>
      <c r="BM33" s="25"/>
      <c r="BN33" s="25"/>
      <c r="BO33" s="25"/>
    </row>
    <row r="34" spans="2:91" ht="15.95" customHeight="1" x14ac:dyDescent="0.15">
      <c r="B34" s="25"/>
      <c r="C34" s="25" t="s">
        <v>134</v>
      </c>
      <c r="D34" s="25" t="s">
        <v>178</v>
      </c>
      <c r="E34" s="25"/>
      <c r="F34" s="25"/>
      <c r="G34" s="25"/>
      <c r="H34" s="25"/>
      <c r="I34" s="25"/>
      <c r="J34" s="25"/>
      <c r="K34" s="25"/>
      <c r="L34" s="25" t="s">
        <v>28</v>
      </c>
      <c r="M34" s="25"/>
      <c r="N34" s="25"/>
      <c r="O34" s="25"/>
      <c r="P34" s="25"/>
      <c r="Q34" s="25"/>
      <c r="R34" s="25"/>
      <c r="S34" s="25"/>
      <c r="T34" s="25"/>
      <c r="U34" s="25" t="s">
        <v>133</v>
      </c>
      <c r="W34" s="25"/>
      <c r="X34" s="25"/>
      <c r="Y34" s="25"/>
      <c r="Z34" s="25"/>
      <c r="AA34" s="25"/>
      <c r="AB34" s="25"/>
      <c r="AC34" s="25"/>
      <c r="AD34" s="41"/>
      <c r="AE34" s="41"/>
      <c r="AF34" s="41"/>
      <c r="AG34" s="41"/>
      <c r="AH34" s="41"/>
      <c r="AI34" s="41"/>
      <c r="AJ34" s="41"/>
      <c r="BJ34" s="25"/>
      <c r="BK34" s="48"/>
      <c r="BL34" s="25"/>
      <c r="BM34" s="25"/>
      <c r="BN34" s="38"/>
      <c r="BO34" s="38"/>
      <c r="BP34" s="24"/>
      <c r="BQ34" s="24"/>
      <c r="BR34" s="24"/>
      <c r="BS34" s="24"/>
      <c r="BT34" s="24"/>
      <c r="BU34" s="24"/>
      <c r="BV34" s="24"/>
      <c r="BW34" s="24"/>
    </row>
    <row r="35" spans="2:91" ht="15.95" customHeight="1" x14ac:dyDescent="0.15">
      <c r="B35" s="25"/>
      <c r="C35" s="46"/>
      <c r="D35" s="389">
        <f>U33</f>
        <v>20680</v>
      </c>
      <c r="E35" s="389"/>
      <c r="F35" s="389"/>
      <c r="G35" s="389"/>
      <c r="H35" s="389"/>
      <c r="I35" s="8"/>
      <c r="J35" s="8" t="s">
        <v>136</v>
      </c>
      <c r="K35" s="8"/>
      <c r="L35" s="8"/>
      <c r="M35" s="8"/>
      <c r="N35" s="8"/>
      <c r="O35" s="8"/>
      <c r="P35" s="8"/>
      <c r="Q35" s="8"/>
      <c r="R35" s="8"/>
      <c r="S35" s="8" t="s">
        <v>9</v>
      </c>
      <c r="T35" s="8"/>
      <c r="U35" s="389">
        <f>IF(D33="","",ROUND(D35*2/3,0))</f>
        <v>13787</v>
      </c>
      <c r="V35" s="389"/>
      <c r="W35" s="389"/>
      <c r="X35" s="389"/>
      <c r="Y35" s="389"/>
      <c r="Z35" s="389"/>
      <c r="AA35" s="8" t="s">
        <v>8</v>
      </c>
      <c r="AB35" s="8"/>
      <c r="AC35" s="46" t="s">
        <v>139</v>
      </c>
      <c r="AD35" s="46"/>
      <c r="AE35" s="46"/>
      <c r="AF35" s="46"/>
      <c r="AG35" s="46"/>
      <c r="AH35" s="154"/>
      <c r="AI35" s="46"/>
      <c r="AJ35" s="25"/>
      <c r="AK35" s="68" t="s">
        <v>63</v>
      </c>
      <c r="AL35" s="25"/>
      <c r="AM35" s="25"/>
      <c r="AN35" s="25"/>
      <c r="AO35" s="25"/>
      <c r="AP35" s="25"/>
      <c r="AQ35" s="25"/>
      <c r="AR35" s="25"/>
      <c r="AS35" s="46"/>
      <c r="AT35" s="46"/>
      <c r="AU35" s="46"/>
      <c r="AV35" s="46"/>
      <c r="AW35" s="47"/>
      <c r="AX35" s="46"/>
      <c r="AY35" s="25"/>
      <c r="AZ35" s="45"/>
      <c r="BA35" s="25"/>
      <c r="BB35" s="25"/>
      <c r="BC35" s="25"/>
      <c r="BD35" s="25"/>
      <c r="BE35" s="25"/>
      <c r="BF35" s="25"/>
      <c r="BG35" s="25"/>
      <c r="BH35" s="25"/>
      <c r="BI35" s="25"/>
      <c r="BJ35" s="25"/>
      <c r="BK35" s="25"/>
      <c r="BL35" s="25"/>
      <c r="BM35" s="25"/>
      <c r="BN35" s="38"/>
      <c r="BO35" s="38"/>
      <c r="BP35" s="44"/>
      <c r="BQ35" s="24"/>
      <c r="BR35" s="24"/>
      <c r="BS35" s="24"/>
      <c r="BT35" s="24"/>
      <c r="BU35" s="24"/>
      <c r="BV35" s="24"/>
      <c r="BW35" s="24"/>
    </row>
    <row r="36" spans="2:91" ht="15.95" customHeight="1" x14ac:dyDescent="0.15">
      <c r="AR36" s="25"/>
      <c r="BG36" s="25"/>
      <c r="BH36" s="25"/>
      <c r="BI36" s="25"/>
      <c r="BJ36" s="25"/>
      <c r="BK36" s="25"/>
      <c r="BL36" s="25"/>
      <c r="BM36" s="25"/>
      <c r="BN36" s="38"/>
      <c r="BO36" s="38"/>
      <c r="BP36" s="43"/>
      <c r="BQ36" s="43"/>
      <c r="BR36" s="43"/>
      <c r="BS36" s="43"/>
      <c r="BT36" s="43"/>
      <c r="BU36" s="43"/>
      <c r="BV36" s="24"/>
      <c r="BW36" s="24"/>
    </row>
    <row r="37" spans="2:91" s="144" customFormat="1" ht="15.95" customHeight="1" x14ac:dyDescent="0.15">
      <c r="B37" s="142" t="s">
        <v>141</v>
      </c>
      <c r="C37" s="183"/>
      <c r="D37" s="183"/>
      <c r="E37" s="183"/>
      <c r="F37" s="183"/>
      <c r="G37" s="183"/>
      <c r="H37" s="183"/>
      <c r="J37" s="183"/>
      <c r="K37" s="183"/>
      <c r="L37" s="183"/>
      <c r="M37" s="183"/>
      <c r="N37" s="183"/>
      <c r="O37" s="183"/>
      <c r="P37" s="142"/>
      <c r="Q37" s="183"/>
      <c r="R37" s="183"/>
      <c r="S37" s="183"/>
      <c r="T37" s="183"/>
      <c r="V37" s="183"/>
      <c r="W37" s="183"/>
      <c r="X37" s="183"/>
      <c r="Y37" s="183"/>
      <c r="Z37" s="183"/>
      <c r="AA37" s="183"/>
      <c r="AB37" s="183"/>
      <c r="AC37" s="183"/>
      <c r="AD37" s="183"/>
      <c r="AE37" s="183"/>
      <c r="AF37" s="183"/>
      <c r="AG37" s="183"/>
      <c r="AH37" s="183"/>
      <c r="AI37" s="142"/>
      <c r="AJ37" s="183"/>
      <c r="AK37" s="183"/>
      <c r="AL37" s="183"/>
      <c r="AN37" s="183"/>
      <c r="AO37" s="183"/>
      <c r="AP37" s="158" t="s">
        <v>156</v>
      </c>
      <c r="AR37" s="440" t="s">
        <v>142</v>
      </c>
      <c r="AS37" s="440"/>
      <c r="AT37" s="440"/>
      <c r="AU37" s="440"/>
      <c r="AV37" s="440"/>
      <c r="AW37" s="440"/>
      <c r="BN37" s="148"/>
      <c r="BO37" s="148"/>
      <c r="BP37" s="143"/>
      <c r="BQ37" s="143"/>
      <c r="BR37" s="143"/>
      <c r="BS37" s="143"/>
      <c r="BT37" s="143"/>
      <c r="BU37" s="143"/>
      <c r="BV37" s="147"/>
      <c r="BW37" s="147"/>
      <c r="CF37" s="183"/>
      <c r="CG37" s="183"/>
      <c r="CH37" s="183"/>
      <c r="CI37" s="183"/>
      <c r="CJ37" s="183"/>
      <c r="CK37" s="183"/>
      <c r="CL37" s="183"/>
      <c r="CM37" s="183"/>
    </row>
    <row r="38" spans="2:91" ht="15.95" customHeight="1" x14ac:dyDescent="0.15">
      <c r="B38" s="25"/>
      <c r="C38" s="371" t="s">
        <v>27</v>
      </c>
      <c r="D38" s="371"/>
      <c r="E38" s="372">
        <f>S29</f>
        <v>18964</v>
      </c>
      <c r="F38" s="373"/>
      <c r="G38" s="373"/>
      <c r="H38" s="373"/>
      <c r="I38" s="373"/>
      <c r="J38" s="371" t="s">
        <v>23</v>
      </c>
      <c r="K38" s="371"/>
      <c r="L38" s="25" t="s">
        <v>22</v>
      </c>
      <c r="M38" s="25"/>
      <c r="N38" s="25"/>
      <c r="O38" s="72" t="s">
        <v>143</v>
      </c>
      <c r="P38" s="72"/>
      <c r="Q38" s="72"/>
      <c r="R38" s="72"/>
      <c r="S38" s="72"/>
      <c r="T38" s="72"/>
      <c r="U38" s="25"/>
      <c r="V38" s="25"/>
      <c r="W38" s="25"/>
      <c r="X38" s="25" t="s">
        <v>144</v>
      </c>
      <c r="Y38" s="373">
        <v>20</v>
      </c>
      <c r="Z38" s="373"/>
      <c r="AA38" s="373"/>
      <c r="AB38" s="25" t="s">
        <v>21</v>
      </c>
      <c r="AC38" s="25"/>
      <c r="AD38" s="72" t="s">
        <v>145</v>
      </c>
      <c r="AE38" s="25"/>
      <c r="AF38" s="25"/>
      <c r="AG38" s="25"/>
      <c r="AH38" s="25"/>
      <c r="AI38" s="25"/>
      <c r="AJ38" s="72" t="s">
        <v>146</v>
      </c>
      <c r="AK38" s="25"/>
      <c r="AL38" s="25"/>
      <c r="AM38" s="25"/>
      <c r="AN38" s="25"/>
      <c r="AO38" s="40"/>
      <c r="AP38" s="77" t="s">
        <v>9</v>
      </c>
      <c r="AQ38" s="40"/>
      <c r="AR38" s="431">
        <f>IF(E38="","",E38*Y38)</f>
        <v>379280</v>
      </c>
      <c r="AS38" s="431"/>
      <c r="AT38" s="431"/>
      <c r="AU38" s="431"/>
      <c r="AV38" s="431"/>
      <c r="AW38" s="431"/>
      <c r="AX38" s="431"/>
      <c r="AY38" s="40" t="s">
        <v>8</v>
      </c>
      <c r="BN38" s="40"/>
      <c r="BO38" s="40"/>
      <c r="BP38" s="40"/>
      <c r="BQ38" s="181"/>
      <c r="BR38" s="181"/>
      <c r="BS38" s="181"/>
      <c r="BT38" s="181"/>
      <c r="BU38" s="181"/>
      <c r="BV38" s="39"/>
      <c r="BW38" s="24"/>
    </row>
    <row r="39" spans="2:91" ht="15.95" customHeight="1" x14ac:dyDescent="0.15">
      <c r="B39" s="25"/>
      <c r="C39" s="371" t="s">
        <v>26</v>
      </c>
      <c r="D39" s="371"/>
      <c r="E39" s="372">
        <f>AG29</f>
        <v>18087</v>
      </c>
      <c r="F39" s="373"/>
      <c r="G39" s="373"/>
      <c r="H39" s="373"/>
      <c r="I39" s="373"/>
      <c r="J39" s="371" t="s">
        <v>23</v>
      </c>
      <c r="K39" s="371"/>
      <c r="L39" s="25" t="s">
        <v>22</v>
      </c>
      <c r="M39" s="25"/>
      <c r="N39" s="25"/>
      <c r="O39" s="72" t="s">
        <v>143</v>
      </c>
      <c r="P39" s="72"/>
      <c r="Q39" s="72"/>
      <c r="R39" s="72"/>
      <c r="S39" s="72"/>
      <c r="T39" s="72"/>
      <c r="U39" s="25"/>
      <c r="V39" s="25"/>
      <c r="W39" s="25"/>
      <c r="X39" s="25" t="s">
        <v>144</v>
      </c>
      <c r="Y39" s="373">
        <v>21</v>
      </c>
      <c r="Z39" s="373"/>
      <c r="AA39" s="373"/>
      <c r="AB39" s="25" t="s">
        <v>21</v>
      </c>
      <c r="AC39" s="25"/>
      <c r="AD39" s="72" t="s">
        <v>145</v>
      </c>
      <c r="AE39" s="25"/>
      <c r="AF39" s="25"/>
      <c r="AG39" s="25"/>
      <c r="AH39" s="25"/>
      <c r="AI39" s="25"/>
      <c r="AJ39" s="72" t="s">
        <v>147</v>
      </c>
      <c r="AK39" s="25"/>
      <c r="AL39" s="25"/>
      <c r="AM39" s="25"/>
      <c r="AN39" s="25"/>
      <c r="AO39" s="40"/>
      <c r="AP39" s="77" t="s">
        <v>9</v>
      </c>
      <c r="AQ39" s="40"/>
      <c r="AR39" s="431">
        <f>IF(E39="","",E39*Y39)</f>
        <v>379827</v>
      </c>
      <c r="AS39" s="431"/>
      <c r="AT39" s="431"/>
      <c r="AU39" s="431"/>
      <c r="AV39" s="431"/>
      <c r="AW39" s="431"/>
      <c r="AX39" s="431"/>
      <c r="AY39" s="40" t="s">
        <v>8</v>
      </c>
      <c r="BN39" s="40"/>
      <c r="BO39" s="40"/>
      <c r="BP39" s="40"/>
      <c r="BQ39" s="181"/>
      <c r="BR39" s="181"/>
      <c r="BS39" s="181"/>
      <c r="BT39" s="181"/>
      <c r="BU39" s="181"/>
      <c r="BV39" s="39"/>
      <c r="BW39" s="24"/>
    </row>
    <row r="40" spans="2:91" ht="15.95" customHeight="1" x14ac:dyDescent="0.15">
      <c r="B40" s="25"/>
      <c r="C40" s="371" t="s">
        <v>25</v>
      </c>
      <c r="D40" s="371"/>
      <c r="E40" s="372">
        <f>AU29</f>
        <v>17290</v>
      </c>
      <c r="F40" s="373"/>
      <c r="G40" s="373"/>
      <c r="H40" s="373"/>
      <c r="I40" s="373"/>
      <c r="J40" s="371" t="s">
        <v>23</v>
      </c>
      <c r="K40" s="371"/>
      <c r="L40" s="25" t="s">
        <v>22</v>
      </c>
      <c r="M40" s="25"/>
      <c r="N40" s="25"/>
      <c r="O40" s="72" t="s">
        <v>143</v>
      </c>
      <c r="P40" s="72"/>
      <c r="Q40" s="72"/>
      <c r="R40" s="72"/>
      <c r="S40" s="72"/>
      <c r="T40" s="72"/>
      <c r="U40" s="25"/>
      <c r="V40" s="25"/>
      <c r="W40" s="25"/>
      <c r="X40" s="25" t="s">
        <v>144</v>
      </c>
      <c r="Y40" s="373">
        <v>22</v>
      </c>
      <c r="Z40" s="373"/>
      <c r="AA40" s="373"/>
      <c r="AB40" s="38" t="s">
        <v>21</v>
      </c>
      <c r="AC40" s="38"/>
      <c r="AD40" s="72" t="s">
        <v>145</v>
      </c>
      <c r="AE40" s="38"/>
      <c r="AF40" s="38"/>
      <c r="AG40" s="38"/>
      <c r="AH40" s="38"/>
      <c r="AI40" s="38"/>
      <c r="AJ40" s="72" t="s">
        <v>148</v>
      </c>
      <c r="AK40" s="38"/>
      <c r="AL40" s="38"/>
      <c r="AM40" s="38"/>
      <c r="AN40" s="38"/>
      <c r="AO40" s="40"/>
      <c r="AP40" s="77" t="s">
        <v>9</v>
      </c>
      <c r="AQ40" s="40"/>
      <c r="AR40" s="431">
        <f>IF(E40="","",E40*Y40)</f>
        <v>380380</v>
      </c>
      <c r="AS40" s="431"/>
      <c r="AT40" s="431"/>
      <c r="AU40" s="431"/>
      <c r="AV40" s="431"/>
      <c r="AW40" s="431"/>
      <c r="AX40" s="431"/>
      <c r="AY40" s="40" t="s">
        <v>8</v>
      </c>
      <c r="BN40" s="40"/>
      <c r="BO40" s="40"/>
      <c r="BP40" s="40"/>
      <c r="BQ40" s="181"/>
      <c r="BR40" s="181"/>
      <c r="BS40" s="181"/>
      <c r="BT40" s="181"/>
      <c r="BU40" s="181"/>
      <c r="BV40" s="39"/>
      <c r="BW40" s="24"/>
    </row>
    <row r="41" spans="2:91" ht="15.95" customHeight="1" x14ac:dyDescent="0.15">
      <c r="B41" s="25"/>
      <c r="C41" s="371" t="s">
        <v>24</v>
      </c>
      <c r="D41" s="371"/>
      <c r="E41" s="372">
        <f>BI29</f>
        <v>16562</v>
      </c>
      <c r="F41" s="373"/>
      <c r="G41" s="373"/>
      <c r="H41" s="373"/>
      <c r="I41" s="373"/>
      <c r="J41" s="371" t="s">
        <v>23</v>
      </c>
      <c r="K41" s="371"/>
      <c r="L41" s="25" t="s">
        <v>22</v>
      </c>
      <c r="M41" s="25"/>
      <c r="N41" s="25"/>
      <c r="O41" s="72" t="s">
        <v>143</v>
      </c>
      <c r="P41" s="72"/>
      <c r="Q41" s="72"/>
      <c r="R41" s="72"/>
      <c r="S41" s="72"/>
      <c r="T41" s="72"/>
      <c r="U41" s="25"/>
      <c r="V41" s="25"/>
      <c r="W41" s="25"/>
      <c r="X41" s="25" t="s">
        <v>144</v>
      </c>
      <c r="Y41" s="392">
        <v>23</v>
      </c>
      <c r="Z41" s="392"/>
      <c r="AA41" s="392"/>
      <c r="AB41" s="38" t="s">
        <v>21</v>
      </c>
      <c r="AC41" s="38"/>
      <c r="AD41" s="72" t="s">
        <v>145</v>
      </c>
      <c r="AE41" s="38"/>
      <c r="AF41" s="38"/>
      <c r="AG41" s="38"/>
      <c r="AH41" s="38"/>
      <c r="AI41" s="38"/>
      <c r="AJ41" s="72" t="s">
        <v>149</v>
      </c>
      <c r="AK41" s="38"/>
      <c r="AL41" s="38"/>
      <c r="AM41" s="38"/>
      <c r="AN41" s="38"/>
      <c r="AO41" s="40"/>
      <c r="AP41" s="77" t="s">
        <v>9</v>
      </c>
      <c r="AQ41" s="40"/>
      <c r="AR41" s="431">
        <f>IF(E41="","",E41*Y41)</f>
        <v>380926</v>
      </c>
      <c r="AS41" s="431"/>
      <c r="AT41" s="431"/>
      <c r="AU41" s="431"/>
      <c r="AV41" s="431"/>
      <c r="AW41" s="431"/>
      <c r="AX41" s="431"/>
      <c r="AY41" s="40" t="s">
        <v>8</v>
      </c>
      <c r="BN41" s="40"/>
      <c r="BO41" s="40"/>
      <c r="BP41" s="40"/>
      <c r="BQ41" s="181"/>
      <c r="BR41" s="181"/>
      <c r="BS41" s="181"/>
      <c r="BT41" s="181"/>
      <c r="BU41" s="181"/>
      <c r="BV41" s="39"/>
      <c r="BW41" s="24"/>
    </row>
    <row r="42" spans="2:91" ht="15.95" customHeight="1" x14ac:dyDescent="0.15">
      <c r="B42" s="25"/>
      <c r="C42" s="176"/>
      <c r="D42" s="151"/>
      <c r="E42" s="42"/>
      <c r="F42" s="150"/>
      <c r="G42" s="150"/>
      <c r="H42" s="150"/>
      <c r="I42" s="150"/>
      <c r="J42" s="176"/>
      <c r="K42" s="176"/>
      <c r="L42" s="25"/>
      <c r="M42" s="25"/>
      <c r="N42" s="25"/>
      <c r="O42" s="25"/>
      <c r="P42" s="25"/>
      <c r="Q42" s="38"/>
      <c r="R42" s="38"/>
      <c r="S42" s="38"/>
      <c r="T42" s="38"/>
      <c r="U42" s="38"/>
      <c r="V42" s="38"/>
      <c r="W42" s="38"/>
      <c r="X42" s="38"/>
      <c r="Y42" s="175"/>
      <c r="Z42" s="175"/>
      <c r="AA42" s="175"/>
      <c r="AB42" s="38"/>
      <c r="AC42" s="38"/>
      <c r="AD42" s="38"/>
      <c r="AE42" s="38"/>
      <c r="AF42" s="38"/>
      <c r="AG42" s="38"/>
      <c r="AH42" s="38"/>
      <c r="AI42" s="38"/>
      <c r="AJ42" s="38"/>
      <c r="AK42" s="38"/>
      <c r="AL42" s="38"/>
      <c r="AM42" s="38"/>
      <c r="AN42" s="38"/>
      <c r="AO42" s="40"/>
      <c r="AP42" s="40"/>
      <c r="AQ42" s="40"/>
      <c r="AR42" s="181"/>
      <c r="AS42" s="181"/>
      <c r="AT42" s="181"/>
      <c r="AU42" s="181"/>
      <c r="AV42" s="181"/>
      <c r="AW42" s="181"/>
      <c r="AX42" s="181"/>
      <c r="AY42" s="40"/>
      <c r="BN42" s="40"/>
      <c r="BO42" s="40"/>
      <c r="BP42" s="40"/>
      <c r="BQ42" s="181"/>
      <c r="BR42" s="181"/>
      <c r="BS42" s="181"/>
      <c r="BT42" s="181"/>
      <c r="BU42" s="181"/>
      <c r="BV42" s="39"/>
      <c r="BW42" s="24"/>
    </row>
    <row r="43" spans="2:91" s="144" customFormat="1" ht="15.75" customHeight="1" x14ac:dyDescent="0.15">
      <c r="B43" s="142" t="s">
        <v>180</v>
      </c>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BG43" s="145"/>
      <c r="BH43" s="145"/>
      <c r="BI43" s="145"/>
      <c r="BJ43" s="145"/>
      <c r="BK43" s="145"/>
      <c r="BL43" s="145"/>
      <c r="BM43" s="145"/>
      <c r="BN43" s="146"/>
      <c r="BO43" s="146"/>
      <c r="BP43" s="146"/>
      <c r="BQ43" s="146"/>
      <c r="BR43" s="146"/>
      <c r="BS43" s="146"/>
      <c r="BT43" s="146"/>
      <c r="BU43" s="146"/>
      <c r="BV43" s="146"/>
      <c r="BW43" s="147"/>
      <c r="CF43" s="183"/>
      <c r="CG43" s="183"/>
      <c r="CH43" s="183"/>
      <c r="CI43" s="183"/>
      <c r="CJ43" s="183"/>
      <c r="CK43" s="183"/>
      <c r="CL43" s="183"/>
      <c r="CM43" s="183"/>
    </row>
    <row r="44" spans="2:91" ht="14.25" x14ac:dyDescent="0.15">
      <c r="B44" s="25"/>
      <c r="C44" s="25"/>
      <c r="F44" s="391" t="s">
        <v>151</v>
      </c>
      <c r="G44" s="391"/>
      <c r="H44" s="391"/>
      <c r="I44" s="391"/>
      <c r="J44" s="391"/>
      <c r="K44" s="391"/>
      <c r="L44" s="391"/>
      <c r="M44" s="391"/>
      <c r="N44" s="391"/>
      <c r="O44" s="72"/>
      <c r="P44" s="72"/>
      <c r="Q44" s="180" t="s">
        <v>152</v>
      </c>
      <c r="R44" s="180"/>
      <c r="S44" s="180"/>
      <c r="T44" s="180"/>
      <c r="U44" s="180"/>
      <c r="V44" s="180"/>
      <c r="W44" s="180"/>
      <c r="X44" s="180"/>
      <c r="Y44" s="180"/>
      <c r="Z44" s="72"/>
      <c r="AA44" s="180"/>
      <c r="AB44" s="180"/>
      <c r="AC44" s="180"/>
      <c r="AD44" s="180"/>
      <c r="AE44" s="180"/>
      <c r="AF44" s="180"/>
      <c r="AG44" s="180"/>
      <c r="AH44" s="180"/>
      <c r="AI44" s="180"/>
      <c r="AJ44" s="180"/>
      <c r="AK44" s="180"/>
      <c r="AL44" s="180"/>
      <c r="AM44" s="180"/>
      <c r="AN44" s="180"/>
      <c r="AO44" s="180"/>
      <c r="AP44" s="180"/>
      <c r="AQ44" s="74"/>
      <c r="AR44" s="176" t="s">
        <v>9</v>
      </c>
      <c r="AS44" s="72"/>
      <c r="AT44" s="72"/>
      <c r="AU44" s="391" t="s">
        <v>150</v>
      </c>
      <c r="AV44" s="391"/>
      <c r="AW44" s="391"/>
      <c r="AX44" s="391"/>
      <c r="AY44" s="391"/>
      <c r="AZ44" s="391"/>
      <c r="BA44" s="391"/>
      <c r="BB44" s="391"/>
      <c r="BC44" s="41"/>
      <c r="BD44" s="25"/>
      <c r="BE44" s="25"/>
      <c r="BF44" s="149" t="s">
        <v>117</v>
      </c>
      <c r="BG44" s="334" t="s">
        <v>157</v>
      </c>
      <c r="BH44" s="334"/>
      <c r="BI44" s="334"/>
      <c r="BJ44" s="334"/>
      <c r="BK44" s="334"/>
      <c r="BL44" s="334"/>
      <c r="BM44" s="334"/>
      <c r="BN44" s="334"/>
      <c r="BO44" s="334"/>
      <c r="BP44" s="334"/>
      <c r="BQ44" s="334"/>
      <c r="BR44" s="334"/>
      <c r="BS44" s="334"/>
      <c r="BT44" s="334"/>
      <c r="BU44" s="334"/>
      <c r="BV44" s="334"/>
      <c r="BW44" s="334"/>
      <c r="BX44" s="1" t="s">
        <v>118</v>
      </c>
    </row>
    <row r="45" spans="2:91" ht="12" customHeight="1" x14ac:dyDescent="0.15">
      <c r="B45" s="25"/>
      <c r="C45" s="25"/>
      <c r="G45" s="25"/>
      <c r="H45" s="25"/>
      <c r="I45" s="25"/>
      <c r="J45" s="25"/>
      <c r="K45" s="25"/>
      <c r="Q45" s="25"/>
      <c r="S45" s="34"/>
      <c r="T45" s="34"/>
      <c r="U45" s="34"/>
      <c r="V45" s="34"/>
      <c r="W45" s="34"/>
      <c r="AA45" s="34"/>
      <c r="AB45" s="34"/>
      <c r="AC45" s="34"/>
      <c r="AD45" s="34"/>
      <c r="AE45" s="34"/>
      <c r="AF45" s="34"/>
      <c r="AG45" s="34"/>
      <c r="AJ45" s="37"/>
      <c r="AK45" s="37"/>
      <c r="AL45" s="37"/>
      <c r="AM45" s="37"/>
      <c r="AN45" s="36"/>
      <c r="AO45" s="35"/>
      <c r="AP45" s="35"/>
      <c r="AQ45" s="35"/>
      <c r="AR45" s="34"/>
      <c r="AS45" s="34"/>
      <c r="AT45" s="34"/>
      <c r="AU45" s="34"/>
      <c r="AV45" s="34"/>
      <c r="AW45" s="34"/>
      <c r="AX45" s="34"/>
      <c r="AY45" s="34"/>
      <c r="AZ45" s="25"/>
      <c r="BA45" s="25"/>
      <c r="BB45" s="25"/>
      <c r="BC45" s="25"/>
      <c r="BD45" s="25"/>
      <c r="BE45" s="25"/>
      <c r="BF45" s="25"/>
      <c r="BG45" s="155" t="s">
        <v>158</v>
      </c>
      <c r="BH45" s="72"/>
      <c r="BI45" s="72"/>
      <c r="BJ45" s="72"/>
      <c r="BK45" s="72"/>
      <c r="BL45" s="72"/>
      <c r="BM45" s="72"/>
      <c r="BN45" s="72"/>
      <c r="BO45" s="78"/>
      <c r="BP45" s="78"/>
      <c r="BQ45" s="78"/>
      <c r="BR45" s="78"/>
      <c r="BS45" s="78"/>
      <c r="BT45" s="78"/>
      <c r="BU45" s="78"/>
      <c r="BV45" s="72"/>
    </row>
    <row r="46" spans="2:91" ht="17.25" x14ac:dyDescent="0.2">
      <c r="F46" s="390" t="s">
        <v>19</v>
      </c>
      <c r="G46" s="390"/>
      <c r="H46" s="390"/>
      <c r="I46" s="390"/>
      <c r="J46" s="390"/>
      <c r="K46" s="29" t="s">
        <v>15</v>
      </c>
      <c r="L46" s="29"/>
      <c r="M46" s="29"/>
      <c r="N46" s="29"/>
      <c r="R46" s="25" t="s">
        <v>14</v>
      </c>
      <c r="S46" s="393">
        <f>U35</f>
        <v>13787</v>
      </c>
      <c r="T46" s="393"/>
      <c r="U46" s="393"/>
      <c r="V46" s="393"/>
      <c r="W46" s="393"/>
      <c r="X46" s="25" t="s">
        <v>8</v>
      </c>
      <c r="Y46" s="25"/>
      <c r="Z46" s="176" t="s">
        <v>13</v>
      </c>
      <c r="AA46" s="176"/>
      <c r="AB46" s="393">
        <f>Y38</f>
        <v>20</v>
      </c>
      <c r="AC46" s="393"/>
      <c r="AD46" s="393"/>
      <c r="AE46" s="393"/>
      <c r="AF46" s="393"/>
      <c r="AG46" s="176" t="s">
        <v>12</v>
      </c>
      <c r="AH46" s="25" t="s">
        <v>11</v>
      </c>
      <c r="AI46" s="25" t="s">
        <v>10</v>
      </c>
      <c r="AJ46" s="393">
        <f>AR38</f>
        <v>379280</v>
      </c>
      <c r="AK46" s="393"/>
      <c r="AL46" s="393"/>
      <c r="AM46" s="393"/>
      <c r="AN46" s="393"/>
      <c r="AO46" s="393"/>
      <c r="AP46" s="393"/>
      <c r="AQ46" s="176" t="s">
        <v>8</v>
      </c>
      <c r="AR46" s="176" t="s">
        <v>9</v>
      </c>
      <c r="AT46" s="429">
        <f>IF(S46*AB46-AJ46&lt;=0,0,S46*AB46-AJ46)</f>
        <v>0</v>
      </c>
      <c r="AU46" s="429"/>
      <c r="AV46" s="429"/>
      <c r="AW46" s="429"/>
      <c r="AX46" s="429"/>
      <c r="AY46" s="430"/>
      <c r="AZ46" s="430"/>
      <c r="BA46" s="430"/>
      <c r="BB46" s="28" t="s">
        <v>8</v>
      </c>
      <c r="BC46" s="27"/>
      <c r="BD46" s="25"/>
      <c r="BE46" s="25"/>
      <c r="BF46" s="25"/>
      <c r="BG46" s="182"/>
      <c r="BH46" s="179"/>
      <c r="BI46" s="179"/>
      <c r="BJ46" s="179"/>
      <c r="BK46" s="432">
        <f>U35-S29</f>
        <v>-5177</v>
      </c>
      <c r="BL46" s="408"/>
      <c r="BM46" s="408"/>
      <c r="BN46" s="408"/>
      <c r="BO46" s="408"/>
      <c r="BP46" s="72" t="s">
        <v>66</v>
      </c>
      <c r="BQ46" s="72"/>
      <c r="BR46" s="72"/>
      <c r="BS46" s="72"/>
      <c r="BT46" s="428" t="str">
        <f>IF(S29&lt;U35,"有","無")</f>
        <v>無</v>
      </c>
      <c r="BU46" s="408"/>
      <c r="BV46" s="408"/>
      <c r="BW46" s="408"/>
      <c r="CC46" s="25"/>
    </row>
    <row r="47" spans="2:91" ht="9.9499999999999993" customHeight="1" x14ac:dyDescent="0.2">
      <c r="F47" s="33"/>
      <c r="G47" s="33"/>
      <c r="H47" s="33"/>
      <c r="I47" s="33"/>
      <c r="J47" s="32"/>
      <c r="R47" s="25"/>
      <c r="S47" s="177"/>
      <c r="T47" s="177"/>
      <c r="U47" s="177"/>
      <c r="V47" s="177"/>
      <c r="W47" s="177"/>
      <c r="X47" s="25"/>
      <c r="Y47" s="25"/>
      <c r="Z47" s="176"/>
      <c r="AA47" s="176"/>
      <c r="AB47" s="177"/>
      <c r="AC47" s="177"/>
      <c r="AD47" s="177"/>
      <c r="AE47" s="177"/>
      <c r="AF47" s="177"/>
      <c r="AG47" s="176"/>
      <c r="AH47" s="25"/>
      <c r="AI47" s="25"/>
      <c r="AJ47" s="177"/>
      <c r="AK47" s="177"/>
      <c r="AL47" s="177"/>
      <c r="AM47" s="177"/>
      <c r="AN47" s="177"/>
      <c r="AO47" s="177"/>
      <c r="AP47" s="177"/>
      <c r="AQ47" s="176"/>
      <c r="AR47" s="176"/>
      <c r="AT47" s="31"/>
      <c r="AU47" s="31"/>
      <c r="AV47" s="31"/>
      <c r="AW47" s="31"/>
      <c r="AX47" s="31"/>
      <c r="AY47" s="30"/>
      <c r="AZ47" s="30"/>
      <c r="BA47" s="30"/>
      <c r="BB47" s="26"/>
      <c r="BC47" s="25"/>
      <c r="BD47" s="25"/>
      <c r="BE47" s="25"/>
      <c r="BF47" s="25"/>
      <c r="BG47" s="73"/>
      <c r="BH47" s="73"/>
      <c r="BI47" s="73"/>
      <c r="BJ47" s="73"/>
      <c r="BK47" s="73"/>
      <c r="BL47" s="73"/>
      <c r="BM47" s="77"/>
      <c r="BN47" s="73"/>
      <c r="BO47" s="73"/>
      <c r="BP47" s="72"/>
      <c r="BQ47" s="72"/>
      <c r="BR47" s="72"/>
      <c r="BS47" s="72"/>
      <c r="BT47" s="72"/>
      <c r="BU47" s="72"/>
      <c r="BV47" s="72"/>
      <c r="CC47" s="25"/>
    </row>
    <row r="48" spans="2:91" ht="17.25" x14ac:dyDescent="0.2">
      <c r="F48" s="390" t="s">
        <v>18</v>
      </c>
      <c r="G48" s="390"/>
      <c r="H48" s="390"/>
      <c r="I48" s="390"/>
      <c r="J48" s="390"/>
      <c r="K48" s="29" t="s">
        <v>15</v>
      </c>
      <c r="L48" s="29"/>
      <c r="M48" s="29"/>
      <c r="N48" s="29"/>
      <c r="R48" s="25" t="s">
        <v>14</v>
      </c>
      <c r="S48" s="393">
        <f>U35</f>
        <v>13787</v>
      </c>
      <c r="T48" s="393"/>
      <c r="U48" s="393"/>
      <c r="V48" s="393"/>
      <c r="W48" s="393"/>
      <c r="X48" s="25" t="s">
        <v>8</v>
      </c>
      <c r="Y48" s="25"/>
      <c r="Z48" s="176" t="s">
        <v>13</v>
      </c>
      <c r="AA48" s="176"/>
      <c r="AB48" s="393">
        <f>Y39</f>
        <v>21</v>
      </c>
      <c r="AC48" s="393"/>
      <c r="AD48" s="393"/>
      <c r="AE48" s="393"/>
      <c r="AF48" s="393"/>
      <c r="AG48" s="176" t="s">
        <v>12</v>
      </c>
      <c r="AH48" s="25" t="s">
        <v>11</v>
      </c>
      <c r="AI48" s="25" t="s">
        <v>10</v>
      </c>
      <c r="AJ48" s="393">
        <f>AR39</f>
        <v>379827</v>
      </c>
      <c r="AK48" s="393"/>
      <c r="AL48" s="393"/>
      <c r="AM48" s="393"/>
      <c r="AN48" s="393"/>
      <c r="AO48" s="393"/>
      <c r="AP48" s="393"/>
      <c r="AQ48" s="176" t="s">
        <v>8</v>
      </c>
      <c r="AR48" s="176" t="s">
        <v>9</v>
      </c>
      <c r="AT48" s="429">
        <f>IF(S48*AB48-AJ48&lt;=0,0,S48*AB48-AJ48)</f>
        <v>0</v>
      </c>
      <c r="AU48" s="429"/>
      <c r="AV48" s="429"/>
      <c r="AW48" s="429"/>
      <c r="AX48" s="429"/>
      <c r="AY48" s="430"/>
      <c r="AZ48" s="430"/>
      <c r="BA48" s="430"/>
      <c r="BB48" s="28" t="s">
        <v>8</v>
      </c>
      <c r="BC48" s="27"/>
      <c r="BD48" s="25"/>
      <c r="BE48" s="25"/>
      <c r="BF48" s="25"/>
      <c r="BG48" s="182"/>
      <c r="BH48" s="179"/>
      <c r="BI48" s="179"/>
      <c r="BJ48" s="179"/>
      <c r="BK48" s="432">
        <f>U35-AG29</f>
        <v>-4300</v>
      </c>
      <c r="BL48" s="408"/>
      <c r="BM48" s="408"/>
      <c r="BN48" s="408"/>
      <c r="BO48" s="408"/>
      <c r="BP48" s="72" t="s">
        <v>66</v>
      </c>
      <c r="BQ48" s="72"/>
      <c r="BR48" s="72"/>
      <c r="BS48" s="72"/>
      <c r="BT48" s="428" t="str">
        <f>IF(AG29&lt;U35,"有","無")</f>
        <v>無</v>
      </c>
      <c r="BU48" s="408"/>
      <c r="BV48" s="408"/>
      <c r="BW48" s="408"/>
      <c r="CC48" s="25"/>
    </row>
    <row r="49" spans="6:101" ht="9.9499999999999993" customHeight="1" x14ac:dyDescent="0.2">
      <c r="F49" s="33"/>
      <c r="G49" s="33"/>
      <c r="H49" s="33"/>
      <c r="I49" s="33"/>
      <c r="J49" s="32"/>
      <c r="R49" s="25"/>
      <c r="S49" s="177"/>
      <c r="T49" s="177"/>
      <c r="U49" s="177"/>
      <c r="V49" s="177"/>
      <c r="W49" s="177"/>
      <c r="X49" s="25"/>
      <c r="Y49" s="25"/>
      <c r="Z49" s="176"/>
      <c r="AA49" s="176"/>
      <c r="AB49" s="177"/>
      <c r="AC49" s="177"/>
      <c r="AD49" s="177"/>
      <c r="AE49" s="177"/>
      <c r="AF49" s="177"/>
      <c r="AG49" s="176"/>
      <c r="AH49" s="25"/>
      <c r="AI49" s="25"/>
      <c r="AJ49" s="177"/>
      <c r="AK49" s="177"/>
      <c r="AL49" s="177"/>
      <c r="AM49" s="177"/>
      <c r="AN49" s="177"/>
      <c r="AO49" s="177"/>
      <c r="AP49" s="177"/>
      <c r="AQ49" s="176"/>
      <c r="AR49" s="176"/>
      <c r="AT49" s="31"/>
      <c r="AU49" s="31"/>
      <c r="AV49" s="31"/>
      <c r="AW49" s="31"/>
      <c r="AX49" s="31"/>
      <c r="AY49" s="30"/>
      <c r="AZ49" s="30"/>
      <c r="BA49" s="30"/>
      <c r="BB49" s="26"/>
      <c r="BC49" s="25"/>
      <c r="BD49" s="25"/>
      <c r="BE49" s="25"/>
      <c r="BF49" s="25"/>
      <c r="BG49" s="73"/>
      <c r="BH49" s="73"/>
      <c r="BI49" s="73"/>
      <c r="BJ49" s="73"/>
      <c r="BK49" s="73"/>
      <c r="BL49" s="73"/>
      <c r="BM49" s="77"/>
      <c r="BN49" s="73"/>
      <c r="BO49" s="73"/>
      <c r="BP49" s="72"/>
      <c r="BQ49" s="72"/>
      <c r="BR49" s="72"/>
      <c r="BS49" s="72"/>
      <c r="BT49" s="72"/>
      <c r="BU49" s="72"/>
      <c r="BV49" s="72"/>
      <c r="CC49" s="25"/>
    </row>
    <row r="50" spans="6:101" ht="17.25" x14ac:dyDescent="0.2">
      <c r="F50" s="390" t="s">
        <v>17</v>
      </c>
      <c r="G50" s="390"/>
      <c r="H50" s="390"/>
      <c r="I50" s="390"/>
      <c r="J50" s="390"/>
      <c r="K50" s="29" t="s">
        <v>15</v>
      </c>
      <c r="L50" s="29"/>
      <c r="M50" s="29"/>
      <c r="N50" s="29"/>
      <c r="R50" s="25" t="s">
        <v>14</v>
      </c>
      <c r="S50" s="393">
        <f>U35</f>
        <v>13787</v>
      </c>
      <c r="T50" s="393"/>
      <c r="U50" s="393"/>
      <c r="V50" s="393"/>
      <c r="W50" s="393"/>
      <c r="X50" s="25" t="s">
        <v>8</v>
      </c>
      <c r="Y50" s="25"/>
      <c r="Z50" s="176" t="s">
        <v>13</v>
      </c>
      <c r="AA50" s="176"/>
      <c r="AB50" s="393">
        <f>Y40</f>
        <v>22</v>
      </c>
      <c r="AC50" s="393"/>
      <c r="AD50" s="393"/>
      <c r="AE50" s="393"/>
      <c r="AF50" s="393"/>
      <c r="AG50" s="176" t="s">
        <v>12</v>
      </c>
      <c r="AH50" s="25" t="s">
        <v>11</v>
      </c>
      <c r="AI50" s="25" t="s">
        <v>10</v>
      </c>
      <c r="AJ50" s="393">
        <f>AR40</f>
        <v>380380</v>
      </c>
      <c r="AK50" s="393"/>
      <c r="AL50" s="393"/>
      <c r="AM50" s="393"/>
      <c r="AN50" s="393"/>
      <c r="AO50" s="393"/>
      <c r="AP50" s="393"/>
      <c r="AQ50" s="176" t="s">
        <v>8</v>
      </c>
      <c r="AR50" s="176" t="s">
        <v>9</v>
      </c>
      <c r="AT50" s="429">
        <f>IF(S50*AB50-AJ50&lt;=0,0,S50*AB50-AJ50)</f>
        <v>0</v>
      </c>
      <c r="AU50" s="429"/>
      <c r="AV50" s="429"/>
      <c r="AW50" s="429"/>
      <c r="AX50" s="429"/>
      <c r="AY50" s="430"/>
      <c r="AZ50" s="430"/>
      <c r="BA50" s="430"/>
      <c r="BB50" s="28" t="s">
        <v>8</v>
      </c>
      <c r="BC50" s="27"/>
      <c r="BD50" s="25"/>
      <c r="BE50" s="25"/>
      <c r="BF50" s="25"/>
      <c r="BG50" s="182"/>
      <c r="BH50" s="179"/>
      <c r="BI50" s="179"/>
      <c r="BJ50" s="179"/>
      <c r="BK50" s="432">
        <f>U35-AU29</f>
        <v>-3503</v>
      </c>
      <c r="BL50" s="408"/>
      <c r="BM50" s="408"/>
      <c r="BN50" s="408"/>
      <c r="BO50" s="408"/>
      <c r="BP50" s="72" t="s">
        <v>66</v>
      </c>
      <c r="BQ50" s="72"/>
      <c r="BR50" s="72"/>
      <c r="BS50" s="72"/>
      <c r="BT50" s="428" t="str">
        <f>IF(AU29&lt;U35,"有","無")</f>
        <v>無</v>
      </c>
      <c r="BU50" s="408"/>
      <c r="BV50" s="408"/>
      <c r="BW50" s="408"/>
      <c r="CC50" s="25"/>
    </row>
    <row r="51" spans="6:101" ht="9.9499999999999993" customHeight="1" x14ac:dyDescent="0.2">
      <c r="F51" s="33"/>
      <c r="G51" s="33"/>
      <c r="H51" s="33"/>
      <c r="I51" s="33"/>
      <c r="J51" s="32"/>
      <c r="R51" s="25"/>
      <c r="S51" s="177"/>
      <c r="T51" s="177"/>
      <c r="U51" s="177"/>
      <c r="V51" s="177"/>
      <c r="W51" s="177"/>
      <c r="X51" s="25"/>
      <c r="Y51" s="25"/>
      <c r="Z51" s="176"/>
      <c r="AA51" s="176"/>
      <c r="AB51" s="177"/>
      <c r="AC51" s="177"/>
      <c r="AD51" s="177"/>
      <c r="AE51" s="177"/>
      <c r="AF51" s="177"/>
      <c r="AG51" s="176"/>
      <c r="AH51" s="25"/>
      <c r="AI51" s="25"/>
      <c r="AJ51" s="177"/>
      <c r="AK51" s="177"/>
      <c r="AL51" s="177"/>
      <c r="AM51" s="177"/>
      <c r="AN51" s="177"/>
      <c r="AO51" s="177"/>
      <c r="AP51" s="177"/>
      <c r="AQ51" s="176"/>
      <c r="AR51" s="176"/>
      <c r="AT51" s="31"/>
      <c r="AU51" s="31"/>
      <c r="AV51" s="31"/>
      <c r="AW51" s="31"/>
      <c r="AX51" s="31"/>
      <c r="AY51" s="30"/>
      <c r="AZ51" s="30"/>
      <c r="BA51" s="30"/>
      <c r="BB51" s="26"/>
      <c r="BC51" s="25"/>
      <c r="BD51" s="25"/>
      <c r="BE51" s="25"/>
      <c r="BF51" s="25"/>
      <c r="BG51" s="73"/>
      <c r="BH51" s="73"/>
      <c r="BI51" s="73"/>
      <c r="BJ51" s="73"/>
      <c r="BK51" s="73"/>
      <c r="BL51" s="73"/>
      <c r="BM51" s="77"/>
      <c r="BN51" s="73"/>
      <c r="BO51" s="73"/>
      <c r="BP51" s="72"/>
      <c r="BQ51" s="72"/>
      <c r="BR51" s="72"/>
      <c r="BS51" s="72"/>
      <c r="BT51" s="72"/>
      <c r="BU51" s="72"/>
      <c r="BV51" s="72"/>
      <c r="CC51" s="25"/>
    </row>
    <row r="52" spans="6:101" ht="17.25" x14ac:dyDescent="0.2">
      <c r="F52" s="390" t="s">
        <v>16</v>
      </c>
      <c r="G52" s="390"/>
      <c r="H52" s="390"/>
      <c r="I52" s="390"/>
      <c r="J52" s="390"/>
      <c r="K52" s="29" t="s">
        <v>15</v>
      </c>
      <c r="L52" s="29"/>
      <c r="M52" s="29"/>
      <c r="N52" s="29"/>
      <c r="R52" s="25" t="s">
        <v>14</v>
      </c>
      <c r="S52" s="393">
        <f>U35</f>
        <v>13787</v>
      </c>
      <c r="T52" s="393"/>
      <c r="U52" s="393"/>
      <c r="V52" s="393"/>
      <c r="W52" s="393"/>
      <c r="X52" s="25" t="s">
        <v>8</v>
      </c>
      <c r="Y52" s="25"/>
      <c r="Z52" s="176" t="s">
        <v>13</v>
      </c>
      <c r="AA52" s="176"/>
      <c r="AB52" s="393">
        <f>Y41</f>
        <v>23</v>
      </c>
      <c r="AC52" s="393"/>
      <c r="AD52" s="393"/>
      <c r="AE52" s="393"/>
      <c r="AF52" s="393"/>
      <c r="AG52" s="176" t="s">
        <v>12</v>
      </c>
      <c r="AH52" s="25" t="s">
        <v>11</v>
      </c>
      <c r="AI52" s="25" t="s">
        <v>10</v>
      </c>
      <c r="AJ52" s="393">
        <f>AR41</f>
        <v>380926</v>
      </c>
      <c r="AK52" s="393"/>
      <c r="AL52" s="393"/>
      <c r="AM52" s="393"/>
      <c r="AN52" s="393"/>
      <c r="AO52" s="393"/>
      <c r="AP52" s="393"/>
      <c r="AQ52" s="176" t="s">
        <v>8</v>
      </c>
      <c r="AR52" s="176" t="s">
        <v>9</v>
      </c>
      <c r="AT52" s="429">
        <f>IF(S52*AB52-AJ52&lt;=0,0,S52*AB52-AJ52)</f>
        <v>0</v>
      </c>
      <c r="AU52" s="429"/>
      <c r="AV52" s="429"/>
      <c r="AW52" s="429"/>
      <c r="AX52" s="429"/>
      <c r="AY52" s="430"/>
      <c r="AZ52" s="430"/>
      <c r="BA52" s="430"/>
      <c r="BB52" s="28" t="s">
        <v>8</v>
      </c>
      <c r="BC52" s="27"/>
      <c r="BD52" s="25"/>
      <c r="BE52" s="25"/>
      <c r="BF52" s="25"/>
      <c r="BG52" s="182"/>
      <c r="BH52" s="179"/>
      <c r="BI52" s="179"/>
      <c r="BJ52" s="179"/>
      <c r="BK52" s="432">
        <f>U35-BI29</f>
        <v>-2775</v>
      </c>
      <c r="BL52" s="408"/>
      <c r="BM52" s="408"/>
      <c r="BN52" s="408"/>
      <c r="BO52" s="408"/>
      <c r="BP52" s="72" t="s">
        <v>66</v>
      </c>
      <c r="BQ52" s="72"/>
      <c r="BR52" s="72"/>
      <c r="BS52" s="72"/>
      <c r="BT52" s="428" t="str">
        <f>IF(BI29&lt;U35,"有","無")</f>
        <v>無</v>
      </c>
      <c r="BU52" s="408"/>
      <c r="BV52" s="408"/>
      <c r="BW52" s="408"/>
      <c r="CC52" s="25"/>
    </row>
    <row r="53" spans="6:101" x14ac:dyDescent="0.15">
      <c r="CG53" s="438"/>
      <c r="CH53" s="438"/>
      <c r="CI53" s="438"/>
      <c r="CJ53" s="438"/>
      <c r="CK53" s="438"/>
      <c r="CL53" s="438"/>
      <c r="CM53" s="438"/>
      <c r="CN53" s="438"/>
      <c r="CO53" s="438"/>
    </row>
    <row r="54" spans="6:101" x14ac:dyDescent="0.15">
      <c r="BX54" s="171" t="s">
        <v>188</v>
      </c>
      <c r="CG54" s="433"/>
      <c r="CH54" s="433"/>
      <c r="CI54" s="435"/>
      <c r="CJ54" s="435"/>
      <c r="CK54" s="435"/>
      <c r="CL54" s="435"/>
      <c r="CM54" s="435"/>
      <c r="CN54" s="435"/>
      <c r="CO54" s="435"/>
    </row>
    <row r="55" spans="6:101" ht="14.25" x14ac:dyDescent="0.15">
      <c r="CG55" s="433"/>
      <c r="CH55" s="433"/>
      <c r="CI55" s="435"/>
      <c r="CJ55" s="435"/>
      <c r="CK55" s="435"/>
      <c r="CL55" s="435"/>
      <c r="CM55" s="435"/>
      <c r="CN55" s="435"/>
      <c r="CO55" s="435"/>
      <c r="CS55" s="304"/>
      <c r="CT55" s="305"/>
      <c r="CU55" s="305"/>
      <c r="CV55" s="305"/>
      <c r="CW55" s="305"/>
    </row>
    <row r="56" spans="6:101" x14ac:dyDescent="0.15">
      <c r="CG56" s="433"/>
      <c r="CH56" s="433"/>
      <c r="CI56" s="434"/>
      <c r="CJ56" s="434"/>
      <c r="CK56" s="434"/>
      <c r="CL56" s="434"/>
      <c r="CM56" s="434"/>
      <c r="CN56" s="434"/>
      <c r="CO56" s="434"/>
    </row>
  </sheetData>
  <sheetProtection algorithmName="SHA-512" hashValue="n9IK4Fxogewpg4DsgkTaQQxqD2zRIwAs1uVMP4h3hBVNwpfWNu9r6t+MTJfd7Gq4g5Q8747yy6B6QMa8lEfA3Q==" saltValue="DU2DS6O//shkJ5cKX8hnGg==" spinCount="100000" sheet="1" objects="1" scenarios="1"/>
  <mergeCells count="211">
    <mergeCell ref="B9:N9"/>
    <mergeCell ref="B10:G10"/>
    <mergeCell ref="H10:N10"/>
    <mergeCell ref="S27:X27"/>
    <mergeCell ref="B12:G12"/>
    <mergeCell ref="H12:N12"/>
    <mergeCell ref="B14:N14"/>
    <mergeCell ref="AD15:AR15"/>
    <mergeCell ref="AD16:AR16"/>
    <mergeCell ref="H20:N20"/>
    <mergeCell ref="B21:G21"/>
    <mergeCell ref="H21:N21"/>
    <mergeCell ref="B15:N15"/>
    <mergeCell ref="B16:G16"/>
    <mergeCell ref="B11:G11"/>
    <mergeCell ref="H11:N11"/>
    <mergeCell ref="B13:G13"/>
    <mergeCell ref="H13:N13"/>
    <mergeCell ref="B27:C29"/>
    <mergeCell ref="B26:K26"/>
    <mergeCell ref="Z29:AF29"/>
    <mergeCell ref="AG28:AL28"/>
    <mergeCell ref="B19:G19"/>
    <mergeCell ref="AD14:AE14"/>
    <mergeCell ref="BK6:BV6"/>
    <mergeCell ref="AU1:BJ1"/>
    <mergeCell ref="BD3:BV3"/>
    <mergeCell ref="AT3:BC3"/>
    <mergeCell ref="AT4:BC4"/>
    <mergeCell ref="BD4:BH4"/>
    <mergeCell ref="BI4:BS4"/>
    <mergeCell ref="AT2:BL2"/>
    <mergeCell ref="BK1:BU1"/>
    <mergeCell ref="BH22:BI22"/>
    <mergeCell ref="BB26:BO26"/>
    <mergeCell ref="AS11:BG13"/>
    <mergeCell ref="BH11:BV13"/>
    <mergeCell ref="Z27:AF27"/>
    <mergeCell ref="AN26:BA26"/>
    <mergeCell ref="AS22:AT22"/>
    <mergeCell ref="AU22:BE22"/>
    <mergeCell ref="Q22:AA22"/>
    <mergeCell ref="AB22:AC22"/>
    <mergeCell ref="BU22:BV22"/>
    <mergeCell ref="BF22:BG22"/>
    <mergeCell ref="AN27:AT27"/>
    <mergeCell ref="AU27:AZ27"/>
    <mergeCell ref="L26:Y26"/>
    <mergeCell ref="BB27:BH27"/>
    <mergeCell ref="AG27:AL27"/>
    <mergeCell ref="AS15:BG15"/>
    <mergeCell ref="AS16:BG16"/>
    <mergeCell ref="BH15:BV15"/>
    <mergeCell ref="BH16:BV16"/>
    <mergeCell ref="H17:N17"/>
    <mergeCell ref="AU14:BE14"/>
    <mergeCell ref="BF14:BG14"/>
    <mergeCell ref="X6:Y6"/>
    <mergeCell ref="AB14:AC14"/>
    <mergeCell ref="O16:AC16"/>
    <mergeCell ref="AS8:BG8"/>
    <mergeCell ref="BH8:BV8"/>
    <mergeCell ref="AD10:AE10"/>
    <mergeCell ref="BH10:BI10"/>
    <mergeCell ref="O9:AC9"/>
    <mergeCell ref="AD9:AR9"/>
    <mergeCell ref="AS9:BG9"/>
    <mergeCell ref="BH9:BV9"/>
    <mergeCell ref="AL10:AR10"/>
    <mergeCell ref="AU10:AZ10"/>
    <mergeCell ref="BA10:BG10"/>
    <mergeCell ref="BJ10:BO10"/>
    <mergeCell ref="Q10:V10"/>
    <mergeCell ref="O15:AC15"/>
    <mergeCell ref="O14:P14"/>
    <mergeCell ref="Q14:AA14"/>
    <mergeCell ref="O10:P10"/>
    <mergeCell ref="AQ14:AR14"/>
    <mergeCell ref="BH14:BI14"/>
    <mergeCell ref="O11:AC13"/>
    <mergeCell ref="AD11:AR13"/>
    <mergeCell ref="CG56:CH56"/>
    <mergeCell ref="CI56:CO56"/>
    <mergeCell ref="CG54:CH54"/>
    <mergeCell ref="CI54:CO54"/>
    <mergeCell ref="CG55:CH55"/>
    <mergeCell ref="CI55:CO55"/>
    <mergeCell ref="AR39:AX39"/>
    <mergeCell ref="BI29:BN29"/>
    <mergeCell ref="AT48:BA48"/>
    <mergeCell ref="AN29:AT29"/>
    <mergeCell ref="AU29:AZ29"/>
    <mergeCell ref="CG53:CO53"/>
    <mergeCell ref="BB29:BH29"/>
    <mergeCell ref="AT52:BA52"/>
    <mergeCell ref="AT46:BA46"/>
    <mergeCell ref="AJ46:AP46"/>
    <mergeCell ref="AR38:AX38"/>
    <mergeCell ref="AG29:AL29"/>
    <mergeCell ref="AU44:BB44"/>
    <mergeCell ref="AR40:AX40"/>
    <mergeCell ref="AR37:AW37"/>
    <mergeCell ref="S28:X28"/>
    <mergeCell ref="AS14:AT14"/>
    <mergeCell ref="CS55:CW55"/>
    <mergeCell ref="S46:W46"/>
    <mergeCell ref="BT46:BW46"/>
    <mergeCell ref="BT48:BW48"/>
    <mergeCell ref="BT50:BW50"/>
    <mergeCell ref="Y38:AA38"/>
    <mergeCell ref="S50:W50"/>
    <mergeCell ref="AB50:AF50"/>
    <mergeCell ref="AT50:BA50"/>
    <mergeCell ref="S48:W48"/>
    <mergeCell ref="AB48:AF48"/>
    <mergeCell ref="AJ52:AP52"/>
    <mergeCell ref="AJ48:AP48"/>
    <mergeCell ref="AJ50:AP50"/>
    <mergeCell ref="AR41:AX41"/>
    <mergeCell ref="BT52:BW52"/>
    <mergeCell ref="BK46:BO46"/>
    <mergeCell ref="BK48:BO48"/>
    <mergeCell ref="BK50:BO50"/>
    <mergeCell ref="BK52:BO52"/>
    <mergeCell ref="AB46:AF46"/>
    <mergeCell ref="AB52:AF52"/>
    <mergeCell ref="U35:Z35"/>
    <mergeCell ref="U33:Z33"/>
    <mergeCell ref="AS10:AT10"/>
    <mergeCell ref="BJ22:BT22"/>
    <mergeCell ref="Z26:AM26"/>
    <mergeCell ref="D29:K29"/>
    <mergeCell ref="L29:R29"/>
    <mergeCell ref="C25:BV25"/>
    <mergeCell ref="H16:N16"/>
    <mergeCell ref="B17:G17"/>
    <mergeCell ref="O17:AC21"/>
    <mergeCell ref="AS17:BG21"/>
    <mergeCell ref="BH17:BV21"/>
    <mergeCell ref="B22:N22"/>
    <mergeCell ref="O22:P22"/>
    <mergeCell ref="AN28:AT28"/>
    <mergeCell ref="AU28:AZ28"/>
    <mergeCell ref="BB28:BH28"/>
    <mergeCell ref="AD22:AE22"/>
    <mergeCell ref="AF22:AP22"/>
    <mergeCell ref="AQ22:AR22"/>
    <mergeCell ref="BI27:BN27"/>
    <mergeCell ref="BI28:BN28"/>
    <mergeCell ref="S29:X29"/>
    <mergeCell ref="C38:D38"/>
    <mergeCell ref="F50:J50"/>
    <mergeCell ref="F52:J52"/>
    <mergeCell ref="F44:N44"/>
    <mergeCell ref="Y41:AA41"/>
    <mergeCell ref="F46:J46"/>
    <mergeCell ref="F48:J48"/>
    <mergeCell ref="C39:D39"/>
    <mergeCell ref="E39:I39"/>
    <mergeCell ref="J39:K39"/>
    <mergeCell ref="Y39:AA39"/>
    <mergeCell ref="S52:W52"/>
    <mergeCell ref="E38:I38"/>
    <mergeCell ref="BU14:BV14"/>
    <mergeCell ref="AF14:AP14"/>
    <mergeCell ref="B5:F5"/>
    <mergeCell ref="H5:M5"/>
    <mergeCell ref="O5:U5"/>
    <mergeCell ref="C41:D41"/>
    <mergeCell ref="E41:I41"/>
    <mergeCell ref="J41:K41"/>
    <mergeCell ref="D27:K27"/>
    <mergeCell ref="L27:R27"/>
    <mergeCell ref="D28:K28"/>
    <mergeCell ref="L28:R28"/>
    <mergeCell ref="Y40:AA40"/>
    <mergeCell ref="O8:AC8"/>
    <mergeCell ref="M6:W6"/>
    <mergeCell ref="W10:AC10"/>
    <mergeCell ref="B20:G20"/>
    <mergeCell ref="Z28:AF28"/>
    <mergeCell ref="C40:D40"/>
    <mergeCell ref="E40:I40"/>
    <mergeCell ref="J40:K40"/>
    <mergeCell ref="D33:H33"/>
    <mergeCell ref="J38:K38"/>
    <mergeCell ref="D35:H35"/>
    <mergeCell ref="AA1:AQ1"/>
    <mergeCell ref="B1:P1"/>
    <mergeCell ref="BG44:BW44"/>
    <mergeCell ref="B2:Y2"/>
    <mergeCell ref="B3:F3"/>
    <mergeCell ref="H3:M3"/>
    <mergeCell ref="O3:U3"/>
    <mergeCell ref="B4:F4"/>
    <mergeCell ref="H4:M4"/>
    <mergeCell ref="O4:U4"/>
    <mergeCell ref="H19:N19"/>
    <mergeCell ref="AD17:AR21"/>
    <mergeCell ref="AZ6:BJ6"/>
    <mergeCell ref="B18:G18"/>
    <mergeCell ref="H18:N18"/>
    <mergeCell ref="B6:L6"/>
    <mergeCell ref="B8:N8"/>
    <mergeCell ref="AB6:AL6"/>
    <mergeCell ref="AM6:AS6"/>
    <mergeCell ref="AT6:AW6"/>
    <mergeCell ref="AD8:AR8"/>
    <mergeCell ref="BJ14:BT14"/>
    <mergeCell ref="AF10:AK10"/>
    <mergeCell ref="BP10:BV10"/>
  </mergeCells>
  <phoneticPr fontId="2"/>
  <printOptions horizontalCentered="1" verticalCentered="1"/>
  <pageMargins left="0.23622047244094491" right="0.23622047244094491" top="0.23622047244094491" bottom="0.51181102362204722" header="0.31496062992125984" footer="0.31496062992125984"/>
  <pageSetup paperSize="9" scale="7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N58"/>
  <sheetViews>
    <sheetView view="pageBreakPreview" topLeftCell="A13" zoomScale="80" zoomScaleNormal="145" zoomScaleSheetLayoutView="80" workbookViewId="0">
      <selection activeCell="E6" sqref="E6:F6"/>
    </sheetView>
  </sheetViews>
  <sheetFormatPr defaultColWidth="8.875" defaultRowHeight="13.5" x14ac:dyDescent="0.15"/>
  <cols>
    <col min="1" max="1" width="1.5" style="110" customWidth="1"/>
    <col min="2" max="2" width="4.75" style="110" customWidth="1"/>
    <col min="3" max="4" width="9" style="110" customWidth="1"/>
    <col min="5" max="5" width="8.875" style="110"/>
    <col min="6" max="7" width="9" style="110" customWidth="1"/>
    <col min="8" max="9" width="8.875" style="110"/>
    <col min="10" max="10" width="4.875" style="110" customWidth="1"/>
    <col min="11" max="13" width="9.25" style="110" customWidth="1"/>
    <col min="14" max="14" width="4.875" style="110" customWidth="1"/>
    <col min="15" max="15" width="1.5" style="110" customWidth="1"/>
    <col min="16" max="16384" width="8.875" style="110"/>
  </cols>
  <sheetData>
    <row r="1" spans="2:14" s="106" customFormat="1" ht="9.6" customHeight="1" thickBot="1" x14ac:dyDescent="0.2">
      <c r="B1" s="190"/>
      <c r="C1" s="190"/>
      <c r="D1" s="190"/>
      <c r="E1" s="190"/>
      <c r="F1" s="190"/>
      <c r="G1" s="190"/>
      <c r="H1" s="190"/>
      <c r="I1" s="190"/>
      <c r="J1" s="190"/>
      <c r="K1" s="190"/>
      <c r="L1" s="190"/>
      <c r="M1" s="190"/>
      <c r="N1" s="190"/>
    </row>
    <row r="2" spans="2:14" s="106" customFormat="1" ht="46.15" customHeight="1" thickBot="1" x14ac:dyDescent="0.2">
      <c r="B2" s="192" t="s">
        <v>125</v>
      </c>
      <c r="C2" s="193"/>
      <c r="D2" s="193"/>
      <c r="E2" s="193"/>
      <c r="F2" s="193"/>
      <c r="G2" s="193"/>
      <c r="H2" s="193"/>
      <c r="I2" s="193"/>
      <c r="J2" s="193"/>
      <c r="K2" s="193"/>
      <c r="L2" s="193"/>
      <c r="M2" s="193"/>
      <c r="N2" s="194"/>
    </row>
    <row r="3" spans="2:14" s="106" customFormat="1" ht="10.9" customHeight="1" x14ac:dyDescent="0.15">
      <c r="B3" s="107"/>
      <c r="C3" s="107"/>
      <c r="D3" s="107"/>
      <c r="E3" s="107"/>
      <c r="F3" s="107"/>
      <c r="G3" s="107"/>
      <c r="H3" s="107"/>
      <c r="I3" s="107"/>
      <c r="J3" s="107"/>
      <c r="K3" s="107"/>
      <c r="L3" s="107"/>
      <c r="M3" s="107"/>
      <c r="N3" s="107"/>
    </row>
    <row r="4" spans="2:14" s="131" customFormat="1" ht="53.45" customHeight="1" x14ac:dyDescent="0.15">
      <c r="B4" s="191" t="s">
        <v>182</v>
      </c>
      <c r="C4" s="191"/>
      <c r="D4" s="191"/>
      <c r="E4" s="191"/>
      <c r="F4" s="191"/>
      <c r="G4" s="191"/>
      <c r="H4" s="191"/>
      <c r="I4" s="191"/>
      <c r="J4" s="191"/>
      <c r="K4" s="191"/>
      <c r="L4" s="191"/>
      <c r="M4" s="191"/>
      <c r="N4" s="191"/>
    </row>
    <row r="5" spans="2:14" s="113" customFormat="1" ht="10.5" customHeight="1" thickBot="1" x14ac:dyDescent="0.2">
      <c r="B5" s="114"/>
      <c r="C5" s="115"/>
      <c r="D5" s="115"/>
      <c r="E5" s="115"/>
      <c r="F5" s="115"/>
      <c r="G5" s="115"/>
      <c r="H5" s="115"/>
      <c r="I5" s="115"/>
      <c r="J5" s="115"/>
      <c r="K5" s="115"/>
      <c r="L5" s="115"/>
      <c r="M5" s="115"/>
      <c r="N5" s="115"/>
    </row>
    <row r="6" spans="2:14" s="113" customFormat="1" ht="38.450000000000003" customHeight="1" thickBot="1" x14ac:dyDescent="0.2">
      <c r="B6" s="116"/>
      <c r="C6" s="512" t="s">
        <v>126</v>
      </c>
      <c r="D6" s="513"/>
      <c r="E6" s="197">
        <v>45472</v>
      </c>
      <c r="F6" s="198"/>
      <c r="H6" s="195" t="s">
        <v>181</v>
      </c>
      <c r="I6" s="199"/>
      <c r="J6" s="200">
        <f>IF(E6="","",EDATE(M6,-11))</f>
        <v>45108</v>
      </c>
      <c r="K6" s="200"/>
      <c r="L6" s="172" t="s">
        <v>80</v>
      </c>
      <c r="M6" s="200">
        <f>IF(E6="","",DATE(YEAR(E6),MONTH(E6),1))</f>
        <v>45444</v>
      </c>
      <c r="N6" s="201"/>
    </row>
    <row r="7" spans="2:14" ht="8.25" customHeight="1" x14ac:dyDescent="0.15">
      <c r="B7" s="112"/>
    </row>
    <row r="8" spans="2:14" s="113" customFormat="1" ht="18" customHeight="1" x14ac:dyDescent="0.15">
      <c r="B8" s="138" t="s">
        <v>105</v>
      </c>
    </row>
    <row r="9" spans="2:14" s="131" customFormat="1" ht="18" customHeight="1" x14ac:dyDescent="0.15">
      <c r="B9" s="132" t="s">
        <v>104</v>
      </c>
      <c r="C9" s="133" t="s">
        <v>106</v>
      </c>
    </row>
    <row r="10" spans="2:14" s="131" customFormat="1" ht="18" customHeight="1" x14ac:dyDescent="0.15">
      <c r="B10" s="134" t="s">
        <v>104</v>
      </c>
      <c r="C10" s="135"/>
      <c r="D10" s="131" t="s">
        <v>113</v>
      </c>
    </row>
    <row r="11" spans="2:14" s="131" customFormat="1" ht="18" customHeight="1" x14ac:dyDescent="0.15">
      <c r="B11" s="136"/>
      <c r="C11" s="131" t="s">
        <v>190</v>
      </c>
    </row>
    <row r="12" spans="2:14" s="131" customFormat="1" ht="18" customHeight="1" x14ac:dyDescent="0.15">
      <c r="B12" s="134" t="s">
        <v>104</v>
      </c>
      <c r="C12" s="137"/>
      <c r="D12" s="131" t="s">
        <v>78</v>
      </c>
    </row>
    <row r="13" spans="2:14" s="131" customFormat="1" ht="18" customHeight="1" x14ac:dyDescent="0.15">
      <c r="B13" s="134" t="s">
        <v>104</v>
      </c>
      <c r="C13" s="188" t="s">
        <v>166</v>
      </c>
      <c r="D13" s="189"/>
      <c r="E13" s="189"/>
      <c r="F13" s="189"/>
      <c r="G13" s="189"/>
      <c r="H13" s="189"/>
      <c r="I13" s="189"/>
      <c r="J13" s="189"/>
      <c r="K13" s="189"/>
      <c r="L13" s="189"/>
      <c r="M13" s="189"/>
      <c r="N13" s="189"/>
    </row>
    <row r="14" spans="2:14" s="113" customFormat="1" ht="18" customHeight="1" x14ac:dyDescent="0.15">
      <c r="B14" s="114"/>
      <c r="C14" s="189"/>
      <c r="D14" s="189"/>
      <c r="E14" s="189"/>
      <c r="F14" s="189"/>
      <c r="G14" s="189"/>
      <c r="H14" s="189"/>
      <c r="I14" s="189"/>
      <c r="J14" s="189"/>
      <c r="K14" s="189"/>
      <c r="L14" s="189"/>
      <c r="M14" s="189"/>
      <c r="N14" s="189"/>
    </row>
    <row r="15" spans="2:14" ht="14.25" thickBot="1" x14ac:dyDescent="0.2"/>
    <row r="16" spans="2:14" ht="15" customHeight="1" thickTop="1" x14ac:dyDescent="0.15">
      <c r="B16" s="210" t="s">
        <v>79</v>
      </c>
      <c r="C16" s="211"/>
      <c r="D16" s="211"/>
      <c r="E16" s="117"/>
      <c r="F16" s="117"/>
      <c r="G16" s="117"/>
      <c r="H16" s="117"/>
      <c r="I16" s="117"/>
      <c r="J16" s="118"/>
    </row>
    <row r="17" spans="2:10" ht="15" customHeight="1" thickBot="1" x14ac:dyDescent="0.2">
      <c r="B17" s="212"/>
      <c r="C17" s="213"/>
      <c r="D17" s="213"/>
      <c r="E17" s="119"/>
      <c r="F17" s="119"/>
      <c r="G17" s="119"/>
      <c r="H17" s="119"/>
      <c r="I17" s="119"/>
      <c r="J17" s="120"/>
    </row>
    <row r="18" spans="2:10" ht="15" customHeight="1" x14ac:dyDescent="0.15">
      <c r="B18" s="121"/>
      <c r="C18" s="214">
        <f>IF(J6="","",J6)</f>
        <v>45108</v>
      </c>
      <c r="D18" s="215"/>
      <c r="E18" s="218" t="s">
        <v>80</v>
      </c>
      <c r="F18" s="219">
        <v>45444</v>
      </c>
      <c r="G18" s="220"/>
      <c r="H18" s="218" t="s">
        <v>81</v>
      </c>
      <c r="I18" s="119"/>
      <c r="J18" s="120"/>
    </row>
    <row r="19" spans="2:10" ht="15" customHeight="1" thickBot="1" x14ac:dyDescent="0.2">
      <c r="B19" s="121"/>
      <c r="C19" s="216"/>
      <c r="D19" s="217"/>
      <c r="E19" s="218"/>
      <c r="F19" s="221"/>
      <c r="G19" s="222"/>
      <c r="H19" s="218"/>
      <c r="I19" s="119"/>
      <c r="J19" s="120"/>
    </row>
    <row r="20" spans="2:10" ht="15" customHeight="1" thickBot="1" x14ac:dyDescent="0.2">
      <c r="B20" s="121"/>
      <c r="C20" s="119"/>
      <c r="D20" s="119"/>
      <c r="E20" s="119"/>
      <c r="F20" s="119"/>
      <c r="G20" s="119"/>
      <c r="H20" s="119"/>
      <c r="I20" s="119"/>
      <c r="J20" s="120"/>
    </row>
    <row r="21" spans="2:10" ht="15" customHeight="1" x14ac:dyDescent="0.15">
      <c r="B21" s="121"/>
      <c r="C21" s="202" t="s">
        <v>82</v>
      </c>
      <c r="D21" s="203"/>
      <c r="E21" s="206">
        <v>470000</v>
      </c>
      <c r="F21" s="207"/>
      <c r="G21" s="119"/>
      <c r="H21" s="202" t="s">
        <v>83</v>
      </c>
      <c r="I21" s="223">
        <f>IF(OR(C18="",F18=""),0,DATEDIF(C18,F18,"m")+1)</f>
        <v>12</v>
      </c>
      <c r="J21" s="120"/>
    </row>
    <row r="22" spans="2:10" ht="15" customHeight="1" thickBot="1" x14ac:dyDescent="0.2">
      <c r="B22" s="121"/>
      <c r="C22" s="204"/>
      <c r="D22" s="205"/>
      <c r="E22" s="208"/>
      <c r="F22" s="209"/>
      <c r="G22" s="119"/>
      <c r="H22" s="204"/>
      <c r="I22" s="224" t="str">
        <f>IF(OR(J19="",N19=""),"",DATEDIF(J19,N19,"m"))</f>
        <v/>
      </c>
      <c r="J22" s="120"/>
    </row>
    <row r="23" spans="2:10" ht="15" customHeight="1" x14ac:dyDescent="0.15">
      <c r="B23" s="121"/>
      <c r="C23" s="119"/>
      <c r="D23" s="119"/>
      <c r="E23" s="119"/>
      <c r="F23" s="119"/>
      <c r="G23" s="119"/>
      <c r="H23" s="119"/>
      <c r="I23" s="119"/>
      <c r="J23" s="120"/>
    </row>
    <row r="24" spans="2:10" ht="15" customHeight="1" x14ac:dyDescent="0.15">
      <c r="B24" s="121"/>
      <c r="C24" s="119"/>
      <c r="D24" s="119"/>
      <c r="E24" s="119"/>
      <c r="F24" s="119"/>
      <c r="G24" s="225" t="s">
        <v>84</v>
      </c>
      <c r="H24" s="227">
        <f>IF(E21="",0,E21*I21)</f>
        <v>5640000</v>
      </c>
      <c r="I24" s="227"/>
      <c r="J24" s="120"/>
    </row>
    <row r="25" spans="2:10" ht="15" customHeight="1" x14ac:dyDescent="0.15">
      <c r="B25" s="121"/>
      <c r="C25" s="119"/>
      <c r="D25" s="119"/>
      <c r="E25" s="119"/>
      <c r="F25" s="119"/>
      <c r="G25" s="226"/>
      <c r="H25" s="228"/>
      <c r="I25" s="228"/>
      <c r="J25" s="120"/>
    </row>
    <row r="26" spans="2:10" ht="15" customHeight="1" thickBot="1" x14ac:dyDescent="0.2">
      <c r="B26" s="121"/>
      <c r="C26" s="122"/>
      <c r="D26" s="122"/>
      <c r="E26" s="119"/>
      <c r="F26" s="123"/>
      <c r="G26" s="119"/>
      <c r="H26" s="119"/>
      <c r="I26" s="119"/>
      <c r="J26" s="120"/>
    </row>
    <row r="27" spans="2:10" ht="15" customHeight="1" thickTop="1" x14ac:dyDescent="0.15">
      <c r="B27" s="210" t="s">
        <v>85</v>
      </c>
      <c r="C27" s="211"/>
      <c r="D27" s="211"/>
      <c r="E27" s="117"/>
      <c r="F27" s="117"/>
      <c r="G27" s="117"/>
      <c r="H27" s="117"/>
      <c r="I27" s="117"/>
      <c r="J27" s="118"/>
    </row>
    <row r="28" spans="2:10" ht="15" customHeight="1" thickBot="1" x14ac:dyDescent="0.2">
      <c r="B28" s="212"/>
      <c r="C28" s="213"/>
      <c r="D28" s="213"/>
      <c r="E28" s="119"/>
      <c r="F28" s="119"/>
      <c r="G28" s="119"/>
      <c r="H28" s="119"/>
      <c r="I28" s="119"/>
      <c r="J28" s="120"/>
    </row>
    <row r="29" spans="2:10" ht="15" customHeight="1" x14ac:dyDescent="0.15">
      <c r="B29" s="121"/>
      <c r="C29" s="219"/>
      <c r="D29" s="220"/>
      <c r="E29" s="218" t="s">
        <v>80</v>
      </c>
      <c r="F29" s="219"/>
      <c r="G29" s="220"/>
      <c r="H29" s="218" t="s">
        <v>81</v>
      </c>
      <c r="I29" s="119"/>
      <c r="J29" s="120"/>
    </row>
    <row r="30" spans="2:10" ht="15" customHeight="1" thickBot="1" x14ac:dyDescent="0.2">
      <c r="B30" s="121"/>
      <c r="C30" s="221"/>
      <c r="D30" s="222"/>
      <c r="E30" s="218"/>
      <c r="F30" s="221"/>
      <c r="G30" s="222"/>
      <c r="H30" s="218"/>
      <c r="I30" s="119"/>
      <c r="J30" s="120"/>
    </row>
    <row r="31" spans="2:10" ht="15" customHeight="1" thickBot="1" x14ac:dyDescent="0.2">
      <c r="B31" s="121"/>
      <c r="C31" s="119"/>
      <c r="D31" s="119"/>
      <c r="E31" s="119"/>
      <c r="F31" s="119"/>
      <c r="G31" s="119"/>
      <c r="H31" s="119"/>
      <c r="I31" s="119"/>
      <c r="J31" s="120"/>
    </row>
    <row r="32" spans="2:10" ht="15" customHeight="1" x14ac:dyDescent="0.15">
      <c r="B32" s="121"/>
      <c r="C32" s="202" t="s">
        <v>82</v>
      </c>
      <c r="D32" s="203"/>
      <c r="E32" s="206"/>
      <c r="F32" s="207"/>
      <c r="G32" s="119"/>
      <c r="H32" s="202" t="s">
        <v>83</v>
      </c>
      <c r="I32" s="223">
        <f>IF(OR(C29="",F29=""),0,DATEDIF(C29,F29,"m")+1)</f>
        <v>0</v>
      </c>
      <c r="J32" s="120"/>
    </row>
    <row r="33" spans="2:10" ht="15" customHeight="1" thickBot="1" x14ac:dyDescent="0.2">
      <c r="B33" s="121"/>
      <c r="C33" s="204"/>
      <c r="D33" s="205"/>
      <c r="E33" s="208"/>
      <c r="F33" s="209"/>
      <c r="G33" s="119"/>
      <c r="H33" s="204"/>
      <c r="I33" s="224" t="str">
        <f>IF(OR(J30="",N30=""),"",DATEDIF(J30,N30,"m"))</f>
        <v/>
      </c>
      <c r="J33" s="120"/>
    </row>
    <row r="34" spans="2:10" ht="15" customHeight="1" x14ac:dyDescent="0.15">
      <c r="B34" s="121"/>
      <c r="C34" s="119"/>
      <c r="D34" s="119"/>
      <c r="E34" s="119"/>
      <c r="F34" s="119"/>
      <c r="G34" s="119"/>
      <c r="H34" s="119"/>
      <c r="I34" s="119"/>
      <c r="J34" s="120"/>
    </row>
    <row r="35" spans="2:10" ht="15" customHeight="1" x14ac:dyDescent="0.15">
      <c r="B35" s="121"/>
      <c r="C35" s="119"/>
      <c r="D35" s="119"/>
      <c r="E35" s="119"/>
      <c r="F35" s="119"/>
      <c r="G35" s="225" t="s">
        <v>84</v>
      </c>
      <c r="H35" s="227">
        <f>IF(E32="",0,E32*I32)</f>
        <v>0</v>
      </c>
      <c r="I35" s="227"/>
      <c r="J35" s="120"/>
    </row>
    <row r="36" spans="2:10" ht="15" customHeight="1" x14ac:dyDescent="0.15">
      <c r="B36" s="121"/>
      <c r="C36" s="119"/>
      <c r="D36" s="119"/>
      <c r="E36" s="119"/>
      <c r="F36" s="119"/>
      <c r="G36" s="226"/>
      <c r="H36" s="228"/>
      <c r="I36" s="228"/>
      <c r="J36" s="120"/>
    </row>
    <row r="37" spans="2:10" ht="15" customHeight="1" thickBot="1" x14ac:dyDescent="0.2">
      <c r="B37" s="121"/>
      <c r="C37" s="119"/>
      <c r="D37" s="119"/>
      <c r="E37" s="119"/>
      <c r="F37" s="119"/>
      <c r="G37" s="119"/>
      <c r="H37" s="119"/>
      <c r="I37" s="119"/>
      <c r="J37" s="120"/>
    </row>
    <row r="38" spans="2:10" ht="15" customHeight="1" thickTop="1" x14ac:dyDescent="0.15">
      <c r="B38" s="210" t="s">
        <v>86</v>
      </c>
      <c r="C38" s="211"/>
      <c r="D38" s="211"/>
      <c r="E38" s="117"/>
      <c r="F38" s="117"/>
      <c r="G38" s="117"/>
      <c r="H38" s="117"/>
      <c r="I38" s="117"/>
      <c r="J38" s="118"/>
    </row>
    <row r="39" spans="2:10" ht="15" customHeight="1" thickBot="1" x14ac:dyDescent="0.2">
      <c r="B39" s="212"/>
      <c r="C39" s="213"/>
      <c r="D39" s="213"/>
      <c r="E39" s="119"/>
      <c r="F39" s="119"/>
      <c r="G39" s="119"/>
      <c r="H39" s="119"/>
      <c r="I39" s="119"/>
      <c r="J39" s="120"/>
    </row>
    <row r="40" spans="2:10" ht="15" customHeight="1" x14ac:dyDescent="0.15">
      <c r="B40" s="121"/>
      <c r="C40" s="219"/>
      <c r="D40" s="220"/>
      <c r="E40" s="218" t="s">
        <v>80</v>
      </c>
      <c r="F40" s="219"/>
      <c r="G40" s="220"/>
      <c r="H40" s="218" t="s">
        <v>81</v>
      </c>
      <c r="I40" s="119"/>
      <c r="J40" s="120"/>
    </row>
    <row r="41" spans="2:10" ht="15" customHeight="1" thickBot="1" x14ac:dyDescent="0.2">
      <c r="B41" s="121"/>
      <c r="C41" s="221"/>
      <c r="D41" s="222"/>
      <c r="E41" s="218"/>
      <c r="F41" s="221"/>
      <c r="G41" s="222"/>
      <c r="H41" s="218"/>
      <c r="I41" s="119"/>
      <c r="J41" s="120"/>
    </row>
    <row r="42" spans="2:10" ht="15" customHeight="1" thickBot="1" x14ac:dyDescent="0.2">
      <c r="B42" s="121"/>
      <c r="C42" s="119"/>
      <c r="D42" s="119"/>
      <c r="E42" s="119"/>
      <c r="F42" s="119"/>
      <c r="G42" s="119"/>
      <c r="H42" s="119"/>
      <c r="I42" s="119"/>
      <c r="J42" s="120"/>
    </row>
    <row r="43" spans="2:10" ht="15" customHeight="1" x14ac:dyDescent="0.15">
      <c r="B43" s="121"/>
      <c r="C43" s="202" t="s">
        <v>82</v>
      </c>
      <c r="D43" s="203"/>
      <c r="E43" s="206"/>
      <c r="F43" s="207"/>
      <c r="G43" s="119"/>
      <c r="H43" s="202" t="s">
        <v>83</v>
      </c>
      <c r="I43" s="223">
        <f>IF(OR(C40="",F40=""),0,DATEDIF(C40,F40,"m")+1)</f>
        <v>0</v>
      </c>
      <c r="J43" s="120"/>
    </row>
    <row r="44" spans="2:10" ht="15" customHeight="1" thickBot="1" x14ac:dyDescent="0.2">
      <c r="B44" s="121"/>
      <c r="C44" s="204"/>
      <c r="D44" s="205"/>
      <c r="E44" s="208"/>
      <c r="F44" s="209"/>
      <c r="G44" s="119"/>
      <c r="H44" s="204"/>
      <c r="I44" s="224" t="str">
        <f>IF(OR(J41="",N41=""),"",DATEDIF(J41,N41,"m"))</f>
        <v/>
      </c>
      <c r="J44" s="120"/>
    </row>
    <row r="45" spans="2:10" ht="15" customHeight="1" x14ac:dyDescent="0.15">
      <c r="B45" s="121"/>
      <c r="C45" s="119"/>
      <c r="D45" s="119"/>
      <c r="E45" s="119"/>
      <c r="F45" s="119"/>
      <c r="G45" s="119"/>
      <c r="H45" s="119"/>
      <c r="I45" s="119"/>
      <c r="J45" s="120"/>
    </row>
    <row r="46" spans="2:10" ht="15" customHeight="1" x14ac:dyDescent="0.15">
      <c r="B46" s="121"/>
      <c r="C46" s="119"/>
      <c r="D46" s="119"/>
      <c r="E46" s="119"/>
      <c r="F46" s="119"/>
      <c r="G46" s="225" t="s">
        <v>84</v>
      </c>
      <c r="H46" s="227">
        <f>IF(E43="",0,E43*I43)</f>
        <v>0</v>
      </c>
      <c r="I46" s="227"/>
      <c r="J46" s="120"/>
    </row>
    <row r="47" spans="2:10" ht="15" customHeight="1" x14ac:dyDescent="0.15">
      <c r="B47" s="121"/>
      <c r="C47" s="119"/>
      <c r="D47" s="119"/>
      <c r="E47" s="119"/>
      <c r="F47" s="119"/>
      <c r="G47" s="226"/>
      <c r="H47" s="228"/>
      <c r="I47" s="228"/>
      <c r="J47" s="120"/>
    </row>
    <row r="48" spans="2:10" ht="15" customHeight="1" thickBot="1" x14ac:dyDescent="0.2">
      <c r="B48" s="124"/>
      <c r="C48" s="125"/>
      <c r="D48" s="125"/>
      <c r="E48" s="125"/>
      <c r="F48" s="125"/>
      <c r="G48" s="125"/>
      <c r="H48" s="125"/>
      <c r="I48" s="125"/>
      <c r="J48" s="126"/>
    </row>
    <row r="49" spans="2:12" ht="14.25" thickTop="1" x14ac:dyDescent="0.15"/>
    <row r="51" spans="2:12" x14ac:dyDescent="0.15">
      <c r="B51" s="229" t="s">
        <v>87</v>
      </c>
      <c r="C51" s="230"/>
      <c r="D51" s="231"/>
      <c r="E51" s="232" t="s">
        <v>88</v>
      </c>
      <c r="F51" s="229" t="s">
        <v>89</v>
      </c>
      <c r="G51" s="231"/>
      <c r="H51" s="233" t="s">
        <v>90</v>
      </c>
      <c r="I51" s="234" t="s">
        <v>91</v>
      </c>
      <c r="J51" s="235"/>
      <c r="K51" s="235"/>
      <c r="L51" s="127"/>
    </row>
    <row r="52" spans="2:12" x14ac:dyDescent="0.15">
      <c r="B52" s="229"/>
      <c r="C52" s="230"/>
      <c r="D52" s="231"/>
      <c r="E52" s="232"/>
      <c r="F52" s="229"/>
      <c r="G52" s="231"/>
      <c r="H52" s="233"/>
      <c r="I52" s="236"/>
      <c r="J52" s="237"/>
      <c r="K52" s="237"/>
      <c r="L52" s="127"/>
    </row>
    <row r="53" spans="2:12" ht="13.5" customHeight="1" x14ac:dyDescent="0.15">
      <c r="B53" s="238">
        <f>H24+H35+H46</f>
        <v>5640000</v>
      </c>
      <c r="C53" s="239"/>
      <c r="D53" s="240"/>
      <c r="E53" s="232"/>
      <c r="F53" s="241">
        <f>I21+I32+I43</f>
        <v>12</v>
      </c>
      <c r="G53" s="242"/>
      <c r="H53" s="233"/>
      <c r="I53" s="243">
        <f>IF(OR(ISERROR(B53/F53),F53&gt;12,F53&lt;12),"",ROUNDDOWN(B53/F53,0))</f>
        <v>470000</v>
      </c>
      <c r="J53" s="244"/>
      <c r="K53" s="244"/>
      <c r="L53" s="128"/>
    </row>
    <row r="54" spans="2:12" ht="13.5" customHeight="1" x14ac:dyDescent="0.15">
      <c r="B54" s="238"/>
      <c r="C54" s="239"/>
      <c r="D54" s="240"/>
      <c r="E54" s="232"/>
      <c r="F54" s="241"/>
      <c r="G54" s="242"/>
      <c r="H54" s="233"/>
      <c r="I54" s="245"/>
      <c r="J54" s="246"/>
      <c r="K54" s="246"/>
      <c r="L54" s="128"/>
    </row>
    <row r="55" spans="2:12" ht="23.25" customHeight="1" x14ac:dyDescent="0.15">
      <c r="F55" s="129" t="str">
        <f>IF(F53=12,"",IF(F53&gt;12,"※月数が１２を超えています！","※月数が１２未満です！"))</f>
        <v/>
      </c>
    </row>
    <row r="56" spans="2:12" x14ac:dyDescent="0.15">
      <c r="E56" s="256" t="s">
        <v>92</v>
      </c>
      <c r="F56" s="257"/>
      <c r="G56" s="257"/>
      <c r="H56" s="258"/>
      <c r="I56" s="247">
        <f>IF(I53="","",I53)</f>
        <v>470000</v>
      </c>
      <c r="J56" s="248"/>
      <c r="K56" s="249"/>
    </row>
    <row r="57" spans="2:12" x14ac:dyDescent="0.15">
      <c r="E57" s="259"/>
      <c r="F57" s="260"/>
      <c r="G57" s="260"/>
      <c r="H57" s="261"/>
      <c r="I57" s="250"/>
      <c r="J57" s="251"/>
      <c r="K57" s="252"/>
    </row>
    <row r="58" spans="2:12" x14ac:dyDescent="0.15">
      <c r="E58" s="262"/>
      <c r="F58" s="263"/>
      <c r="G58" s="263"/>
      <c r="H58" s="264"/>
      <c r="I58" s="253"/>
      <c r="J58" s="254"/>
      <c r="K58" s="255"/>
    </row>
  </sheetData>
  <sheetProtection algorithmName="SHA-512" hashValue="hwX6Z5moVMNxpYNMqhUri6QsGMxD4EyfE2n2bftjZgMQapu9DlaCHSZpc5XJDDZFEyRx9HmYdgg5oNsygb23SA==" saltValue="HKpMD6a7zwmnZ9FQOJ4Ghw==" spinCount="100000" sheet="1" objects="1" scenarios="1"/>
  <mergeCells count="52">
    <mergeCell ref="E56:H58"/>
    <mergeCell ref="I56:K58"/>
    <mergeCell ref="B51:D52"/>
    <mergeCell ref="E51:E54"/>
    <mergeCell ref="F51:G52"/>
    <mergeCell ref="H51:H54"/>
    <mergeCell ref="I51:K52"/>
    <mergeCell ref="B53:D54"/>
    <mergeCell ref="F53:G54"/>
    <mergeCell ref="I53:K54"/>
    <mergeCell ref="C43:D44"/>
    <mergeCell ref="E43:F44"/>
    <mergeCell ref="H43:H44"/>
    <mergeCell ref="I43:I44"/>
    <mergeCell ref="G46:G47"/>
    <mergeCell ref="H46:I47"/>
    <mergeCell ref="I32:I33"/>
    <mergeCell ref="G35:G36"/>
    <mergeCell ref="H35:I36"/>
    <mergeCell ref="B38:D39"/>
    <mergeCell ref="C40:D41"/>
    <mergeCell ref="E40:E41"/>
    <mergeCell ref="F40:G41"/>
    <mergeCell ref="H40:H41"/>
    <mergeCell ref="C32:D33"/>
    <mergeCell ref="E32:F33"/>
    <mergeCell ref="H32:H33"/>
    <mergeCell ref="B27:D28"/>
    <mergeCell ref="C29:D30"/>
    <mergeCell ref="E29:E30"/>
    <mergeCell ref="F29:G30"/>
    <mergeCell ref="H29:H30"/>
    <mergeCell ref="C21:D22"/>
    <mergeCell ref="E21:F22"/>
    <mergeCell ref="H21:H22"/>
    <mergeCell ref="I21:I22"/>
    <mergeCell ref="G24:G25"/>
    <mergeCell ref="H24:I25"/>
    <mergeCell ref="C13:N14"/>
    <mergeCell ref="B16:D17"/>
    <mergeCell ref="C18:D19"/>
    <mergeCell ref="E18:E19"/>
    <mergeCell ref="F18:G19"/>
    <mergeCell ref="H18:H19"/>
    <mergeCell ref="B1:N1"/>
    <mergeCell ref="B2:N2"/>
    <mergeCell ref="B4:N4"/>
    <mergeCell ref="C6:D6"/>
    <mergeCell ref="E6:F6"/>
    <mergeCell ref="H6:I6"/>
    <mergeCell ref="J6:K6"/>
    <mergeCell ref="M6:N6"/>
  </mergeCells>
  <phoneticPr fontId="2"/>
  <conditionalFormatting sqref="F53:G54">
    <cfRule type="cellIs" dxfId="1" priority="1" operator="lessThan">
      <formula>12</formula>
    </cfRule>
    <cfRule type="cellIs" dxfId="0" priority="2" operator="greaterThan">
      <formula>12</formula>
    </cfRule>
  </conditionalFormatting>
  <dataValidations count="4">
    <dataValidation imeMode="halfAlpha" allowBlank="1" showInputMessage="1" showErrorMessage="1" sqref="E6:F6" xr:uid="{00000000-0002-0000-0400-000000000000}"/>
    <dataValidation type="whole" imeMode="halfAlpha" operator="greaterThanOrEqual" allowBlank="1" showInputMessage="1" showErrorMessage="1" error="負の値は無効です。_x000a_正の値で入力して下さい。" sqref="E21:F22 E32:F33 E43:F44" xr:uid="{00000000-0002-0000-0400-000001000000}">
      <formula1>0</formula1>
    </dataValidation>
    <dataValidation type="date" imeMode="halfAlpha" operator="greaterThanOrEqual" allowBlank="1" showInputMessage="1" showErrorMessage="1" error="”2015/9”以前の年月は有効ではありません。_x000a_”2015/10”以降の年月を入力して下さい。" sqref="C40:D41 F40:G41 C18:D19 F18:G19 C29:D30 F29:G30" xr:uid="{00000000-0002-0000-0400-000002000000}">
      <formula1>42278</formula1>
    </dataValidation>
    <dataValidation type="textLength" allowBlank="1" showInputMessage="1" showErrorMessage="1" sqref="I56:K58 I21:I22 B53:D54 F53:G54 I43:I44 H24:I25 I32:I33 H46:I47 H35:I36" xr:uid="{00000000-0002-0000-0400-000003000000}">
      <formula1>0</formula1>
      <formula2>0</formula2>
    </dataValidation>
  </dataValidations>
  <printOptions verticalCentered="1"/>
  <pageMargins left="0.70866141732283472" right="0.59055118110236227" top="0.74803149606299213" bottom="0.74803149606299213" header="0.31496062992125984" footer="0.31496062992125984"/>
  <pageSetup paperSize="9"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DQ122"/>
  <sheetViews>
    <sheetView showGridLines="0" view="pageBreakPreview" zoomScale="80" zoomScaleNormal="100" zoomScaleSheetLayoutView="80" workbookViewId="0">
      <selection activeCell="BY8" sqref="BY8"/>
    </sheetView>
  </sheetViews>
  <sheetFormatPr defaultColWidth="9" defaultRowHeight="13.5" x14ac:dyDescent="0.15"/>
  <cols>
    <col min="1" max="11" width="1.625" style="41" customWidth="1"/>
    <col min="12" max="12" width="6.375" style="41" customWidth="1"/>
    <col min="13" max="13" width="1.625" style="41" customWidth="1"/>
    <col min="14" max="14" width="2.375" style="41" customWidth="1"/>
    <col min="15" max="17" width="1.625" style="41" customWidth="1"/>
    <col min="18" max="18" width="2.25" style="41" customWidth="1"/>
    <col min="19" max="25" width="1.625" style="41" customWidth="1"/>
    <col min="26" max="26" width="2.625" style="41" customWidth="1"/>
    <col min="27" max="39" width="1.625" style="41" customWidth="1"/>
    <col min="40" max="40" width="3" style="41" customWidth="1"/>
    <col min="41" max="43" width="1.625" style="41" customWidth="1"/>
    <col min="44" max="44" width="2.875" style="41" customWidth="1"/>
    <col min="45" max="55" width="1.625" style="41" customWidth="1"/>
    <col min="56" max="57" width="2.625" style="41" customWidth="1"/>
    <col min="58" max="65" width="1.625" style="41" customWidth="1"/>
    <col min="66" max="66" width="3" style="41" customWidth="1"/>
    <col min="67" max="167" width="1.625" style="41" customWidth="1"/>
    <col min="168" max="16384" width="9" style="41"/>
  </cols>
  <sheetData>
    <row r="1" spans="1:121" ht="14.25" thickBot="1" x14ac:dyDescent="0.2"/>
    <row r="2" spans="1:121" s="97" customFormat="1" ht="48.6" customHeight="1" thickBot="1" x14ac:dyDescent="0.25">
      <c r="A2" s="104"/>
      <c r="B2" s="265" t="s">
        <v>127</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7"/>
      <c r="BG2" s="105"/>
      <c r="BH2" s="105"/>
      <c r="BI2" s="105"/>
      <c r="BN2" s="100"/>
      <c r="BO2" s="100"/>
      <c r="BP2" s="98"/>
      <c r="CS2" s="99"/>
      <c r="CT2" s="99"/>
      <c r="CU2" s="99"/>
      <c r="CV2" s="99"/>
      <c r="CW2" s="99"/>
      <c r="CX2" s="99"/>
    </row>
    <row r="3" spans="1:121" s="91" customFormat="1" ht="20.45" customHeight="1" x14ac:dyDescent="0.2">
      <c r="D3" s="75" t="s">
        <v>64</v>
      </c>
      <c r="E3" s="65"/>
      <c r="F3" s="65"/>
      <c r="G3" s="65"/>
      <c r="H3" s="65"/>
      <c r="I3" s="65"/>
      <c r="J3" s="65"/>
      <c r="K3" s="65"/>
      <c r="L3" s="65"/>
      <c r="M3" s="65"/>
      <c r="N3" s="65"/>
      <c r="O3" s="65"/>
      <c r="P3" s="65"/>
      <c r="Q3" s="65"/>
      <c r="R3" s="65"/>
      <c r="S3" s="65"/>
      <c r="T3" s="65"/>
      <c r="U3" s="65"/>
      <c r="V3" s="65"/>
      <c r="W3" s="65"/>
      <c r="X3" s="65"/>
      <c r="Y3" s="65"/>
      <c r="Z3" s="4"/>
      <c r="AA3" s="4"/>
      <c r="AB3" s="4"/>
      <c r="AC3" s="4"/>
      <c r="AD3" s="4"/>
      <c r="AE3" s="4"/>
      <c r="AF3" s="4"/>
      <c r="AG3" s="4"/>
      <c r="AH3" s="4"/>
      <c r="AI3" s="4"/>
      <c r="AJ3" s="4"/>
      <c r="AK3" s="4"/>
      <c r="AL3" s="4"/>
      <c r="AM3" s="4"/>
      <c r="AN3" s="96"/>
      <c r="AO3" s="4"/>
      <c r="AP3" s="4"/>
      <c r="AQ3" s="4"/>
      <c r="AR3" s="4"/>
      <c r="AS3" s="4"/>
      <c r="AT3" s="4"/>
      <c r="AU3" s="4"/>
      <c r="AV3" s="4"/>
      <c r="AW3" s="4"/>
      <c r="AX3" s="4"/>
      <c r="AY3" s="4"/>
      <c r="AZ3" s="4"/>
      <c r="BA3" s="4"/>
      <c r="BB3" s="4"/>
      <c r="BC3" s="4"/>
      <c r="BD3" s="4"/>
      <c r="BE3" s="4"/>
      <c r="BF3" s="4"/>
      <c r="BG3" s="4"/>
      <c r="BH3" s="4"/>
      <c r="BI3" s="4"/>
      <c r="BJ3" s="4"/>
      <c r="BK3" s="4"/>
      <c r="BL3" s="4"/>
      <c r="BM3" s="4"/>
      <c r="BN3" s="89"/>
      <c r="BO3" s="89"/>
      <c r="BP3" s="89"/>
      <c r="BQ3" s="4"/>
      <c r="BR3" s="4"/>
      <c r="BS3" s="4"/>
      <c r="BT3" s="4"/>
      <c r="BU3" s="4"/>
      <c r="BV3" s="4"/>
      <c r="BW3" s="4"/>
      <c r="BX3" s="4"/>
      <c r="BY3" s="4"/>
      <c r="BZ3" s="4"/>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row>
    <row r="4" spans="1:121" s="91" customFormat="1" ht="17.45" customHeight="1" thickBot="1" x14ac:dyDescent="0.25">
      <c r="D4" s="80"/>
      <c r="E4" s="65"/>
      <c r="F4" s="65"/>
      <c r="G4" s="65"/>
      <c r="H4" s="65"/>
      <c r="I4" s="65"/>
      <c r="J4" s="65"/>
      <c r="K4" s="65"/>
      <c r="L4" s="65"/>
      <c r="M4" s="65"/>
      <c r="N4" s="65"/>
      <c r="O4" s="65"/>
      <c r="P4" s="65"/>
      <c r="Q4" s="65"/>
      <c r="R4" s="65"/>
      <c r="S4" s="65"/>
      <c r="T4" s="65"/>
      <c r="U4" s="65"/>
      <c r="V4" s="65"/>
      <c r="W4" s="65"/>
      <c r="X4" s="65"/>
      <c r="Y4" s="65"/>
      <c r="Z4" s="4"/>
      <c r="AA4" s="4"/>
      <c r="AB4" s="4"/>
      <c r="AC4" s="4"/>
      <c r="AD4" s="4"/>
      <c r="AE4" s="4"/>
      <c r="AF4" s="4"/>
      <c r="AG4" s="4"/>
      <c r="AH4" s="4"/>
      <c r="AI4" s="4"/>
      <c r="AJ4" s="4"/>
      <c r="AK4" s="4"/>
      <c r="AL4" s="4"/>
      <c r="AM4" s="4"/>
      <c r="AN4" s="96"/>
      <c r="AO4" s="4"/>
      <c r="AP4" s="4"/>
      <c r="AQ4" s="4"/>
      <c r="AR4" s="4"/>
      <c r="AS4" s="4"/>
      <c r="AT4" s="4"/>
      <c r="AU4" s="4"/>
      <c r="AV4" s="4"/>
      <c r="AW4" s="4"/>
      <c r="AX4" s="4"/>
      <c r="AY4" s="4"/>
      <c r="AZ4" s="4"/>
      <c r="BA4" s="4"/>
      <c r="BB4" s="4"/>
      <c r="BC4" s="4"/>
      <c r="BD4" s="4"/>
      <c r="BE4" s="4"/>
      <c r="BF4" s="4"/>
      <c r="BG4" s="4"/>
      <c r="BH4" s="4"/>
      <c r="BI4" s="4"/>
      <c r="BJ4" s="4"/>
      <c r="BK4" s="4"/>
      <c r="BL4" s="4"/>
      <c r="BM4" s="4"/>
      <c r="BN4" s="89"/>
      <c r="BO4" s="89"/>
      <c r="BP4" s="89"/>
      <c r="BQ4" s="4"/>
      <c r="BR4" s="4"/>
      <c r="BS4" s="4"/>
      <c r="BT4" s="4"/>
      <c r="BU4" s="4"/>
      <c r="BV4" s="4"/>
      <c r="BW4" s="4"/>
      <c r="BX4" s="4"/>
      <c r="BY4" s="4"/>
      <c r="BZ4" s="4"/>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row>
    <row r="5" spans="1:121" s="2" customFormat="1" ht="34.9" customHeight="1" thickBot="1" x14ac:dyDescent="0.2">
      <c r="H5" s="285" t="s">
        <v>108</v>
      </c>
      <c r="I5" s="286"/>
      <c r="J5" s="286"/>
      <c r="K5" s="286"/>
      <c r="L5" s="286"/>
      <c r="M5" s="286"/>
      <c r="N5" s="286"/>
      <c r="O5" s="286"/>
      <c r="P5" s="286"/>
      <c r="Q5" s="286"/>
      <c r="R5" s="286"/>
      <c r="S5" s="286"/>
      <c r="T5" s="286"/>
      <c r="U5" s="286"/>
      <c r="V5" s="286"/>
      <c r="W5" s="286"/>
      <c r="X5" s="286"/>
      <c r="Y5" s="286"/>
      <c r="Z5" s="286"/>
      <c r="AA5" s="287"/>
      <c r="AB5" s="288">
        <f>IF('入力シート① 【終了月】'!E6="","",EDATE('入力シート① 【終了月】'!E6,-1))</f>
        <v>45441</v>
      </c>
      <c r="AC5" s="289"/>
      <c r="AD5" s="289"/>
      <c r="AE5" s="289"/>
      <c r="AF5" s="289"/>
      <c r="AG5" s="289"/>
      <c r="AH5" s="289"/>
      <c r="AI5" s="289"/>
      <c r="AJ5" s="289"/>
      <c r="AK5" s="289"/>
      <c r="AL5" s="289"/>
      <c r="AM5" s="290" t="s">
        <v>109</v>
      </c>
      <c r="AN5" s="291"/>
      <c r="AO5" s="103"/>
      <c r="AP5" s="101"/>
      <c r="AQ5" s="101"/>
      <c r="AR5" s="101"/>
      <c r="AS5" s="102"/>
      <c r="AT5" s="102"/>
      <c r="AU5" s="102"/>
      <c r="AV5" s="102"/>
      <c r="AW5" s="102"/>
      <c r="AX5" s="102"/>
      <c r="AY5" s="102"/>
      <c r="AZ5" s="102"/>
      <c r="BH5" s="94"/>
      <c r="BI5" s="94"/>
      <c r="BJ5" s="94"/>
      <c r="BK5" s="94"/>
      <c r="BL5" s="94"/>
      <c r="BM5" s="94"/>
      <c r="BN5" s="94"/>
      <c r="BO5" s="94"/>
      <c r="BP5" s="94"/>
      <c r="BQ5" s="94"/>
      <c r="BR5" s="94"/>
      <c r="BS5" s="94"/>
      <c r="BT5" s="94"/>
      <c r="BU5" s="94"/>
      <c r="BV5" s="94"/>
      <c r="BW5" s="94"/>
      <c r="BX5" s="94"/>
      <c r="BY5" s="94"/>
      <c r="BZ5" s="94"/>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row>
    <row r="6" spans="1:121" s="91" customFormat="1" ht="43.9" customHeight="1" x14ac:dyDescent="0.15">
      <c r="A6" s="7"/>
      <c r="B6" s="7"/>
      <c r="C6" s="7"/>
      <c r="D6" s="7"/>
      <c r="E6" s="7"/>
      <c r="F6" s="7"/>
      <c r="G6" s="7"/>
      <c r="H6" s="283" t="s">
        <v>192</v>
      </c>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7"/>
      <c r="BB6" s="7"/>
      <c r="BC6" s="7"/>
      <c r="BD6" s="7"/>
      <c r="BE6" s="7"/>
      <c r="BF6" s="7"/>
      <c r="BG6" s="7"/>
      <c r="BH6" s="4"/>
      <c r="BI6" s="4"/>
      <c r="BJ6" s="4"/>
      <c r="BK6" s="4"/>
      <c r="BL6" s="4"/>
      <c r="BM6" s="4"/>
      <c r="BN6" s="4"/>
      <c r="BO6" s="4"/>
      <c r="BP6" s="4"/>
      <c r="BQ6" s="4"/>
      <c r="BR6" s="4"/>
      <c r="BS6" s="4"/>
      <c r="BT6" s="4"/>
      <c r="BU6" s="4"/>
      <c r="BV6" s="4"/>
      <c r="BW6" s="4"/>
      <c r="BX6" s="4"/>
      <c r="BY6" s="4"/>
      <c r="BZ6" s="4"/>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c r="DL6" s="23"/>
      <c r="DM6" s="23"/>
      <c r="DN6" s="23"/>
      <c r="DO6" s="23"/>
      <c r="DP6" s="23"/>
      <c r="DQ6" s="23"/>
    </row>
    <row r="7" spans="1:121" s="91" customFormat="1" ht="17.25" customHeight="1" x14ac:dyDescent="0.2">
      <c r="D7" s="75"/>
      <c r="E7" s="65"/>
      <c r="F7" s="65"/>
      <c r="G7" s="65"/>
      <c r="H7" s="65"/>
      <c r="I7" s="65"/>
      <c r="J7" s="65"/>
      <c r="K7" s="65"/>
      <c r="L7" s="65"/>
      <c r="M7" s="65"/>
      <c r="N7" s="65"/>
      <c r="O7" s="65"/>
      <c r="P7" s="65"/>
      <c r="Q7" s="65"/>
      <c r="R7" s="65"/>
      <c r="S7" s="65"/>
      <c r="T7" s="65"/>
      <c r="U7" s="65"/>
      <c r="V7" s="65"/>
      <c r="W7" s="65"/>
      <c r="X7" s="65"/>
      <c r="Y7" s="65"/>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c r="DL7" s="23"/>
      <c r="DM7" s="23"/>
      <c r="DN7" s="23"/>
      <c r="DO7" s="23"/>
      <c r="DP7" s="23"/>
      <c r="DQ7" s="23"/>
    </row>
    <row r="8" spans="1:121" s="91" customFormat="1" ht="37.15" customHeight="1" thickBot="1" x14ac:dyDescent="0.2">
      <c r="B8" s="268" t="s">
        <v>164</v>
      </c>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8"/>
      <c r="AP8" s="268"/>
      <c r="AQ8" s="268"/>
      <c r="AR8" s="268"/>
      <c r="AS8" s="268"/>
      <c r="AT8" s="268"/>
      <c r="AU8" s="268"/>
      <c r="AV8" s="268"/>
      <c r="AW8" s="268"/>
      <c r="AX8" s="268"/>
      <c r="AY8" s="268"/>
      <c r="AZ8" s="268"/>
      <c r="BA8" s="268"/>
      <c r="BB8" s="4"/>
      <c r="BC8" s="4"/>
      <c r="BD8" s="4"/>
      <c r="BE8" s="4"/>
      <c r="BF8" s="4"/>
      <c r="BG8" s="4"/>
      <c r="BH8" s="4"/>
      <c r="BI8" s="4"/>
      <c r="BJ8" s="4"/>
      <c r="BK8" s="4"/>
      <c r="BL8" s="4"/>
      <c r="BM8" s="4"/>
      <c r="BN8" s="4"/>
      <c r="BO8" s="4"/>
      <c r="BP8" s="4"/>
      <c r="BQ8" s="4"/>
      <c r="BR8" s="4"/>
      <c r="BS8" s="4"/>
      <c r="BT8" s="4"/>
      <c r="BU8" s="4"/>
      <c r="BV8" s="4"/>
      <c r="BW8" s="4"/>
      <c r="BX8" s="4"/>
      <c r="BY8" s="4"/>
      <c r="BZ8" s="4"/>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row>
    <row r="9" spans="1:121" s="91" customFormat="1" ht="33.75" customHeight="1" thickBot="1" x14ac:dyDescent="0.25">
      <c r="D9" s="75"/>
      <c r="E9" s="81" t="s">
        <v>76</v>
      </c>
      <c r="F9" s="82"/>
      <c r="G9" s="82"/>
      <c r="H9" s="82"/>
      <c r="I9" s="82"/>
      <c r="J9" s="82"/>
      <c r="K9" s="82"/>
      <c r="L9" s="269" t="str">
        <f>IF(入力シート②【開始月】!L9="","",入力シート②【開始月】!L9)</f>
        <v>〇〇区××小学校</v>
      </c>
      <c r="M9" s="270"/>
      <c r="N9" s="270"/>
      <c r="O9" s="270"/>
      <c r="P9" s="270"/>
      <c r="Q9" s="270"/>
      <c r="R9" s="270"/>
      <c r="S9" s="270"/>
      <c r="T9" s="270"/>
      <c r="U9" s="270"/>
      <c r="V9" s="270"/>
      <c r="W9" s="270"/>
      <c r="X9" s="270"/>
      <c r="Y9" s="270"/>
      <c r="Z9" s="270"/>
      <c r="AA9" s="270"/>
      <c r="AB9" s="270"/>
      <c r="AC9" s="270"/>
      <c r="AD9" s="271"/>
      <c r="AE9" s="130"/>
      <c r="AF9" s="130"/>
      <c r="AG9" s="130"/>
      <c r="AH9" s="130"/>
      <c r="AI9" s="130"/>
      <c r="AJ9" s="130"/>
      <c r="AK9" s="130"/>
      <c r="AL9" s="81"/>
      <c r="AM9" s="81"/>
      <c r="AN9" s="81"/>
      <c r="AO9" s="81"/>
      <c r="AP9" s="81"/>
      <c r="AQ9" s="81"/>
      <c r="AR9" s="81"/>
      <c r="AS9" s="81"/>
      <c r="AT9" s="81"/>
      <c r="AU9" s="81"/>
      <c r="AV9" s="81"/>
      <c r="AW9" s="81"/>
      <c r="AX9" s="81"/>
      <c r="AY9" s="81"/>
      <c r="AZ9" s="4"/>
      <c r="BA9" s="4"/>
      <c r="BB9" s="4"/>
      <c r="BC9" s="4"/>
      <c r="BD9" s="4"/>
      <c r="BE9" s="4"/>
      <c r="BF9" s="4"/>
      <c r="BG9" s="4"/>
      <c r="BH9" s="4"/>
      <c r="BI9" s="4"/>
      <c r="BJ9" s="4"/>
      <c r="BK9" s="4"/>
      <c r="BL9" s="4"/>
      <c r="BM9" s="4"/>
      <c r="BN9" s="4"/>
      <c r="BO9" s="4"/>
      <c r="BP9" s="4"/>
      <c r="BQ9" s="4"/>
      <c r="BR9" s="4"/>
      <c r="BS9" s="4"/>
      <c r="BT9" s="4"/>
      <c r="BU9" s="4"/>
      <c r="BV9" s="4"/>
      <c r="BW9" s="4"/>
      <c r="BX9" s="4"/>
      <c r="BY9" s="4"/>
      <c r="BZ9" s="4"/>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row>
    <row r="10" spans="1:121" s="91" customFormat="1" ht="33.75" customHeight="1" thickBot="1" x14ac:dyDescent="0.25">
      <c r="D10" s="75"/>
      <c r="E10" s="81" t="s">
        <v>72</v>
      </c>
      <c r="F10" s="82"/>
      <c r="G10" s="82"/>
      <c r="H10" s="82"/>
      <c r="I10" s="82"/>
      <c r="J10" s="82"/>
      <c r="K10" s="82"/>
      <c r="L10" s="269" t="str">
        <f>IF(入力シート②【開始月】!L10="","",入力シート②【開始月】!L10)</f>
        <v>公立　太郎</v>
      </c>
      <c r="M10" s="272"/>
      <c r="N10" s="272"/>
      <c r="O10" s="272"/>
      <c r="P10" s="272"/>
      <c r="Q10" s="272"/>
      <c r="R10" s="272"/>
      <c r="S10" s="272"/>
      <c r="T10" s="272"/>
      <c r="U10" s="272"/>
      <c r="V10" s="272"/>
      <c r="W10" s="273"/>
      <c r="X10" s="81"/>
      <c r="Y10" s="82"/>
      <c r="Z10" s="81"/>
      <c r="AA10" s="81"/>
      <c r="AB10" s="81"/>
      <c r="AC10" s="81"/>
      <c r="AD10" s="81"/>
      <c r="AE10" s="81"/>
      <c r="AF10" s="81"/>
      <c r="AG10" s="93" t="s">
        <v>179</v>
      </c>
      <c r="AH10" s="274">
        <f>IF(入力シート②【開始月】!AH10="","",入力シート②【開始月】!AH10)</f>
        <v>1234567</v>
      </c>
      <c r="AI10" s="275"/>
      <c r="AJ10" s="275"/>
      <c r="AK10" s="275"/>
      <c r="AL10" s="275"/>
      <c r="AM10" s="275"/>
      <c r="AN10" s="275"/>
      <c r="AO10" s="275"/>
      <c r="AP10" s="275"/>
      <c r="AQ10" s="275"/>
      <c r="AR10" s="275"/>
      <c r="AS10" s="275"/>
      <c r="AT10" s="275"/>
      <c r="AU10" s="275"/>
      <c r="AV10" s="275"/>
      <c r="AW10" s="275"/>
      <c r="AX10" s="275"/>
      <c r="AY10" s="276"/>
      <c r="AZ10" s="277" t="s">
        <v>100</v>
      </c>
      <c r="BA10" s="278"/>
      <c r="BB10" s="278"/>
      <c r="BC10" s="279"/>
      <c r="BD10" s="173">
        <v>0</v>
      </c>
      <c r="BE10" s="90">
        <v>0</v>
      </c>
      <c r="BF10" s="4"/>
      <c r="BG10" s="4"/>
      <c r="BH10" s="4"/>
      <c r="BI10" s="4"/>
      <c r="BJ10" s="4"/>
      <c r="BK10" s="4"/>
      <c r="BL10" s="4"/>
      <c r="BM10" s="4"/>
      <c r="BN10" s="4"/>
      <c r="BO10" s="4"/>
      <c r="BP10" s="4"/>
      <c r="BQ10" s="4"/>
      <c r="BR10" s="4"/>
      <c r="BS10" s="4"/>
      <c r="BT10" s="4"/>
      <c r="BU10" s="4"/>
      <c r="BV10" s="4"/>
      <c r="BW10" s="4"/>
      <c r="BX10" s="4"/>
      <c r="BY10" s="4"/>
      <c r="BZ10" s="4"/>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row>
    <row r="11" spans="1:121" s="91" customFormat="1" ht="33.75" customHeight="1" thickBot="1" x14ac:dyDescent="0.25">
      <c r="D11" s="75"/>
      <c r="E11" s="81" t="s">
        <v>71</v>
      </c>
      <c r="F11" s="82"/>
      <c r="G11" s="82"/>
      <c r="H11" s="82"/>
      <c r="I11" s="82"/>
      <c r="J11" s="82"/>
      <c r="K11" s="82"/>
      <c r="L11" s="269" t="str">
        <f>IF(入力シート②【開始月】!L11="","",入力シート②【開始月】!L11)</f>
        <v>東京　花子</v>
      </c>
      <c r="M11" s="272"/>
      <c r="N11" s="272"/>
      <c r="O11" s="272"/>
      <c r="P11" s="272"/>
      <c r="Q11" s="272"/>
      <c r="R11" s="272"/>
      <c r="S11" s="272"/>
      <c r="T11" s="272"/>
      <c r="U11" s="272"/>
      <c r="V11" s="272"/>
      <c r="W11" s="273"/>
      <c r="X11" s="81"/>
      <c r="Y11" s="82"/>
      <c r="Z11" s="81"/>
      <c r="AA11" s="81"/>
      <c r="AB11" s="81"/>
      <c r="AC11" s="81"/>
      <c r="AD11" s="81"/>
      <c r="AE11" s="81"/>
      <c r="AF11" s="81"/>
      <c r="AG11" s="93" t="s">
        <v>101</v>
      </c>
      <c r="AH11" s="280" t="str">
        <f>IF(入力シート②【開始月】!AH11="","",入力シート②【開始月】!AH11)</f>
        <v>00-1111-2222</v>
      </c>
      <c r="AI11" s="281"/>
      <c r="AJ11" s="281"/>
      <c r="AK11" s="281"/>
      <c r="AL11" s="281"/>
      <c r="AM11" s="281"/>
      <c r="AN11" s="281"/>
      <c r="AO11" s="281"/>
      <c r="AP11" s="281"/>
      <c r="AQ11" s="281"/>
      <c r="AR11" s="281"/>
      <c r="AS11" s="281"/>
      <c r="AT11" s="281"/>
      <c r="AU11" s="281"/>
      <c r="AV11" s="281"/>
      <c r="AW11" s="281"/>
      <c r="AX11" s="281"/>
      <c r="AY11" s="281"/>
      <c r="AZ11" s="281"/>
      <c r="BA11" s="281"/>
      <c r="BB11" s="281"/>
      <c r="BC11" s="281"/>
      <c r="BD11" s="281"/>
      <c r="BE11" s="282"/>
      <c r="BF11" s="4"/>
      <c r="BG11" s="4"/>
      <c r="BH11" s="4"/>
      <c r="BI11" s="4"/>
      <c r="BJ11" s="4"/>
      <c r="BK11" s="4"/>
      <c r="BL11" s="4"/>
      <c r="BM11" s="4"/>
      <c r="BN11" s="4"/>
      <c r="BO11" s="4"/>
      <c r="BP11" s="4"/>
      <c r="BQ11" s="4"/>
      <c r="BR11" s="4"/>
      <c r="BS11" s="4"/>
      <c r="BT11" s="4"/>
      <c r="BU11" s="4"/>
      <c r="BV11" s="4"/>
      <c r="BW11" s="4"/>
      <c r="BX11" s="4"/>
      <c r="BY11" s="4"/>
      <c r="BZ11" s="4"/>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row>
    <row r="12" spans="1:121" s="91" customFormat="1" ht="18" customHeight="1" x14ac:dyDescent="0.2">
      <c r="D12" s="75"/>
      <c r="E12" s="65"/>
      <c r="F12" s="65"/>
      <c r="G12" s="65"/>
      <c r="H12" s="65"/>
      <c r="I12" s="65"/>
      <c r="J12" s="65"/>
      <c r="K12" s="65"/>
      <c r="L12" s="65"/>
      <c r="M12" s="65"/>
      <c r="N12" s="65"/>
      <c r="O12" s="65"/>
      <c r="P12" s="65"/>
      <c r="Q12" s="65"/>
      <c r="R12" s="65"/>
      <c r="S12" s="65"/>
      <c r="T12" s="65"/>
      <c r="U12" s="65"/>
      <c r="V12" s="65"/>
      <c r="W12" s="65"/>
      <c r="X12" s="65"/>
      <c r="Y12" s="65"/>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row>
    <row r="13" spans="1:121" s="2" customFormat="1" ht="42.75" customHeight="1" x14ac:dyDescent="0.15">
      <c r="B13" s="268" t="s">
        <v>110</v>
      </c>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5"/>
      <c r="AN13" s="295"/>
      <c r="AO13" s="295"/>
      <c r="AP13" s="295"/>
      <c r="AQ13" s="295"/>
      <c r="AR13" s="295"/>
      <c r="AS13" s="295"/>
      <c r="AT13" s="295"/>
      <c r="AU13" s="295"/>
      <c r="AV13" s="295"/>
      <c r="AW13" s="295"/>
      <c r="AX13" s="295"/>
      <c r="AY13" s="295"/>
      <c r="AZ13" s="295"/>
      <c r="BA13" s="295"/>
      <c r="BB13" s="11"/>
      <c r="BC13" s="11"/>
      <c r="BD13" s="11"/>
      <c r="BE13" s="11"/>
    </row>
    <row r="14" spans="1:121" s="91" customFormat="1" ht="29.25" customHeight="1" x14ac:dyDescent="0.15">
      <c r="C14" s="303" t="s">
        <v>58</v>
      </c>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92"/>
      <c r="BI14" s="4"/>
      <c r="BJ14" s="4"/>
      <c r="BK14" s="4"/>
      <c r="BL14" s="4"/>
      <c r="BM14" s="4"/>
      <c r="BN14" s="4"/>
      <c r="BO14" s="4"/>
      <c r="BP14" s="4"/>
      <c r="BQ14" s="4"/>
      <c r="BR14" s="4"/>
      <c r="BS14" s="4"/>
      <c r="BT14" s="4"/>
      <c r="BU14" s="4"/>
      <c r="BV14" s="4"/>
      <c r="BW14" s="4"/>
      <c r="BX14" s="4"/>
      <c r="BY14" s="4"/>
      <c r="BZ14" s="4"/>
      <c r="CA14" s="4"/>
      <c r="CB14" s="4"/>
      <c r="CC14" s="4"/>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row>
    <row r="15" spans="1:121" s="2" customFormat="1" ht="7.5" customHeight="1" x14ac:dyDescent="0.15">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row>
    <row r="16" spans="1:121" s="2" customFormat="1" ht="21" customHeight="1" thickBot="1" x14ac:dyDescent="0.2">
      <c r="B16" s="1"/>
      <c r="C16" s="296" t="s">
        <v>59</v>
      </c>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c r="BC16" s="296"/>
      <c r="BD16" s="296"/>
      <c r="BE16" s="296"/>
      <c r="BF16" s="296"/>
      <c r="BG16" s="296"/>
    </row>
    <row r="17" spans="2:59" s="1" customFormat="1" ht="30" customHeight="1" thickBot="1" x14ac:dyDescent="0.2">
      <c r="C17" s="297" t="s">
        <v>67</v>
      </c>
      <c r="D17" s="298"/>
      <c r="E17" s="298"/>
      <c r="F17" s="298"/>
      <c r="G17" s="298"/>
      <c r="H17" s="298"/>
      <c r="I17" s="298"/>
      <c r="J17" s="299"/>
      <c r="K17" s="300" t="s">
        <v>68</v>
      </c>
      <c r="L17" s="301"/>
      <c r="M17" s="301"/>
      <c r="N17" s="301"/>
      <c r="O17" s="301"/>
      <c r="P17" s="301"/>
      <c r="Q17" s="301"/>
      <c r="R17" s="302"/>
      <c r="S17" s="297" t="s">
        <v>69</v>
      </c>
      <c r="T17" s="298"/>
      <c r="U17" s="298"/>
      <c r="V17" s="298"/>
      <c r="W17" s="298"/>
      <c r="X17" s="298"/>
      <c r="Y17" s="298"/>
      <c r="Z17" s="299"/>
      <c r="AA17" s="297" t="s">
        <v>3</v>
      </c>
      <c r="AB17" s="298"/>
      <c r="AC17" s="298"/>
      <c r="AD17" s="298"/>
      <c r="AE17" s="298"/>
      <c r="AF17" s="298"/>
      <c r="AG17" s="298"/>
      <c r="AH17" s="299"/>
      <c r="AI17" s="297" t="s">
        <v>56</v>
      </c>
      <c r="AJ17" s="298"/>
      <c r="AK17" s="298"/>
      <c r="AL17" s="298"/>
      <c r="AM17" s="298"/>
      <c r="AN17" s="298"/>
      <c r="AO17" s="298"/>
      <c r="AP17" s="299"/>
      <c r="AQ17" s="297" t="s">
        <v>2</v>
      </c>
      <c r="AR17" s="298"/>
      <c r="AS17" s="298"/>
      <c r="AT17" s="298"/>
      <c r="AU17" s="298"/>
      <c r="AV17" s="298"/>
      <c r="AW17" s="298"/>
      <c r="AX17" s="299"/>
    </row>
    <row r="18" spans="2:59" s="1" customFormat="1" ht="25.15" customHeight="1" x14ac:dyDescent="0.15">
      <c r="C18" s="322" t="s">
        <v>70</v>
      </c>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322"/>
      <c r="AP18" s="322"/>
    </row>
    <row r="19" spans="2:59" s="1" customFormat="1" ht="30" customHeight="1" thickBot="1" x14ac:dyDescent="0.2">
      <c r="C19" s="1" t="s">
        <v>102</v>
      </c>
      <c r="D19" s="8"/>
      <c r="E19" s="10"/>
      <c r="F19" s="10"/>
      <c r="G19" s="10"/>
      <c r="H19" s="10"/>
      <c r="I19" s="10"/>
      <c r="J19" s="10"/>
      <c r="K19" s="9"/>
      <c r="L19" s="9"/>
      <c r="M19" s="8"/>
      <c r="N19" s="8"/>
      <c r="O19" s="8"/>
      <c r="P19" s="8"/>
      <c r="Q19" s="8"/>
      <c r="R19" s="8"/>
      <c r="S19" s="8"/>
    </row>
    <row r="20" spans="2:59" s="1" customFormat="1" ht="30" customHeight="1" thickBot="1" x14ac:dyDescent="0.2">
      <c r="C20" s="292"/>
      <c r="D20" s="293"/>
      <c r="E20" s="293"/>
      <c r="F20" s="293"/>
      <c r="G20" s="293"/>
      <c r="H20" s="293"/>
      <c r="I20" s="293"/>
      <c r="J20" s="294"/>
      <c r="K20" s="326" t="s">
        <v>7</v>
      </c>
      <c r="L20" s="331"/>
      <c r="M20" s="331"/>
      <c r="N20" s="331"/>
      <c r="O20" s="331"/>
      <c r="R20" s="76"/>
    </row>
    <row r="21" spans="2:59" s="1" customFormat="1" ht="30" customHeight="1" thickBot="1" x14ac:dyDescent="0.2">
      <c r="C21" s="292"/>
      <c r="D21" s="293"/>
      <c r="E21" s="293"/>
      <c r="F21" s="293"/>
      <c r="G21" s="293"/>
      <c r="H21" s="293"/>
      <c r="I21" s="293"/>
      <c r="J21" s="294"/>
      <c r="K21" s="326" t="s">
        <v>7</v>
      </c>
      <c r="L21" s="327"/>
      <c r="M21" s="327"/>
      <c r="N21" s="327"/>
      <c r="O21" s="327"/>
    </row>
    <row r="22" spans="2:59" s="1" customFormat="1" ht="18" customHeight="1" x14ac:dyDescent="0.15"/>
    <row r="23" spans="2:59" s="1" customFormat="1" ht="24.95" hidden="1" customHeight="1" x14ac:dyDescent="0.15">
      <c r="B23" s="296" t="s">
        <v>6</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6"/>
      <c r="BC23" s="296"/>
      <c r="BD23" s="296"/>
      <c r="BE23" s="296"/>
      <c r="BF23" s="296"/>
      <c r="BG23" s="296"/>
    </row>
    <row r="24" spans="2:59" s="1" customFormat="1" ht="69.95" hidden="1" customHeight="1" x14ac:dyDescent="0.15">
      <c r="B24" s="296" t="s">
        <v>5</v>
      </c>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6"/>
      <c r="AT24" s="296"/>
      <c r="AU24" s="296"/>
      <c r="AV24" s="296"/>
      <c r="AW24" s="296"/>
      <c r="AX24" s="296"/>
      <c r="AY24" s="296"/>
      <c r="AZ24" s="296"/>
      <c r="BA24" s="296"/>
      <c r="BB24" s="296"/>
      <c r="BC24" s="296"/>
      <c r="BD24" s="296"/>
      <c r="BE24" s="296"/>
      <c r="BF24" s="296"/>
      <c r="BG24" s="296"/>
    </row>
    <row r="25" spans="2:59" s="1" customFormat="1" ht="15" hidden="1" customHeight="1" thickBot="1" x14ac:dyDescent="0.2"/>
    <row r="26" spans="2:59" s="1" customFormat="1" ht="30" hidden="1" customHeight="1" thickBot="1" x14ac:dyDescent="0.2">
      <c r="E26" s="328" t="s">
        <v>4</v>
      </c>
      <c r="F26" s="328"/>
      <c r="G26" s="328"/>
      <c r="H26" s="328"/>
      <c r="I26" s="328"/>
      <c r="J26" s="328"/>
      <c r="K26" s="328"/>
      <c r="L26" s="329"/>
      <c r="M26" s="330">
        <v>100</v>
      </c>
      <c r="N26" s="324"/>
      <c r="O26" s="324"/>
      <c r="P26" s="324"/>
      <c r="Q26" s="324"/>
      <c r="R26" s="324"/>
      <c r="S26" s="324"/>
      <c r="T26" s="325"/>
    </row>
    <row r="27" spans="2:59" s="1" customFormat="1" ht="24.95" hidden="1" customHeight="1" x14ac:dyDescent="0.15"/>
    <row r="28" spans="2:59" s="1" customFormat="1" ht="24.95" customHeight="1" x14ac:dyDescent="0.15">
      <c r="B28" s="88" t="s">
        <v>112</v>
      </c>
    </row>
    <row r="29" spans="2:59" s="1" customFormat="1" ht="9" customHeight="1" thickBot="1" x14ac:dyDescent="0.2">
      <c r="D29" s="69"/>
    </row>
    <row r="30" spans="2:59" s="1" customFormat="1" ht="15" customHeight="1" thickBot="1" x14ac:dyDescent="0.2">
      <c r="E30" s="315" t="s">
        <v>1</v>
      </c>
      <c r="F30" s="315"/>
      <c r="G30" s="315"/>
      <c r="H30" s="315"/>
      <c r="I30" s="315"/>
      <c r="J30" s="315"/>
      <c r="K30" s="315"/>
      <c r="L30" s="315"/>
      <c r="M30" s="315" t="s">
        <v>0</v>
      </c>
      <c r="N30" s="315"/>
      <c r="O30" s="315"/>
      <c r="P30" s="315"/>
      <c r="Q30" s="315"/>
      <c r="R30" s="315"/>
      <c r="S30" s="315"/>
      <c r="T30" s="315"/>
      <c r="U30" s="315"/>
      <c r="V30" s="315"/>
      <c r="W30" s="315"/>
      <c r="X30" s="315"/>
      <c r="Y30" s="315"/>
    </row>
    <row r="31" spans="2:59" s="1" customFormat="1" ht="30" customHeight="1" thickBot="1" x14ac:dyDescent="0.2">
      <c r="E31" s="297" t="str">
        <f>C17</f>
        <v>給料表額</v>
      </c>
      <c r="F31" s="298"/>
      <c r="G31" s="298"/>
      <c r="H31" s="298"/>
      <c r="I31" s="298"/>
      <c r="J31" s="298"/>
      <c r="K31" s="298"/>
      <c r="L31" s="299"/>
      <c r="M31" s="306">
        <v>304800</v>
      </c>
      <c r="N31" s="307"/>
      <c r="O31" s="307"/>
      <c r="P31" s="307"/>
      <c r="Q31" s="307"/>
      <c r="R31" s="307"/>
      <c r="S31" s="307"/>
      <c r="T31" s="307"/>
      <c r="U31" s="307"/>
      <c r="V31" s="307"/>
      <c r="W31" s="307"/>
      <c r="X31" s="307"/>
      <c r="Y31" s="308"/>
      <c r="Z31" s="320" t="s">
        <v>186</v>
      </c>
      <c r="AA31" s="321"/>
      <c r="AB31" s="321"/>
      <c r="AC31" s="321"/>
      <c r="AD31" s="321"/>
      <c r="AE31" s="321"/>
      <c r="AF31" s="321"/>
      <c r="AG31" s="321"/>
      <c r="AH31" s="321"/>
      <c r="AI31" s="321"/>
      <c r="AJ31" s="321"/>
      <c r="AK31" s="321"/>
      <c r="AL31" s="321"/>
      <c r="AM31" s="321"/>
      <c r="AN31" s="321"/>
      <c r="AO31" s="321"/>
      <c r="AP31" s="321"/>
      <c r="AQ31" s="321"/>
      <c r="AR31" s="321"/>
      <c r="AS31" s="321"/>
      <c r="AT31" s="321"/>
      <c r="AU31" s="321"/>
      <c r="AV31" s="321"/>
      <c r="AW31" s="321"/>
      <c r="AX31" s="321"/>
      <c r="AY31" s="321"/>
      <c r="AZ31" s="321"/>
      <c r="BA31" s="321"/>
      <c r="BB31" s="321"/>
      <c r="BC31" s="321"/>
      <c r="BD31" s="321"/>
      <c r="BE31" s="321"/>
      <c r="BF31" s="321"/>
    </row>
    <row r="32" spans="2:59" s="1" customFormat="1" ht="30" customHeight="1" thickBot="1" x14ac:dyDescent="0.2">
      <c r="E32" s="317" t="str">
        <f>K17</f>
        <v>教職調整額（給料の加算額）</v>
      </c>
      <c r="F32" s="318"/>
      <c r="G32" s="318"/>
      <c r="H32" s="318"/>
      <c r="I32" s="318"/>
      <c r="J32" s="318"/>
      <c r="K32" s="318"/>
      <c r="L32" s="319"/>
      <c r="M32" s="306">
        <v>12192</v>
      </c>
      <c r="N32" s="307"/>
      <c r="O32" s="307"/>
      <c r="P32" s="307"/>
      <c r="Q32" s="307"/>
      <c r="R32" s="307"/>
      <c r="S32" s="307"/>
      <c r="T32" s="307"/>
      <c r="U32" s="307"/>
      <c r="V32" s="307"/>
      <c r="W32" s="307"/>
      <c r="X32" s="307"/>
      <c r="Y32" s="308"/>
      <c r="AA32" s="66"/>
      <c r="AD32" s="7" t="s">
        <v>57</v>
      </c>
    </row>
    <row r="33" spans="2:78" s="1" customFormat="1" ht="30" customHeight="1" thickBot="1" x14ac:dyDescent="0.2">
      <c r="E33" s="297" t="str">
        <f>S17</f>
        <v>給料の調整額</v>
      </c>
      <c r="F33" s="298"/>
      <c r="G33" s="298"/>
      <c r="H33" s="298"/>
      <c r="I33" s="298"/>
      <c r="J33" s="298"/>
      <c r="K33" s="298"/>
      <c r="L33" s="299"/>
      <c r="M33" s="306">
        <v>0</v>
      </c>
      <c r="N33" s="307"/>
      <c r="O33" s="307"/>
      <c r="P33" s="307"/>
      <c r="Q33" s="307"/>
      <c r="R33" s="307"/>
      <c r="S33" s="307"/>
      <c r="T33" s="307"/>
      <c r="U33" s="307"/>
      <c r="V33" s="307"/>
      <c r="W33" s="307"/>
      <c r="X33" s="307"/>
      <c r="Y33" s="308"/>
      <c r="AA33" s="67"/>
      <c r="AD33" s="297" t="s">
        <v>4</v>
      </c>
      <c r="AE33" s="298"/>
      <c r="AF33" s="298"/>
      <c r="AG33" s="298"/>
      <c r="AH33" s="298"/>
      <c r="AI33" s="298"/>
      <c r="AJ33" s="298"/>
      <c r="AK33" s="323"/>
      <c r="AL33" s="324">
        <v>80</v>
      </c>
      <c r="AM33" s="324"/>
      <c r="AN33" s="324"/>
      <c r="AO33" s="324"/>
      <c r="AP33" s="324"/>
      <c r="AQ33" s="324"/>
      <c r="AR33" s="324"/>
      <c r="AS33" s="325"/>
    </row>
    <row r="34" spans="2:78" s="1" customFormat="1" ht="30" customHeight="1" thickBot="1" x14ac:dyDescent="0.2">
      <c r="E34" s="297" t="str">
        <f>AA17</f>
        <v>扶養手当</v>
      </c>
      <c r="F34" s="298"/>
      <c r="G34" s="298"/>
      <c r="H34" s="298"/>
      <c r="I34" s="298"/>
      <c r="J34" s="298"/>
      <c r="K34" s="298"/>
      <c r="L34" s="299"/>
      <c r="M34" s="306">
        <v>0</v>
      </c>
      <c r="N34" s="307"/>
      <c r="O34" s="307"/>
      <c r="P34" s="307"/>
      <c r="Q34" s="307"/>
      <c r="R34" s="307"/>
      <c r="S34" s="307"/>
      <c r="T34" s="307"/>
      <c r="U34" s="307"/>
      <c r="V34" s="307"/>
      <c r="W34" s="307"/>
      <c r="X34" s="307"/>
      <c r="Y34" s="308"/>
      <c r="AA34" s="67"/>
    </row>
    <row r="35" spans="2:78" s="1" customFormat="1" ht="30" customHeight="1" thickBot="1" x14ac:dyDescent="0.2">
      <c r="E35" s="297" t="str">
        <f>AI17</f>
        <v>地域手当</v>
      </c>
      <c r="F35" s="298"/>
      <c r="G35" s="298"/>
      <c r="H35" s="298"/>
      <c r="I35" s="298"/>
      <c r="J35" s="298"/>
      <c r="K35" s="298"/>
      <c r="L35" s="299"/>
      <c r="M35" s="306">
        <v>0</v>
      </c>
      <c r="N35" s="307"/>
      <c r="O35" s="307"/>
      <c r="P35" s="307"/>
      <c r="Q35" s="307"/>
      <c r="R35" s="307"/>
      <c r="S35" s="307"/>
      <c r="T35" s="307"/>
      <c r="U35" s="307"/>
      <c r="V35" s="307"/>
      <c r="W35" s="307"/>
      <c r="X35" s="307"/>
      <c r="Y35" s="308"/>
      <c r="AA35" s="67"/>
    </row>
    <row r="36" spans="2:78" s="1" customFormat="1" ht="30" customHeight="1" thickBot="1" x14ac:dyDescent="0.2">
      <c r="E36" s="309" t="str">
        <f>AQ17</f>
        <v>住居手当</v>
      </c>
      <c r="F36" s="310"/>
      <c r="G36" s="310"/>
      <c r="H36" s="310"/>
      <c r="I36" s="310"/>
      <c r="J36" s="310"/>
      <c r="K36" s="310"/>
      <c r="L36" s="311"/>
      <c r="M36" s="306">
        <v>0</v>
      </c>
      <c r="N36" s="307"/>
      <c r="O36" s="307"/>
      <c r="P36" s="307"/>
      <c r="Q36" s="307"/>
      <c r="R36" s="307"/>
      <c r="S36" s="307"/>
      <c r="T36" s="307"/>
      <c r="U36" s="307"/>
      <c r="V36" s="307"/>
      <c r="W36" s="307"/>
      <c r="X36" s="307"/>
      <c r="Y36" s="308"/>
      <c r="AA36" s="67"/>
    </row>
    <row r="37" spans="2:78" s="1" customFormat="1" ht="30" customHeight="1" thickBot="1" x14ac:dyDescent="0.2">
      <c r="E37" s="312" t="str">
        <f>IF(C20="","",C20&amp;"手当")</f>
        <v/>
      </c>
      <c r="F37" s="313"/>
      <c r="G37" s="313"/>
      <c r="H37" s="313"/>
      <c r="I37" s="313"/>
      <c r="J37" s="313"/>
      <c r="K37" s="313"/>
      <c r="L37" s="314"/>
      <c r="M37" s="306">
        <v>0</v>
      </c>
      <c r="N37" s="307"/>
      <c r="O37" s="307"/>
      <c r="P37" s="307"/>
      <c r="Q37" s="307"/>
      <c r="R37" s="307"/>
      <c r="S37" s="307"/>
      <c r="T37" s="307"/>
      <c r="U37" s="307"/>
      <c r="V37" s="307"/>
      <c r="W37" s="307"/>
      <c r="X37" s="307"/>
      <c r="Y37" s="308"/>
      <c r="AA37" s="67"/>
    </row>
    <row r="38" spans="2:78" s="1" customFormat="1" ht="30" customHeight="1" thickBot="1" x14ac:dyDescent="0.2">
      <c r="E38" s="312" t="str">
        <f>IF(C21="","",C21&amp;"手当")</f>
        <v/>
      </c>
      <c r="F38" s="313"/>
      <c r="G38" s="313"/>
      <c r="H38" s="313"/>
      <c r="I38" s="313"/>
      <c r="J38" s="313"/>
      <c r="K38" s="313"/>
      <c r="L38" s="314"/>
      <c r="M38" s="306">
        <v>0</v>
      </c>
      <c r="N38" s="307"/>
      <c r="O38" s="307"/>
      <c r="P38" s="307"/>
      <c r="Q38" s="307"/>
      <c r="R38" s="307"/>
      <c r="S38" s="307"/>
      <c r="T38" s="307"/>
      <c r="U38" s="307"/>
      <c r="V38" s="307"/>
      <c r="W38" s="307"/>
      <c r="X38" s="307"/>
      <c r="Y38" s="308"/>
      <c r="AA38" s="67"/>
    </row>
    <row r="39" spans="2:78" s="1" customFormat="1" ht="18" customHeight="1" x14ac:dyDescent="0.15"/>
    <row r="40" spans="2:78" s="1" customFormat="1" ht="15" customHeight="1" x14ac:dyDescent="0.15">
      <c r="B40" s="88" t="s">
        <v>94</v>
      </c>
    </row>
    <row r="41" spans="2:78" s="1" customFormat="1" ht="15" customHeight="1" thickBot="1" x14ac:dyDescent="0.2"/>
    <row r="42" spans="2:78" s="1" customFormat="1" ht="30" customHeight="1" thickBot="1" x14ac:dyDescent="0.2">
      <c r="E42" s="315" t="s">
        <v>93</v>
      </c>
      <c r="F42" s="315"/>
      <c r="G42" s="315"/>
      <c r="H42" s="315"/>
      <c r="I42" s="315"/>
      <c r="J42" s="315"/>
      <c r="K42" s="315"/>
      <c r="L42" s="315"/>
      <c r="M42" s="315"/>
      <c r="N42" s="315"/>
      <c r="O42" s="315"/>
      <c r="P42" s="315"/>
      <c r="Q42" s="315"/>
      <c r="R42" s="315"/>
      <c r="S42" s="315"/>
      <c r="T42" s="316">
        <f>IF('入力シート① 【終了月】'!I56="",0,'入力シート① 【終了月】'!I56)</f>
        <v>470000</v>
      </c>
      <c r="U42" s="316"/>
      <c r="V42" s="316"/>
      <c r="W42" s="316"/>
      <c r="X42" s="316"/>
      <c r="Y42" s="316"/>
      <c r="Z42" s="316"/>
      <c r="AA42" s="316"/>
      <c r="AB42" s="316"/>
      <c r="AC42" s="316"/>
      <c r="AD42" s="316"/>
      <c r="AE42" s="316"/>
      <c r="AF42" s="316"/>
      <c r="AG42" s="316"/>
      <c r="AH42" s="316"/>
      <c r="AI42" s="316"/>
      <c r="AJ42" s="316"/>
      <c r="AK42" s="316"/>
      <c r="AL42" s="316"/>
    </row>
    <row r="43" spans="2:78" s="1" customFormat="1" ht="6.75" customHeight="1" x14ac:dyDescent="0.15"/>
    <row r="44" spans="2:78" s="1" customFormat="1" ht="15" customHeight="1" x14ac:dyDescent="0.15"/>
    <row r="45" spans="2:78" s="91" customFormat="1" ht="15.95" customHeight="1" x14ac:dyDescent="0.15">
      <c r="C45" s="4"/>
      <c r="D45" s="3"/>
      <c r="E45" s="3"/>
      <c r="F45" s="3"/>
      <c r="G45" s="20"/>
      <c r="H45" s="20"/>
      <c r="I45" s="20"/>
      <c r="J45" s="20"/>
      <c r="K45" s="20"/>
      <c r="L45" s="3"/>
      <c r="M45" s="3"/>
      <c r="N45" s="4"/>
      <c r="O45" s="4"/>
      <c r="P45" s="4"/>
      <c r="Q45" s="4"/>
      <c r="R45" s="4"/>
      <c r="S45" s="4"/>
      <c r="T45" s="4"/>
      <c r="U45" s="4"/>
      <c r="V45" s="4"/>
      <c r="W45" s="4"/>
      <c r="X45" s="4"/>
      <c r="Y45" s="4"/>
      <c r="Z45" s="4"/>
      <c r="AA45" s="4"/>
      <c r="AB45" s="5"/>
      <c r="AC45" s="4"/>
      <c r="AD45" s="4"/>
      <c r="AE45" s="4"/>
      <c r="AF45" s="4"/>
      <c r="AG45" s="4"/>
      <c r="AH45" s="4"/>
      <c r="AI45" s="3"/>
      <c r="AJ45" s="3"/>
      <c r="AK45" s="5"/>
      <c r="AL45" s="5"/>
      <c r="AM45" s="4"/>
      <c r="AN45" s="4"/>
      <c r="AO45" s="4"/>
      <c r="AP45" s="4"/>
      <c r="AQ45" s="4"/>
      <c r="AR45" s="4"/>
      <c r="AS45" s="4"/>
      <c r="AT45" s="4"/>
      <c r="AU45" s="4"/>
      <c r="AV45" s="4"/>
      <c r="AW45" s="4"/>
      <c r="AX45" s="4"/>
      <c r="AY45" s="4"/>
      <c r="AZ45" s="4"/>
      <c r="BA45" s="4"/>
      <c r="BB45" s="4"/>
      <c r="BC45" s="4"/>
      <c r="BD45" s="4"/>
      <c r="BE45" s="4"/>
      <c r="BF45" s="3"/>
      <c r="BG45" s="3"/>
      <c r="BH45" s="22"/>
      <c r="BI45" s="22"/>
      <c r="BJ45" s="22"/>
      <c r="BK45" s="22"/>
      <c r="BL45" s="22"/>
      <c r="BM45" s="22"/>
      <c r="BN45" s="3"/>
      <c r="BO45" s="4"/>
      <c r="BP45" s="4"/>
      <c r="BQ45" s="4"/>
      <c r="BR45" s="3"/>
      <c r="BS45" s="3"/>
      <c r="BT45" s="22"/>
      <c r="BU45" s="22"/>
      <c r="BV45" s="22"/>
      <c r="BW45" s="22"/>
      <c r="BX45" s="22"/>
      <c r="BY45" s="22"/>
      <c r="BZ45" s="5"/>
    </row>
    <row r="46" spans="2:78" s="91" customFormat="1" ht="15.95" customHeight="1" x14ac:dyDescent="0.15">
      <c r="C46" s="4"/>
      <c r="D46" s="3"/>
      <c r="E46" s="3"/>
      <c r="F46" s="3"/>
      <c r="G46" s="20"/>
      <c r="H46" s="20"/>
      <c r="I46" s="20"/>
      <c r="J46" s="20"/>
      <c r="K46" s="20"/>
      <c r="L46" s="3"/>
      <c r="M46" s="3"/>
      <c r="N46" s="4"/>
      <c r="O46" s="4"/>
      <c r="P46" s="4"/>
      <c r="Q46" s="4"/>
      <c r="R46" s="4"/>
      <c r="S46" s="4"/>
      <c r="T46" s="4"/>
      <c r="U46" s="4"/>
      <c r="V46" s="4"/>
      <c r="W46" s="4"/>
      <c r="X46" s="4"/>
      <c r="Y46" s="4"/>
      <c r="Z46" s="4"/>
      <c r="AA46" s="4"/>
      <c r="AB46" s="5"/>
      <c r="AC46" s="4"/>
      <c r="AD46" s="4"/>
      <c r="AE46" s="4"/>
      <c r="AF46" s="4"/>
      <c r="AG46" s="4"/>
      <c r="AH46" s="4"/>
      <c r="AI46" s="3"/>
      <c r="AJ46" s="3"/>
      <c r="AK46" s="5"/>
      <c r="AL46" s="5"/>
      <c r="AM46" s="4"/>
      <c r="AN46" s="4"/>
      <c r="AO46" s="4"/>
      <c r="AP46" s="4"/>
      <c r="AQ46" s="4"/>
      <c r="AR46" s="4"/>
      <c r="AS46" s="4"/>
      <c r="AT46" s="4"/>
      <c r="AU46" s="4"/>
      <c r="AV46" s="4"/>
      <c r="AW46" s="4"/>
      <c r="AX46" s="4"/>
      <c r="AY46" s="4"/>
      <c r="AZ46" s="4"/>
      <c r="BA46" s="4"/>
      <c r="BB46" s="4"/>
      <c r="BC46" s="4"/>
      <c r="BD46" s="4"/>
      <c r="BE46" s="4"/>
      <c r="BF46" s="3"/>
      <c r="BG46" s="3"/>
      <c r="BH46" s="22"/>
      <c r="BI46" s="22"/>
      <c r="BJ46" s="22"/>
      <c r="BK46" s="22"/>
      <c r="BL46" s="22"/>
      <c r="BM46" s="22"/>
      <c r="BN46" s="3"/>
      <c r="BO46" s="4"/>
      <c r="BP46" s="4"/>
      <c r="BQ46" s="4"/>
      <c r="BR46" s="3"/>
      <c r="BS46" s="3"/>
      <c r="BT46" s="22"/>
      <c r="BU46" s="22"/>
      <c r="BV46" s="22"/>
      <c r="BW46" s="22"/>
      <c r="BX46" s="22"/>
      <c r="BY46" s="22"/>
      <c r="BZ46" s="5"/>
    </row>
    <row r="47" spans="2:78" s="91" customFormat="1" ht="15.95" customHeight="1" x14ac:dyDescent="0.15">
      <c r="C47" s="4"/>
      <c r="D47" s="4"/>
      <c r="E47" s="4"/>
      <c r="F47" s="4"/>
      <c r="G47" s="4"/>
      <c r="H47" s="4"/>
      <c r="I47" s="4"/>
      <c r="J47" s="4"/>
      <c r="K47" s="4"/>
      <c r="L47" s="4"/>
      <c r="M47" s="4"/>
      <c r="N47" s="4"/>
      <c r="O47" s="4"/>
      <c r="P47" s="4"/>
      <c r="Q47" s="4"/>
      <c r="R47" s="4"/>
      <c r="S47" s="4"/>
      <c r="T47" s="4"/>
      <c r="U47" s="4"/>
      <c r="V47" s="4"/>
      <c r="W47" s="4"/>
      <c r="X47" s="4"/>
      <c r="Y47" s="4"/>
      <c r="Z47" s="4"/>
      <c r="AA47" s="4"/>
      <c r="AB47" s="5"/>
      <c r="AC47" s="4"/>
      <c r="AD47" s="4"/>
      <c r="AE47" s="4"/>
      <c r="AF47" s="4"/>
      <c r="AG47" s="4"/>
      <c r="AH47" s="3"/>
      <c r="AI47" s="3"/>
      <c r="AJ47" s="3"/>
      <c r="AK47" s="5"/>
      <c r="AL47" s="5"/>
      <c r="AM47" s="4"/>
      <c r="AN47" s="4"/>
      <c r="AO47" s="4"/>
      <c r="AP47" s="4"/>
      <c r="AQ47" s="4"/>
      <c r="AR47" s="4"/>
      <c r="AS47" s="4"/>
      <c r="AT47" s="4"/>
      <c r="AU47" s="4"/>
      <c r="AV47" s="4"/>
      <c r="AW47" s="4"/>
      <c r="AX47" s="4"/>
      <c r="AY47" s="4"/>
      <c r="AZ47" s="4"/>
      <c r="BA47" s="4"/>
      <c r="BB47" s="4"/>
      <c r="BC47" s="4"/>
      <c r="BD47" s="4"/>
      <c r="BE47" s="3"/>
      <c r="BF47" s="3"/>
      <c r="BG47" s="3"/>
      <c r="BH47" s="21"/>
      <c r="BI47" s="21"/>
      <c r="BJ47" s="21"/>
      <c r="BK47" s="21"/>
      <c r="BL47" s="21"/>
      <c r="BM47" s="21"/>
      <c r="BN47" s="3"/>
      <c r="BO47" s="4"/>
      <c r="BP47" s="4"/>
      <c r="BQ47" s="4"/>
      <c r="BR47" s="3"/>
      <c r="BS47" s="3"/>
      <c r="BT47" s="20"/>
      <c r="BU47" s="20"/>
      <c r="BV47" s="20"/>
      <c r="BW47" s="20"/>
      <c r="BX47" s="20"/>
      <c r="BY47" s="20"/>
      <c r="BZ47" s="5"/>
    </row>
    <row r="48" spans="2:78" s="91" customFormat="1" ht="15.95" customHeight="1" x14ac:dyDescent="0.15">
      <c r="C48" s="6"/>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3"/>
      <c r="BZ48" s="3"/>
    </row>
    <row r="49" spans="3:109" s="91" customFormat="1" ht="15.95" customHeight="1" x14ac:dyDescent="0.15">
      <c r="C49" s="4"/>
      <c r="D49" s="4"/>
      <c r="E49" s="4"/>
      <c r="F49" s="4"/>
      <c r="G49" s="4"/>
      <c r="H49" s="4"/>
      <c r="I49" s="3"/>
      <c r="J49" s="3"/>
      <c r="K49" s="3"/>
      <c r="L49" s="3"/>
      <c r="M49" s="3"/>
      <c r="N49" s="4"/>
      <c r="O49" s="4"/>
      <c r="P49" s="4"/>
      <c r="Q49" s="3"/>
      <c r="R49" s="3"/>
      <c r="S49" s="3"/>
      <c r="T49" s="3"/>
      <c r="U49" s="3"/>
      <c r="V49" s="3"/>
      <c r="W49" s="3"/>
      <c r="X49" s="19"/>
      <c r="Y49" s="4"/>
      <c r="Z49" s="4"/>
      <c r="AA49" s="3"/>
      <c r="AB49" s="3"/>
      <c r="AC49" s="3"/>
      <c r="AD49" s="3"/>
      <c r="AE49" s="3"/>
      <c r="AF49" s="3"/>
      <c r="AG49" s="3"/>
      <c r="AH49" s="4"/>
      <c r="AI49" s="4"/>
      <c r="AJ49" s="4"/>
      <c r="AK49" s="3"/>
      <c r="AL49" s="3"/>
      <c r="AM49" s="18"/>
      <c r="AN49" s="18"/>
      <c r="AO49" s="18"/>
      <c r="AP49" s="18"/>
      <c r="AQ49" s="3"/>
      <c r="AR49" s="3"/>
      <c r="AS49" s="3"/>
      <c r="AT49" s="3"/>
      <c r="AU49" s="3"/>
      <c r="AV49" s="3"/>
      <c r="AW49" s="3"/>
      <c r="AX49" s="3"/>
      <c r="AY49" s="3"/>
      <c r="AZ49" s="3"/>
      <c r="BA49" s="3"/>
      <c r="BB49" s="3"/>
      <c r="BC49" s="3"/>
      <c r="BD49" s="3"/>
      <c r="BE49" s="4"/>
      <c r="BF49" s="4"/>
      <c r="BG49" s="4"/>
      <c r="BH49" s="4"/>
      <c r="BI49" s="4"/>
      <c r="BJ49" s="4"/>
      <c r="BK49" s="4"/>
      <c r="BL49" s="4"/>
      <c r="BM49" s="4"/>
      <c r="BN49" s="4"/>
      <c r="BO49" s="4"/>
      <c r="BP49" s="4"/>
      <c r="BQ49" s="4"/>
      <c r="BR49" s="4"/>
      <c r="BS49" s="4"/>
      <c r="BT49" s="4"/>
      <c r="BU49" s="4"/>
      <c r="BV49" s="4"/>
      <c r="BW49" s="4"/>
      <c r="BX49" s="4"/>
      <c r="BY49" s="4"/>
      <c r="BZ49" s="4"/>
    </row>
    <row r="50" spans="3:109" s="91" customFormat="1" ht="15.95" customHeight="1" x14ac:dyDescent="0.15">
      <c r="C50" s="4"/>
      <c r="D50" s="4"/>
      <c r="E50" s="4"/>
      <c r="F50" s="4"/>
      <c r="G50" s="4"/>
      <c r="H50" s="4"/>
      <c r="I50" s="17"/>
      <c r="J50" s="17"/>
      <c r="K50" s="17"/>
      <c r="L50" s="17"/>
      <c r="M50" s="17"/>
      <c r="N50" s="4"/>
      <c r="O50" s="4"/>
      <c r="P50" s="3"/>
      <c r="Q50" s="3"/>
      <c r="R50" s="17"/>
      <c r="S50" s="17"/>
      <c r="T50" s="17"/>
      <c r="U50" s="17"/>
      <c r="V50" s="17"/>
      <c r="W50" s="3"/>
      <c r="X50" s="3"/>
      <c r="Y50" s="4"/>
      <c r="Z50" s="4"/>
      <c r="AA50" s="17"/>
      <c r="AB50" s="17"/>
      <c r="AC50" s="17"/>
      <c r="AD50" s="17"/>
      <c r="AE50" s="16"/>
      <c r="AF50" s="16"/>
      <c r="AG50" s="16"/>
      <c r="AH50" s="15"/>
      <c r="AI50" s="4"/>
      <c r="AJ50" s="4"/>
      <c r="AK50" s="17"/>
      <c r="AL50" s="17"/>
      <c r="AM50" s="17"/>
      <c r="AN50" s="3"/>
      <c r="AO50" s="3"/>
      <c r="AP50" s="3"/>
      <c r="AQ50" s="17"/>
      <c r="AR50" s="17"/>
      <c r="AS50" s="17"/>
      <c r="AT50" s="17"/>
      <c r="AU50" s="17"/>
      <c r="AV50" s="17"/>
      <c r="AW50" s="17"/>
      <c r="AX50" s="17"/>
      <c r="AY50" s="17"/>
      <c r="AZ50" s="17"/>
      <c r="BA50" s="17"/>
      <c r="BB50" s="16"/>
      <c r="BC50" s="16"/>
      <c r="BD50" s="16"/>
      <c r="BE50" s="15"/>
      <c r="BF50" s="4"/>
      <c r="BG50" s="4"/>
      <c r="BH50" s="4"/>
      <c r="BI50" s="4"/>
      <c r="BJ50" s="4"/>
      <c r="BK50" s="4"/>
      <c r="BL50" s="4"/>
      <c r="BM50" s="4"/>
      <c r="BN50" s="4"/>
      <c r="BO50" s="4"/>
      <c r="BP50" s="4"/>
      <c r="BQ50" s="4"/>
      <c r="BR50" s="4"/>
      <c r="BS50" s="4"/>
      <c r="BT50" s="4"/>
      <c r="BU50" s="4"/>
      <c r="BV50" s="4"/>
      <c r="BW50" s="4"/>
      <c r="BX50" s="4"/>
      <c r="BY50" s="4"/>
      <c r="BZ50" s="4"/>
      <c r="CA50" s="14"/>
      <c r="CB50" s="14"/>
      <c r="CC50" s="14"/>
      <c r="CD50" s="14"/>
      <c r="CE50" s="14"/>
    </row>
    <row r="51" spans="3:109" s="91" customFormat="1" ht="15.95" customHeight="1" x14ac:dyDescent="0.15">
      <c r="BX51" s="13"/>
      <c r="BY51" s="13"/>
      <c r="BZ51" s="13"/>
      <c r="CA51" s="13"/>
      <c r="CB51" s="13"/>
      <c r="CC51" s="13"/>
      <c r="CD51" s="13"/>
      <c r="CE51" s="13"/>
    </row>
    <row r="52" spans="3:109" s="91" customFormat="1" ht="14.25" x14ac:dyDescent="0.15"/>
    <row r="53" spans="3:109" s="91" customFormat="1" ht="14.25" x14ac:dyDescent="0.15"/>
    <row r="54" spans="3:109" s="91" customFormat="1" ht="14.25" x14ac:dyDescent="0.15"/>
    <row r="55" spans="3:109" s="91" customFormat="1" ht="14.25" x14ac:dyDescent="0.15"/>
    <row r="56" spans="3:109" s="91" customFormat="1" ht="14.25" x14ac:dyDescent="0.15"/>
    <row r="57" spans="3:109" s="91" customFormat="1" ht="14.25" x14ac:dyDescent="0.15"/>
    <row r="58" spans="3:109" s="91" customFormat="1" ht="14.25" x14ac:dyDescent="0.15">
      <c r="CZ58" s="304" t="str">
        <f>IF(I14="","",SUM(BH45:BM46))</f>
        <v/>
      </c>
      <c r="DA58" s="305"/>
      <c r="DB58" s="305"/>
      <c r="DC58" s="305"/>
      <c r="DD58" s="305"/>
      <c r="DE58" s="305"/>
    </row>
    <row r="59" spans="3:109" s="91" customFormat="1" ht="14.25" x14ac:dyDescent="0.15"/>
    <row r="60" spans="3:109" s="91" customFormat="1" ht="14.25" x14ac:dyDescent="0.15"/>
    <row r="61" spans="3:109" s="91" customFormat="1" ht="14.25" x14ac:dyDescent="0.15"/>
    <row r="62" spans="3:109" s="91" customFormat="1" ht="14.25" x14ac:dyDescent="0.15"/>
    <row r="63" spans="3:109" s="91" customFormat="1" ht="14.25" x14ac:dyDescent="0.15"/>
    <row r="64" spans="3:109" s="91" customFormat="1" ht="14.25" x14ac:dyDescent="0.15"/>
    <row r="65" s="91" customFormat="1" ht="14.25" x14ac:dyDescent="0.15"/>
    <row r="66" s="91" customFormat="1" ht="14.25" x14ac:dyDescent="0.15"/>
    <row r="67" s="91" customFormat="1" ht="14.25" x14ac:dyDescent="0.15"/>
    <row r="68" s="91" customFormat="1" ht="14.25" x14ac:dyDescent="0.15"/>
    <row r="69" s="91" customFormat="1" ht="14.25" x14ac:dyDescent="0.15"/>
    <row r="70" s="91" customFormat="1" ht="14.25" x14ac:dyDescent="0.15"/>
    <row r="71" s="91" customFormat="1" ht="14.25" x14ac:dyDescent="0.15"/>
    <row r="72" s="91" customFormat="1" ht="14.25" x14ac:dyDescent="0.15"/>
    <row r="73" s="91" customFormat="1" ht="14.25" x14ac:dyDescent="0.15"/>
    <row r="74" s="91" customFormat="1" ht="14.25" x14ac:dyDescent="0.15"/>
    <row r="75" s="91" customFormat="1" ht="14.25" x14ac:dyDescent="0.15"/>
    <row r="76" s="91" customFormat="1" ht="14.25" x14ac:dyDescent="0.15"/>
    <row r="77" s="91" customFormat="1" ht="14.25" x14ac:dyDescent="0.15"/>
    <row r="78" s="91" customFormat="1" ht="14.25" x14ac:dyDescent="0.15"/>
    <row r="79" s="91" customFormat="1" ht="14.25" x14ac:dyDescent="0.15"/>
    <row r="80" s="91" customFormat="1" ht="14.25" x14ac:dyDescent="0.15"/>
    <row r="81" s="91" customFormat="1" ht="14.25" x14ac:dyDescent="0.15"/>
    <row r="82" s="91" customFormat="1" ht="14.25" x14ac:dyDescent="0.15"/>
    <row r="83" s="91" customFormat="1" ht="14.25" x14ac:dyDescent="0.15"/>
    <row r="84" s="91" customFormat="1" ht="14.25" x14ac:dyDescent="0.15"/>
    <row r="85" s="91" customFormat="1" ht="14.25" x14ac:dyDescent="0.15"/>
    <row r="86" s="91" customFormat="1" ht="14.25" x14ac:dyDescent="0.15"/>
    <row r="87" s="91" customFormat="1" ht="14.25" x14ac:dyDescent="0.15"/>
    <row r="88" s="91" customFormat="1" ht="14.25" x14ac:dyDescent="0.15"/>
    <row r="89" s="91" customFormat="1" ht="14.25" x14ac:dyDescent="0.15"/>
    <row r="90" s="91" customFormat="1" ht="14.25" x14ac:dyDescent="0.15"/>
    <row r="91" s="91" customFormat="1" ht="14.25" x14ac:dyDescent="0.15"/>
    <row r="92" s="91" customFormat="1" ht="14.25" x14ac:dyDescent="0.15"/>
    <row r="93" s="91" customFormat="1" ht="14.25" x14ac:dyDescent="0.15"/>
    <row r="94" s="91" customFormat="1" ht="14.25" x14ac:dyDescent="0.15"/>
    <row r="95" s="91" customFormat="1" ht="14.25" x14ac:dyDescent="0.15"/>
    <row r="96" s="91" customFormat="1" ht="14.25" x14ac:dyDescent="0.15"/>
    <row r="97" s="91" customFormat="1" ht="14.25" x14ac:dyDescent="0.15"/>
    <row r="98" s="91" customFormat="1" ht="14.25" x14ac:dyDescent="0.15"/>
    <row r="99" s="91" customFormat="1" ht="14.25" x14ac:dyDescent="0.15"/>
    <row r="100" s="91" customFormat="1" ht="14.25" x14ac:dyDescent="0.15"/>
    <row r="101" s="91" customFormat="1" ht="14.25" x14ac:dyDescent="0.15"/>
    <row r="102" s="91" customFormat="1" ht="14.25" x14ac:dyDescent="0.15"/>
    <row r="103" s="91" customFormat="1" ht="14.25" x14ac:dyDescent="0.15"/>
    <row r="104" s="91" customFormat="1" ht="14.25" x14ac:dyDescent="0.15"/>
    <row r="105" s="91" customFormat="1" ht="14.25" x14ac:dyDescent="0.15"/>
    <row r="106" s="91" customFormat="1" ht="14.25" x14ac:dyDescent="0.15"/>
    <row r="107" s="91" customFormat="1" ht="14.25" x14ac:dyDescent="0.15"/>
    <row r="108" s="91" customFormat="1" ht="14.25" x14ac:dyDescent="0.15"/>
    <row r="109" s="91" customFormat="1" ht="14.25" x14ac:dyDescent="0.15"/>
    <row r="110" s="91" customFormat="1" ht="14.25" x14ac:dyDescent="0.15"/>
    <row r="111" s="91" customFormat="1" ht="14.25" x14ac:dyDescent="0.15"/>
    <row r="112" s="91" customFormat="1" ht="14.25" x14ac:dyDescent="0.15"/>
    <row r="113" s="91" customFormat="1" ht="14.25" x14ac:dyDescent="0.15"/>
    <row r="114" s="91" customFormat="1" ht="14.25" x14ac:dyDescent="0.15"/>
    <row r="115" s="91" customFormat="1" ht="14.25" x14ac:dyDescent="0.15"/>
    <row r="116" s="91" customFormat="1" ht="14.25" x14ac:dyDescent="0.15"/>
    <row r="117" s="91" customFormat="1" ht="14.25" x14ac:dyDescent="0.15"/>
    <row r="118" s="91" customFormat="1" ht="14.25" x14ac:dyDescent="0.15"/>
    <row r="119" s="91" customFormat="1" ht="14.25" x14ac:dyDescent="0.15"/>
    <row r="120" s="91" customFormat="1" ht="14.25" x14ac:dyDescent="0.15"/>
    <row r="121" s="91" customFormat="1" ht="14.25" x14ac:dyDescent="0.15"/>
    <row r="122" s="91" customFormat="1" ht="14.25" x14ac:dyDescent="0.15"/>
  </sheetData>
  <sheetProtection algorithmName="SHA-512" hashValue="NJSfMEnvLPXvbc0ZrGYAAaf0+EQuTn2xFYZB+wqOifsYlgQ/8RAof6mi/m5+tiZpSWXgYWwp2530lFUlEv5ZFQ==" saltValue="rFS26muUstJNEc2mEzdTrw==" spinCount="100000" sheet="1" selectLockedCells="1"/>
  <dataConsolidate/>
  <mergeCells count="55">
    <mergeCell ref="CZ58:DE58"/>
    <mergeCell ref="E37:L37"/>
    <mergeCell ref="M37:Y37"/>
    <mergeCell ref="E38:L38"/>
    <mergeCell ref="M38:Y38"/>
    <mergeCell ref="E42:S42"/>
    <mergeCell ref="T42:AL42"/>
    <mergeCell ref="E34:L34"/>
    <mergeCell ref="M34:Y34"/>
    <mergeCell ref="E35:L35"/>
    <mergeCell ref="M35:Y35"/>
    <mergeCell ref="E36:L36"/>
    <mergeCell ref="M36:Y36"/>
    <mergeCell ref="AL33:AS33"/>
    <mergeCell ref="B24:BG24"/>
    <mergeCell ref="E26:L26"/>
    <mergeCell ref="M26:T26"/>
    <mergeCell ref="E30:L30"/>
    <mergeCell ref="M30:Y30"/>
    <mergeCell ref="E31:L31"/>
    <mergeCell ref="M31:Y31"/>
    <mergeCell ref="Z31:BF31"/>
    <mergeCell ref="E32:L32"/>
    <mergeCell ref="M32:Y32"/>
    <mergeCell ref="E33:L33"/>
    <mergeCell ref="M33:Y33"/>
    <mergeCell ref="AD33:AK33"/>
    <mergeCell ref="B23:BG23"/>
    <mergeCell ref="B13:BA13"/>
    <mergeCell ref="C14:BG14"/>
    <mergeCell ref="B15:BG15"/>
    <mergeCell ref="C16:BG16"/>
    <mergeCell ref="C17:J17"/>
    <mergeCell ref="K17:R17"/>
    <mergeCell ref="S17:Z17"/>
    <mergeCell ref="AA17:AH17"/>
    <mergeCell ref="AI17:AP17"/>
    <mergeCell ref="AQ17:AX17"/>
    <mergeCell ref="C18:AP18"/>
    <mergeCell ref="C20:J20"/>
    <mergeCell ref="K20:O20"/>
    <mergeCell ref="C21:J21"/>
    <mergeCell ref="K21:O21"/>
    <mergeCell ref="L9:AD9"/>
    <mergeCell ref="L10:W10"/>
    <mergeCell ref="AH10:AY10"/>
    <mergeCell ref="AZ10:BC10"/>
    <mergeCell ref="L11:W11"/>
    <mergeCell ref="AH11:BE11"/>
    <mergeCell ref="B8:BA8"/>
    <mergeCell ref="B2:BF2"/>
    <mergeCell ref="H5:AA5"/>
    <mergeCell ref="AB5:AL5"/>
    <mergeCell ref="AM5:AN5"/>
    <mergeCell ref="H6:AZ6"/>
  </mergeCells>
  <phoneticPr fontId="2"/>
  <dataValidations count="3">
    <dataValidation imeMode="halfAlpha" allowBlank="1" showInputMessage="1" showErrorMessage="1" sqref="AH10:AY10 AH11:BE11 M31:Y38" xr:uid="{00000000-0002-0000-0500-000000000000}"/>
    <dataValidation imeMode="hiragana" allowBlank="1" showInputMessage="1" showErrorMessage="1" sqref="L9:AD9 L10:W11 C20:J21" xr:uid="{00000000-0002-0000-0500-000001000000}"/>
    <dataValidation type="textLength" allowBlank="1" showInputMessage="1" showErrorMessage="1" sqref="T42:AL42" xr:uid="{00000000-0002-0000-0500-000002000000}">
      <formula1>0</formula1>
      <formula2>0</formula2>
    </dataValidation>
  </dataValidations>
  <printOptions horizontalCentered="1" verticalCentered="1"/>
  <pageMargins left="0.23622047244094491" right="0.23622047244094491" top="0.74803149606299213" bottom="0.74803149606299213" header="0.31496062992125984" footer="0.31496062992125984"/>
  <pageSetup paperSize="9" scale="80" orientation="portrait" r:id="rId1"/>
  <headerFooter alignWithMargins="0">
    <oddHeader>&amp;R&amp;"-,太字"&amp;12別添　試算シート　&amp;"-,標準"&amp;11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CW56"/>
  <sheetViews>
    <sheetView showGridLines="0" view="pageBreakPreview" zoomScaleNormal="100" zoomScaleSheetLayoutView="100" workbookViewId="0">
      <selection activeCell="AS15" sqref="AS15:BG15"/>
    </sheetView>
  </sheetViews>
  <sheetFormatPr defaultColWidth="9" defaultRowHeight="13.5" x14ac:dyDescent="0.15"/>
  <cols>
    <col min="1" max="5" width="1.625" style="12" customWidth="1"/>
    <col min="6" max="6" width="2.875" style="12" customWidth="1"/>
    <col min="7" max="7" width="4.75" style="12" customWidth="1"/>
    <col min="8" max="16" width="1.625" style="12" customWidth="1"/>
    <col min="17" max="17" width="2.625" style="12" customWidth="1"/>
    <col min="18" max="18" width="1.625" style="12" customWidth="1"/>
    <col min="19" max="19" width="2.625" style="12" customWidth="1"/>
    <col min="20" max="35" width="1.625" style="12" customWidth="1"/>
    <col min="36" max="36" width="3" style="12" customWidth="1"/>
    <col min="37" max="39" width="1.625" style="12" customWidth="1"/>
    <col min="40" max="40" width="2.75" style="12" customWidth="1"/>
    <col min="41" max="61" width="1.625" style="12" customWidth="1"/>
    <col min="62" max="62" width="2.5" style="12" customWidth="1"/>
    <col min="63" max="83" width="1.625" style="12" customWidth="1"/>
    <col min="84" max="84" width="4.625" style="12" customWidth="1"/>
    <col min="85" max="116" width="1.625" style="12" customWidth="1"/>
    <col min="117" max="144" width="4.625" style="12" customWidth="1"/>
    <col min="145" max="16384" width="9" style="12"/>
  </cols>
  <sheetData>
    <row r="1" spans="1:99" ht="34.5" customHeight="1" x14ac:dyDescent="0.15">
      <c r="B1" s="333" t="s">
        <v>116</v>
      </c>
      <c r="C1" s="333"/>
      <c r="D1" s="333"/>
      <c r="E1" s="333"/>
      <c r="F1" s="333"/>
      <c r="G1" s="333"/>
      <c r="H1" s="333"/>
      <c r="I1" s="333"/>
      <c r="J1" s="333"/>
      <c r="K1" s="333"/>
      <c r="L1" s="333"/>
      <c r="M1" s="333"/>
      <c r="N1" s="333"/>
      <c r="O1" s="333"/>
      <c r="P1" s="333"/>
      <c r="Q1" s="83"/>
      <c r="R1" s="83"/>
      <c r="S1" s="83"/>
      <c r="T1" s="83"/>
      <c r="U1" s="83"/>
      <c r="V1" s="83"/>
      <c r="W1" s="83"/>
      <c r="X1" s="83"/>
      <c r="Y1" s="83"/>
      <c r="AA1" s="332" t="s">
        <v>187</v>
      </c>
      <c r="AB1" s="332"/>
      <c r="AC1" s="332"/>
      <c r="AD1" s="332"/>
      <c r="AE1" s="332"/>
      <c r="AF1" s="332"/>
      <c r="AG1" s="332"/>
      <c r="AH1" s="332"/>
      <c r="AI1" s="332"/>
      <c r="AJ1" s="332"/>
      <c r="AK1" s="332"/>
      <c r="AL1" s="332"/>
      <c r="AM1" s="332"/>
      <c r="AN1" s="332"/>
      <c r="AO1" s="332"/>
      <c r="AP1" s="332"/>
      <c r="AQ1" s="332"/>
      <c r="AR1" s="64"/>
      <c r="AS1" s="64"/>
      <c r="AT1" s="64"/>
      <c r="AU1" s="485" t="s">
        <v>176</v>
      </c>
      <c r="AV1" s="485"/>
      <c r="AW1" s="485"/>
      <c r="AX1" s="485"/>
      <c r="AY1" s="485"/>
      <c r="AZ1" s="485"/>
      <c r="BA1" s="485"/>
      <c r="BB1" s="485"/>
      <c r="BC1" s="485"/>
      <c r="BD1" s="485"/>
      <c r="BE1" s="485"/>
      <c r="BF1" s="485"/>
      <c r="BG1" s="485"/>
      <c r="BH1" s="485"/>
      <c r="BI1" s="485"/>
      <c r="BJ1" s="485"/>
      <c r="BK1" s="495">
        <f>IF('入力シート① 【終了月】'!E6="","",'入力シート① 【終了月】'!E6)</f>
        <v>45472</v>
      </c>
      <c r="BL1" s="495"/>
      <c r="BM1" s="495"/>
      <c r="BN1" s="495"/>
      <c r="BO1" s="495"/>
      <c r="BP1" s="495"/>
      <c r="BQ1" s="495"/>
      <c r="BR1" s="495"/>
      <c r="BS1" s="495"/>
      <c r="BT1" s="495"/>
      <c r="BU1" s="495"/>
      <c r="BV1" s="170" t="s">
        <v>103</v>
      </c>
      <c r="BW1" s="64"/>
      <c r="BX1" s="64"/>
      <c r="BY1" s="64"/>
      <c r="BZ1" s="64"/>
      <c r="CA1" s="64"/>
      <c r="CB1" s="64"/>
      <c r="CC1" s="64"/>
      <c r="CD1" s="64"/>
      <c r="CE1" s="64"/>
      <c r="CF1" s="64"/>
      <c r="CG1" s="64"/>
      <c r="CH1" s="64"/>
      <c r="CI1" s="64"/>
      <c r="CJ1" s="64"/>
      <c r="CK1" s="64"/>
      <c r="CL1" s="64"/>
      <c r="CM1" s="64"/>
      <c r="CN1" s="64"/>
      <c r="CO1" s="64"/>
      <c r="CP1" s="64"/>
      <c r="CQ1" s="64"/>
      <c r="CR1" s="64"/>
      <c r="CS1" s="64"/>
      <c r="CT1" s="64"/>
      <c r="CU1" s="64"/>
    </row>
    <row r="2" spans="1:99" ht="15.95" customHeight="1" x14ac:dyDescent="0.15">
      <c r="B2" s="335" t="s">
        <v>114</v>
      </c>
      <c r="C2" s="335"/>
      <c r="D2" s="335"/>
      <c r="E2" s="335"/>
      <c r="F2" s="335"/>
      <c r="G2" s="335"/>
      <c r="H2" s="335"/>
      <c r="I2" s="335"/>
      <c r="J2" s="335"/>
      <c r="K2" s="335"/>
      <c r="L2" s="335"/>
      <c r="M2" s="335"/>
      <c r="N2" s="335"/>
      <c r="O2" s="335"/>
      <c r="P2" s="335"/>
      <c r="Q2" s="335"/>
      <c r="R2" s="335"/>
      <c r="S2" s="335"/>
      <c r="T2" s="335"/>
      <c r="U2" s="335"/>
      <c r="V2" s="335"/>
      <c r="W2" s="335"/>
      <c r="X2" s="335"/>
      <c r="Y2" s="335"/>
      <c r="AA2" s="64"/>
      <c r="AB2" s="64"/>
      <c r="AC2" s="64"/>
      <c r="AD2" s="64"/>
      <c r="AE2" s="64"/>
      <c r="AF2" s="64"/>
      <c r="AG2" s="64"/>
      <c r="AH2" s="64"/>
      <c r="AI2" s="64"/>
      <c r="AJ2" s="64"/>
      <c r="AK2" s="64"/>
      <c r="AL2" s="64"/>
      <c r="AM2" s="64"/>
      <c r="AN2" s="64"/>
      <c r="AO2" s="185" t="s">
        <v>76</v>
      </c>
      <c r="AP2" s="185"/>
      <c r="AQ2" s="85"/>
      <c r="AR2" s="85"/>
      <c r="AS2" s="85"/>
      <c r="AT2" s="490" t="str">
        <f>'入力シート② 【終了月】'!L9</f>
        <v>〇〇区××小学校</v>
      </c>
      <c r="AU2" s="517"/>
      <c r="AV2" s="517"/>
      <c r="AW2" s="517"/>
      <c r="AX2" s="517"/>
      <c r="AY2" s="517"/>
      <c r="AZ2" s="517"/>
      <c r="BA2" s="517"/>
      <c r="BB2" s="517"/>
      <c r="BC2" s="517"/>
      <c r="BD2" s="517"/>
      <c r="BE2" s="517"/>
      <c r="BF2" s="517"/>
      <c r="BG2" s="517"/>
      <c r="BH2" s="517"/>
      <c r="BI2" s="518"/>
      <c r="BJ2" s="518"/>
      <c r="BK2" s="518"/>
      <c r="BL2" s="518"/>
      <c r="BM2" s="87"/>
      <c r="BN2" s="85"/>
      <c r="BO2" s="85"/>
      <c r="BP2" s="85"/>
      <c r="BQ2" s="85"/>
      <c r="BR2" s="85"/>
      <c r="BS2" s="85"/>
      <c r="BT2" s="85"/>
      <c r="BU2" s="85"/>
      <c r="BV2" s="85"/>
      <c r="BW2" s="84"/>
      <c r="BX2" s="64"/>
      <c r="BY2" s="64"/>
      <c r="BZ2" s="64"/>
      <c r="CA2" s="64"/>
      <c r="CB2" s="64"/>
      <c r="CC2" s="64"/>
      <c r="CD2" s="64"/>
      <c r="CE2" s="64"/>
      <c r="CF2" s="64"/>
      <c r="CG2" s="64"/>
      <c r="CH2" s="64"/>
      <c r="CI2" s="64"/>
      <c r="CJ2" s="64"/>
      <c r="CK2" s="64"/>
      <c r="CL2" s="64"/>
      <c r="CM2" s="64"/>
      <c r="CN2" s="64"/>
      <c r="CO2" s="64"/>
      <c r="CP2" s="64"/>
      <c r="CQ2" s="64"/>
      <c r="CR2" s="64"/>
      <c r="CS2" s="64"/>
      <c r="CT2" s="64"/>
      <c r="CU2" s="64"/>
    </row>
    <row r="3" spans="1:99" ht="15.95" customHeight="1" x14ac:dyDescent="0.15">
      <c r="B3" s="336">
        <f>IF('入力シート① 【終了月】'!C18="","",'入力シート① 【終了月】'!C18)</f>
        <v>45108</v>
      </c>
      <c r="C3" s="336"/>
      <c r="D3" s="336"/>
      <c r="E3" s="336"/>
      <c r="F3" s="336"/>
      <c r="G3" s="141" t="s">
        <v>80</v>
      </c>
      <c r="H3" s="336">
        <f>IF(B3="","",'入力シート① 【終了月】'!F18)</f>
        <v>45444</v>
      </c>
      <c r="I3" s="336"/>
      <c r="J3" s="336"/>
      <c r="K3" s="336"/>
      <c r="L3" s="336"/>
      <c r="M3" s="336"/>
      <c r="N3" s="140"/>
      <c r="O3" s="337">
        <f>'入力シート① 【終了月】'!E21</f>
        <v>470000</v>
      </c>
      <c r="P3" s="338"/>
      <c r="Q3" s="338"/>
      <c r="R3" s="338"/>
      <c r="S3" s="338"/>
      <c r="T3" s="338"/>
      <c r="U3" s="338"/>
      <c r="V3" s="139"/>
      <c r="W3" s="139"/>
      <c r="X3" s="139"/>
      <c r="Y3" s="139"/>
      <c r="AA3" s="64"/>
      <c r="AB3" s="64"/>
      <c r="AC3" s="64"/>
      <c r="AD3" s="64"/>
      <c r="AE3" s="64"/>
      <c r="AF3" s="64"/>
      <c r="AG3" s="64"/>
      <c r="AH3" s="64"/>
      <c r="AI3" s="64"/>
      <c r="AJ3" s="64"/>
      <c r="AK3" s="64"/>
      <c r="AL3" s="64"/>
      <c r="AM3" s="64"/>
      <c r="AN3" s="64"/>
      <c r="AO3" s="185" t="s">
        <v>73</v>
      </c>
      <c r="AP3" s="185"/>
      <c r="AQ3" s="85"/>
      <c r="AR3" s="85"/>
      <c r="AS3" s="85"/>
      <c r="AT3" s="487" t="str">
        <f>'入力シート② 【終了月】'!L10</f>
        <v>公立　太郎</v>
      </c>
      <c r="AU3" s="519"/>
      <c r="AV3" s="519"/>
      <c r="AW3" s="519"/>
      <c r="AX3" s="519"/>
      <c r="AY3" s="519"/>
      <c r="AZ3" s="519"/>
      <c r="BA3" s="519"/>
      <c r="BB3" s="519"/>
      <c r="BC3" s="519"/>
      <c r="BD3" s="486">
        <f>'入力シート② 【終了月】'!AH10</f>
        <v>1234567</v>
      </c>
      <c r="BE3" s="486"/>
      <c r="BF3" s="486"/>
      <c r="BG3" s="486"/>
      <c r="BH3" s="486"/>
      <c r="BI3" s="486"/>
      <c r="BJ3" s="486"/>
      <c r="BK3" s="486"/>
      <c r="BL3" s="486"/>
      <c r="BM3" s="486"/>
      <c r="BN3" s="486"/>
      <c r="BO3" s="486"/>
      <c r="BP3" s="486"/>
      <c r="BQ3" s="486"/>
      <c r="BR3" s="486"/>
      <c r="BS3" s="486"/>
      <c r="BT3" s="486"/>
      <c r="BU3" s="486"/>
      <c r="BV3" s="486"/>
      <c r="BW3" s="84"/>
      <c r="BX3" s="64"/>
      <c r="BY3" s="64"/>
      <c r="BZ3" s="64"/>
      <c r="CA3" s="64"/>
      <c r="CB3" s="64"/>
      <c r="CC3" s="64"/>
      <c r="CD3" s="64"/>
      <c r="CE3" s="64"/>
      <c r="CF3" s="64"/>
      <c r="CG3" s="64"/>
      <c r="CH3" s="64"/>
      <c r="CI3" s="64"/>
      <c r="CJ3" s="64"/>
      <c r="CK3" s="64"/>
      <c r="CL3" s="64"/>
      <c r="CM3" s="64"/>
      <c r="CN3" s="64"/>
      <c r="CO3" s="64"/>
      <c r="CP3" s="64"/>
      <c r="CQ3" s="64"/>
      <c r="CR3" s="64"/>
      <c r="CS3" s="64"/>
      <c r="CT3" s="64"/>
      <c r="CU3" s="64"/>
    </row>
    <row r="4" spans="1:99" ht="15.95" customHeight="1" x14ac:dyDescent="0.15">
      <c r="B4" s="336" t="str">
        <f>IF('入力シート① 【終了月】'!C29="","",'入力シート① 【終了月】'!C29)</f>
        <v/>
      </c>
      <c r="C4" s="336"/>
      <c r="D4" s="336"/>
      <c r="E4" s="336"/>
      <c r="F4" s="336"/>
      <c r="G4" s="141" t="str">
        <f>IF(B4="","","から")</f>
        <v/>
      </c>
      <c r="H4" s="336" t="str">
        <f>IF(B4="","",'入力シート① 【終了月】'!F29)</f>
        <v/>
      </c>
      <c r="I4" s="336"/>
      <c r="J4" s="336"/>
      <c r="K4" s="336"/>
      <c r="L4" s="336"/>
      <c r="M4" s="336"/>
      <c r="N4" s="140"/>
      <c r="O4" s="337" t="str">
        <f>IF(B4="","",'入力シート① 【終了月】'!E32)</f>
        <v/>
      </c>
      <c r="P4" s="338"/>
      <c r="Q4" s="338"/>
      <c r="R4" s="338"/>
      <c r="S4" s="338"/>
      <c r="T4" s="338"/>
      <c r="U4" s="338"/>
      <c r="V4" s="139"/>
      <c r="W4" s="139"/>
      <c r="X4" s="139"/>
      <c r="Y4" s="139"/>
      <c r="AA4" s="64"/>
      <c r="AB4" s="64"/>
      <c r="AC4" s="64"/>
      <c r="AD4" s="64"/>
      <c r="AE4" s="64"/>
      <c r="AF4" s="64"/>
      <c r="AG4" s="64"/>
      <c r="AH4" s="64"/>
      <c r="AI4" s="64"/>
      <c r="AJ4" s="64"/>
      <c r="AK4" s="64"/>
      <c r="AL4" s="64"/>
      <c r="AM4" s="64"/>
      <c r="AN4" s="64"/>
      <c r="AO4" s="185" t="s">
        <v>74</v>
      </c>
      <c r="AP4" s="185"/>
      <c r="AQ4" s="85"/>
      <c r="AR4" s="85"/>
      <c r="AS4" s="85"/>
      <c r="AT4" s="487" t="str">
        <f>'入力シート② 【終了月】'!L11</f>
        <v>東京　花子</v>
      </c>
      <c r="AU4" s="514"/>
      <c r="AV4" s="514"/>
      <c r="AW4" s="514"/>
      <c r="AX4" s="514"/>
      <c r="AY4" s="514"/>
      <c r="AZ4" s="514"/>
      <c r="BA4" s="514"/>
      <c r="BB4" s="514"/>
      <c r="BC4" s="514"/>
      <c r="BD4" s="490" t="s">
        <v>75</v>
      </c>
      <c r="BE4" s="515"/>
      <c r="BF4" s="515"/>
      <c r="BG4" s="515"/>
      <c r="BH4" s="515"/>
      <c r="BI4" s="516" t="str">
        <f>'入力シート② 【終了月】'!AH11</f>
        <v>00-1111-2222</v>
      </c>
      <c r="BJ4" s="516"/>
      <c r="BK4" s="516"/>
      <c r="BL4" s="516"/>
      <c r="BM4" s="516"/>
      <c r="BN4" s="516"/>
      <c r="BO4" s="516"/>
      <c r="BP4" s="516"/>
      <c r="BQ4" s="516"/>
      <c r="BR4" s="516"/>
      <c r="BS4" s="516"/>
      <c r="BT4" s="185"/>
      <c r="BU4" s="85"/>
      <c r="BV4" s="85"/>
      <c r="BW4" s="84"/>
      <c r="BX4" s="64"/>
      <c r="BY4" s="64"/>
      <c r="BZ4" s="64"/>
      <c r="CA4" s="64"/>
      <c r="CB4" s="64"/>
      <c r="CC4" s="64"/>
      <c r="CD4" s="64"/>
      <c r="CE4" s="64"/>
      <c r="CF4" s="64"/>
      <c r="CG4" s="64"/>
      <c r="CH4" s="64"/>
      <c r="CI4" s="64"/>
      <c r="CJ4" s="64"/>
      <c r="CK4" s="64"/>
      <c r="CL4" s="64"/>
      <c r="CM4" s="64"/>
      <c r="CN4" s="64"/>
      <c r="CO4" s="64"/>
      <c r="CP4" s="64"/>
      <c r="CQ4" s="64"/>
      <c r="CR4" s="64"/>
      <c r="CS4" s="64"/>
      <c r="CT4" s="64"/>
      <c r="CU4" s="64"/>
    </row>
    <row r="5" spans="1:99" ht="15.95" customHeight="1" thickBot="1" x14ac:dyDescent="0.2">
      <c r="A5" s="56"/>
      <c r="B5" s="336" t="str">
        <f>IF('入力シート① 【終了月】'!C40=0,"",'入力シート① 【終了月】'!C40)</f>
        <v/>
      </c>
      <c r="C5" s="336"/>
      <c r="D5" s="336"/>
      <c r="E5" s="336"/>
      <c r="F5" s="336"/>
      <c r="G5" s="141" t="str">
        <f>IF(B5="","","から")</f>
        <v/>
      </c>
      <c r="H5" s="336" t="str">
        <f>IF(B5="","",'入力シート① 【終了月】'!F40)</f>
        <v/>
      </c>
      <c r="I5" s="336"/>
      <c r="J5" s="336"/>
      <c r="K5" s="336"/>
      <c r="L5" s="336"/>
      <c r="M5" s="336"/>
      <c r="N5" s="140"/>
      <c r="O5" s="337" t="str">
        <f>IF(B5="","",'入力シート① 【終了月】'!E43)</f>
        <v/>
      </c>
      <c r="P5" s="338"/>
      <c r="Q5" s="338"/>
      <c r="R5" s="338"/>
      <c r="S5" s="338"/>
      <c r="T5" s="338"/>
      <c r="U5" s="338"/>
      <c r="V5" s="139"/>
      <c r="W5" s="139"/>
      <c r="X5" s="139"/>
      <c r="Y5" s="139"/>
      <c r="Z5" s="63"/>
      <c r="AA5" s="63"/>
      <c r="AB5" s="63"/>
      <c r="AC5" s="63"/>
      <c r="AD5" s="63"/>
      <c r="AE5" s="62"/>
      <c r="AF5" s="62"/>
      <c r="AG5" s="62"/>
      <c r="AH5" s="61"/>
      <c r="AI5" s="61"/>
      <c r="AJ5" s="61"/>
      <c r="AK5" s="61"/>
      <c r="AL5" s="61"/>
      <c r="AM5" s="61"/>
      <c r="AN5" s="61"/>
      <c r="AO5" s="61"/>
      <c r="AP5" s="79"/>
      <c r="AQ5" s="79"/>
      <c r="AR5" s="79"/>
      <c r="AS5" s="79"/>
      <c r="AT5" s="4"/>
      <c r="AU5" s="4"/>
      <c r="AV5" s="4"/>
      <c r="AW5" s="79"/>
      <c r="AX5" s="79"/>
      <c r="AY5" s="79"/>
      <c r="AZ5" s="79"/>
      <c r="BA5" s="79"/>
      <c r="BB5" s="79"/>
      <c r="BC5" s="79"/>
      <c r="BD5" s="79"/>
      <c r="BE5" s="79"/>
      <c r="BF5" s="79"/>
      <c r="BG5" s="79"/>
      <c r="BH5" s="86"/>
      <c r="BI5" s="86"/>
      <c r="BJ5" s="86"/>
      <c r="BK5" s="86"/>
      <c r="BL5" s="86"/>
      <c r="BM5" s="86"/>
      <c r="BN5" s="86"/>
      <c r="BO5" s="86"/>
      <c r="BP5" s="86"/>
      <c r="BQ5" s="86"/>
      <c r="BR5" s="86"/>
      <c r="BS5" s="86"/>
      <c r="BT5" s="86"/>
      <c r="BU5" s="79"/>
      <c r="BV5" s="79"/>
      <c r="BW5" s="77"/>
      <c r="CD5" s="24"/>
      <c r="CE5" s="24"/>
      <c r="CF5" s="24"/>
      <c r="CG5" s="24"/>
      <c r="CH5" s="24"/>
      <c r="CI5" s="24"/>
      <c r="CJ5" s="24"/>
      <c r="CK5" s="24"/>
      <c r="CL5" s="24"/>
      <c r="CM5" s="24"/>
      <c r="CN5" s="24"/>
      <c r="CO5" s="24"/>
    </row>
    <row r="6" spans="1:99" ht="24.95" customHeight="1" thickBot="1" x14ac:dyDescent="0.2">
      <c r="A6" s="56"/>
      <c r="B6" s="351" t="s">
        <v>95</v>
      </c>
      <c r="C6" s="352"/>
      <c r="D6" s="352"/>
      <c r="E6" s="352"/>
      <c r="F6" s="352"/>
      <c r="G6" s="352"/>
      <c r="H6" s="352"/>
      <c r="I6" s="352"/>
      <c r="J6" s="352"/>
      <c r="K6" s="352"/>
      <c r="L6" s="352"/>
      <c r="M6" s="384">
        <f>'入力シート② 【終了月】'!T42</f>
        <v>470000</v>
      </c>
      <c r="N6" s="385"/>
      <c r="O6" s="385"/>
      <c r="P6" s="385"/>
      <c r="Q6" s="385"/>
      <c r="R6" s="385"/>
      <c r="S6" s="385"/>
      <c r="T6" s="385"/>
      <c r="U6" s="385"/>
      <c r="V6" s="385"/>
      <c r="W6" s="385"/>
      <c r="X6" s="357" t="s">
        <v>8</v>
      </c>
      <c r="Y6" s="441"/>
      <c r="Z6" s="60"/>
      <c r="AA6" s="59"/>
      <c r="AB6" s="351" t="s">
        <v>55</v>
      </c>
      <c r="AC6" s="352"/>
      <c r="AD6" s="352"/>
      <c r="AE6" s="352"/>
      <c r="AF6" s="352"/>
      <c r="AG6" s="352"/>
      <c r="AH6" s="352"/>
      <c r="AI6" s="352"/>
      <c r="AJ6" s="352"/>
      <c r="AK6" s="352"/>
      <c r="AL6" s="352"/>
      <c r="AM6" s="359" t="s">
        <v>4</v>
      </c>
      <c r="AN6" s="359"/>
      <c r="AO6" s="359"/>
      <c r="AP6" s="359"/>
      <c r="AQ6" s="359"/>
      <c r="AR6" s="359"/>
      <c r="AS6" s="360"/>
      <c r="AT6" s="361">
        <f>'入力シート② 【終了月】'!AL33</f>
        <v>80</v>
      </c>
      <c r="AU6" s="361"/>
      <c r="AV6" s="361"/>
      <c r="AW6" s="362"/>
      <c r="AZ6" s="351" t="s">
        <v>65</v>
      </c>
      <c r="BA6" s="352"/>
      <c r="BB6" s="352"/>
      <c r="BC6" s="352"/>
      <c r="BD6" s="352"/>
      <c r="BE6" s="352"/>
      <c r="BF6" s="352"/>
      <c r="BG6" s="352"/>
      <c r="BH6" s="352"/>
      <c r="BI6" s="352"/>
      <c r="BJ6" s="352"/>
      <c r="BK6" s="482">
        <f>'入力シート② 【終了月】'!AB5</f>
        <v>45441</v>
      </c>
      <c r="BL6" s="483"/>
      <c r="BM6" s="483"/>
      <c r="BN6" s="483"/>
      <c r="BO6" s="483"/>
      <c r="BP6" s="483"/>
      <c r="BQ6" s="483"/>
      <c r="BR6" s="483"/>
      <c r="BS6" s="483"/>
      <c r="BT6" s="483"/>
      <c r="BU6" s="483"/>
      <c r="BV6" s="484"/>
      <c r="BW6" s="178"/>
    </row>
    <row r="7" spans="1:99" ht="21" customHeight="1" thickBot="1" x14ac:dyDescent="0.25">
      <c r="A7" s="56"/>
      <c r="B7" s="56"/>
      <c r="C7" s="56"/>
      <c r="D7" s="58"/>
      <c r="E7" s="57"/>
      <c r="F7" s="57"/>
      <c r="G7" s="57"/>
      <c r="H7" s="57"/>
      <c r="I7" s="57"/>
      <c r="J7" s="57"/>
      <c r="K7" s="57"/>
      <c r="L7" s="56"/>
      <c r="M7" s="56"/>
      <c r="N7" s="57"/>
      <c r="O7" s="57"/>
      <c r="P7" s="57"/>
      <c r="Q7" s="57"/>
      <c r="R7" s="57"/>
      <c r="S7" s="57"/>
      <c r="T7" s="57"/>
      <c r="U7" s="57"/>
      <c r="V7" s="57"/>
      <c r="W7" s="57"/>
      <c r="X7" s="57"/>
      <c r="Y7" s="57"/>
      <c r="Z7" s="57"/>
      <c r="AA7" s="57"/>
      <c r="AB7" s="57"/>
      <c r="AC7" s="57"/>
      <c r="AD7" s="57"/>
      <c r="AE7" s="56"/>
      <c r="AF7" s="56"/>
      <c r="AG7" s="56"/>
      <c r="AH7" s="57"/>
      <c r="AI7" s="57"/>
      <c r="AJ7" s="57"/>
      <c r="AK7" s="57"/>
      <c r="AL7" s="57"/>
      <c r="AM7" s="57"/>
      <c r="AN7" s="57"/>
      <c r="AO7" s="57"/>
      <c r="AP7" s="57"/>
      <c r="AQ7" s="57"/>
      <c r="AR7" s="57"/>
      <c r="AS7" s="57"/>
      <c r="AT7" s="56"/>
      <c r="AU7" s="56"/>
      <c r="AV7" s="56"/>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151"/>
      <c r="CD7" s="24"/>
      <c r="CE7" s="24"/>
      <c r="CF7" s="24"/>
      <c r="CG7" s="24"/>
      <c r="CH7" s="24"/>
      <c r="CI7" s="24"/>
      <c r="CJ7" s="24"/>
      <c r="CK7" s="24"/>
      <c r="CL7" s="24"/>
      <c r="CM7" s="24"/>
      <c r="CN7" s="24"/>
      <c r="CO7" s="24"/>
    </row>
    <row r="8" spans="1:99" ht="24.95" customHeight="1" thickBot="1" x14ac:dyDescent="0.2">
      <c r="A8" s="56"/>
      <c r="B8" s="356" t="s">
        <v>20</v>
      </c>
      <c r="C8" s="357"/>
      <c r="D8" s="357"/>
      <c r="E8" s="357"/>
      <c r="F8" s="357"/>
      <c r="G8" s="357"/>
      <c r="H8" s="357"/>
      <c r="I8" s="357"/>
      <c r="J8" s="357"/>
      <c r="K8" s="357"/>
      <c r="L8" s="357"/>
      <c r="M8" s="357"/>
      <c r="N8" s="358"/>
      <c r="O8" s="363">
        <f>AT46</f>
        <v>0</v>
      </c>
      <c r="P8" s="364"/>
      <c r="Q8" s="364"/>
      <c r="R8" s="364"/>
      <c r="S8" s="364"/>
      <c r="T8" s="364"/>
      <c r="U8" s="364"/>
      <c r="V8" s="364"/>
      <c r="W8" s="364"/>
      <c r="X8" s="364"/>
      <c r="Y8" s="364"/>
      <c r="Z8" s="364"/>
      <c r="AA8" s="364"/>
      <c r="AB8" s="364"/>
      <c r="AC8" s="364"/>
      <c r="AD8" s="363">
        <f>AT48</f>
        <v>0</v>
      </c>
      <c r="AE8" s="364"/>
      <c r="AF8" s="364"/>
      <c r="AG8" s="364"/>
      <c r="AH8" s="364"/>
      <c r="AI8" s="364"/>
      <c r="AJ8" s="364"/>
      <c r="AK8" s="364"/>
      <c r="AL8" s="364"/>
      <c r="AM8" s="364"/>
      <c r="AN8" s="364"/>
      <c r="AO8" s="364"/>
      <c r="AP8" s="364"/>
      <c r="AQ8" s="364"/>
      <c r="AR8" s="364"/>
      <c r="AS8" s="363">
        <f>AT50</f>
        <v>0</v>
      </c>
      <c r="AT8" s="364"/>
      <c r="AU8" s="364"/>
      <c r="AV8" s="364"/>
      <c r="AW8" s="364"/>
      <c r="AX8" s="364"/>
      <c r="AY8" s="364"/>
      <c r="AZ8" s="364"/>
      <c r="BA8" s="364"/>
      <c r="BB8" s="364"/>
      <c r="BC8" s="364"/>
      <c r="BD8" s="364"/>
      <c r="BE8" s="364"/>
      <c r="BF8" s="364"/>
      <c r="BG8" s="364"/>
      <c r="BH8" s="363">
        <f>AT52</f>
        <v>9982</v>
      </c>
      <c r="BI8" s="364"/>
      <c r="BJ8" s="364"/>
      <c r="BK8" s="364"/>
      <c r="BL8" s="364"/>
      <c r="BM8" s="364"/>
      <c r="BN8" s="364"/>
      <c r="BO8" s="364"/>
      <c r="BP8" s="364"/>
      <c r="BQ8" s="364"/>
      <c r="BR8" s="364"/>
      <c r="BS8" s="364"/>
      <c r="BT8" s="364"/>
      <c r="BU8" s="364"/>
      <c r="BV8" s="446"/>
      <c r="CD8" s="24"/>
      <c r="CE8" s="24"/>
      <c r="CF8" s="24"/>
      <c r="CG8" s="55"/>
      <c r="CH8" s="55"/>
      <c r="CI8" s="24"/>
      <c r="CJ8" s="24"/>
      <c r="CK8" s="24"/>
      <c r="CL8" s="24"/>
      <c r="CM8" s="24"/>
      <c r="CN8" s="24"/>
      <c r="CO8" s="24"/>
    </row>
    <row r="9" spans="1:99" ht="17.100000000000001" customHeight="1" x14ac:dyDescent="0.15">
      <c r="B9" s="496" t="s">
        <v>154</v>
      </c>
      <c r="C9" s="497"/>
      <c r="D9" s="497"/>
      <c r="E9" s="497"/>
      <c r="F9" s="497"/>
      <c r="G9" s="497"/>
      <c r="H9" s="497"/>
      <c r="I9" s="497"/>
      <c r="J9" s="497"/>
      <c r="K9" s="497"/>
      <c r="L9" s="497"/>
      <c r="M9" s="497"/>
      <c r="N9" s="498"/>
      <c r="O9" s="447" t="s">
        <v>131</v>
      </c>
      <c r="P9" s="448"/>
      <c r="Q9" s="448"/>
      <c r="R9" s="448"/>
      <c r="S9" s="448"/>
      <c r="T9" s="448"/>
      <c r="U9" s="448"/>
      <c r="V9" s="448"/>
      <c r="W9" s="448"/>
      <c r="X9" s="448"/>
      <c r="Y9" s="448"/>
      <c r="Z9" s="448"/>
      <c r="AA9" s="448"/>
      <c r="AB9" s="448"/>
      <c r="AC9" s="449"/>
      <c r="AD9" s="447" t="s">
        <v>131</v>
      </c>
      <c r="AE9" s="448"/>
      <c r="AF9" s="448"/>
      <c r="AG9" s="448"/>
      <c r="AH9" s="448"/>
      <c r="AI9" s="448"/>
      <c r="AJ9" s="448"/>
      <c r="AK9" s="448"/>
      <c r="AL9" s="448"/>
      <c r="AM9" s="448"/>
      <c r="AN9" s="448"/>
      <c r="AO9" s="448"/>
      <c r="AP9" s="448"/>
      <c r="AQ9" s="448"/>
      <c r="AR9" s="449"/>
      <c r="AS9" s="447" t="s">
        <v>131</v>
      </c>
      <c r="AT9" s="448"/>
      <c r="AU9" s="448"/>
      <c r="AV9" s="448"/>
      <c r="AW9" s="448"/>
      <c r="AX9" s="448"/>
      <c r="AY9" s="448"/>
      <c r="AZ9" s="448"/>
      <c r="BA9" s="448"/>
      <c r="BB9" s="448"/>
      <c r="BC9" s="448"/>
      <c r="BD9" s="448"/>
      <c r="BE9" s="448"/>
      <c r="BF9" s="448"/>
      <c r="BG9" s="449"/>
      <c r="BH9" s="447" t="s">
        <v>131</v>
      </c>
      <c r="BI9" s="448"/>
      <c r="BJ9" s="448"/>
      <c r="BK9" s="448"/>
      <c r="BL9" s="448"/>
      <c r="BM9" s="448"/>
      <c r="BN9" s="448"/>
      <c r="BO9" s="448"/>
      <c r="BP9" s="448"/>
      <c r="BQ9" s="448"/>
      <c r="BR9" s="448"/>
      <c r="BS9" s="448"/>
      <c r="BT9" s="448"/>
      <c r="BU9" s="448"/>
      <c r="BV9" s="450"/>
    </row>
    <row r="10" spans="1:99" ht="20.100000000000001" customHeight="1" x14ac:dyDescent="0.2">
      <c r="B10" s="499" t="s">
        <v>46</v>
      </c>
      <c r="C10" s="402"/>
      <c r="D10" s="402"/>
      <c r="E10" s="402"/>
      <c r="F10" s="402"/>
      <c r="G10" s="403"/>
      <c r="H10" s="401" t="s">
        <v>60</v>
      </c>
      <c r="I10" s="402"/>
      <c r="J10" s="402"/>
      <c r="K10" s="402"/>
      <c r="L10" s="402"/>
      <c r="M10" s="402"/>
      <c r="N10" s="403"/>
      <c r="O10" s="394" t="s">
        <v>54</v>
      </c>
      <c r="P10" s="395"/>
      <c r="Q10" s="366">
        <v>20</v>
      </c>
      <c r="R10" s="366"/>
      <c r="S10" s="366"/>
      <c r="T10" s="366"/>
      <c r="U10" s="366"/>
      <c r="V10" s="366"/>
      <c r="W10" s="367" t="s">
        <v>15</v>
      </c>
      <c r="X10" s="367"/>
      <c r="Y10" s="367"/>
      <c r="Z10" s="367"/>
      <c r="AA10" s="367"/>
      <c r="AB10" s="367"/>
      <c r="AC10" s="386"/>
      <c r="AD10" s="394" t="s">
        <v>53</v>
      </c>
      <c r="AE10" s="395"/>
      <c r="AF10" s="366">
        <v>21</v>
      </c>
      <c r="AG10" s="366"/>
      <c r="AH10" s="366"/>
      <c r="AI10" s="366"/>
      <c r="AJ10" s="366"/>
      <c r="AK10" s="366"/>
      <c r="AL10" s="367" t="s">
        <v>15</v>
      </c>
      <c r="AM10" s="367"/>
      <c r="AN10" s="367"/>
      <c r="AO10" s="367"/>
      <c r="AP10" s="367"/>
      <c r="AQ10" s="367"/>
      <c r="AR10" s="386"/>
      <c r="AS10" s="394" t="s">
        <v>52</v>
      </c>
      <c r="AT10" s="395"/>
      <c r="AU10" s="366">
        <v>22</v>
      </c>
      <c r="AV10" s="366"/>
      <c r="AW10" s="366"/>
      <c r="AX10" s="366"/>
      <c r="AY10" s="366"/>
      <c r="AZ10" s="366"/>
      <c r="BA10" s="367" t="s">
        <v>15</v>
      </c>
      <c r="BB10" s="367"/>
      <c r="BC10" s="367"/>
      <c r="BD10" s="367"/>
      <c r="BE10" s="367"/>
      <c r="BF10" s="367"/>
      <c r="BG10" s="386"/>
      <c r="BH10" s="394" t="s">
        <v>51</v>
      </c>
      <c r="BI10" s="395"/>
      <c r="BJ10" s="366">
        <v>23</v>
      </c>
      <c r="BK10" s="366"/>
      <c r="BL10" s="366"/>
      <c r="BM10" s="366"/>
      <c r="BN10" s="366"/>
      <c r="BO10" s="366"/>
      <c r="BP10" s="367" t="s">
        <v>15</v>
      </c>
      <c r="BQ10" s="367"/>
      <c r="BR10" s="367"/>
      <c r="BS10" s="367"/>
      <c r="BT10" s="367"/>
      <c r="BU10" s="367"/>
      <c r="BV10" s="368"/>
      <c r="CC10" s="151"/>
    </row>
    <row r="11" spans="1:99" ht="20.100000000000001" customHeight="1" x14ac:dyDescent="0.15">
      <c r="B11" s="353" t="str">
        <f>'入力シート② 【終了月】'!E31</f>
        <v>給料表額</v>
      </c>
      <c r="C11" s="500"/>
      <c r="D11" s="500"/>
      <c r="E11" s="500"/>
      <c r="F11" s="500"/>
      <c r="G11" s="501"/>
      <c r="H11" s="502">
        <f>IF('入力シート② 【終了月】'!M31="","",'入力シート② 【終了月】'!M31)</f>
        <v>304800</v>
      </c>
      <c r="I11" s="503"/>
      <c r="J11" s="503"/>
      <c r="K11" s="503"/>
      <c r="L11" s="503"/>
      <c r="M11" s="503"/>
      <c r="N11" s="504"/>
      <c r="O11" s="454"/>
      <c r="P11" s="455"/>
      <c r="Q11" s="455"/>
      <c r="R11" s="455"/>
      <c r="S11" s="455"/>
      <c r="T11" s="455"/>
      <c r="U11" s="455"/>
      <c r="V11" s="455"/>
      <c r="W11" s="455"/>
      <c r="X11" s="455"/>
      <c r="Y11" s="455"/>
      <c r="Z11" s="455"/>
      <c r="AA11" s="455"/>
      <c r="AB11" s="456"/>
      <c r="AC11" s="457"/>
      <c r="AD11" s="454"/>
      <c r="AE11" s="455"/>
      <c r="AF11" s="455"/>
      <c r="AG11" s="455"/>
      <c r="AH11" s="455"/>
      <c r="AI11" s="455"/>
      <c r="AJ11" s="455"/>
      <c r="AK11" s="455"/>
      <c r="AL11" s="455"/>
      <c r="AM11" s="455"/>
      <c r="AN11" s="455"/>
      <c r="AO11" s="455"/>
      <c r="AP11" s="455"/>
      <c r="AQ11" s="456"/>
      <c r="AR11" s="457"/>
      <c r="AS11" s="454"/>
      <c r="AT11" s="455"/>
      <c r="AU11" s="455"/>
      <c r="AV11" s="455"/>
      <c r="AW11" s="455"/>
      <c r="AX11" s="455"/>
      <c r="AY11" s="455"/>
      <c r="AZ11" s="455"/>
      <c r="BA11" s="455"/>
      <c r="BB11" s="455"/>
      <c r="BC11" s="455"/>
      <c r="BD11" s="455"/>
      <c r="BE11" s="455"/>
      <c r="BF11" s="456"/>
      <c r="BG11" s="457"/>
      <c r="BH11" s="454"/>
      <c r="BI11" s="455"/>
      <c r="BJ11" s="455"/>
      <c r="BK11" s="455"/>
      <c r="BL11" s="455"/>
      <c r="BM11" s="455"/>
      <c r="BN11" s="455"/>
      <c r="BO11" s="455"/>
      <c r="BP11" s="455"/>
      <c r="BQ11" s="455"/>
      <c r="BR11" s="455"/>
      <c r="BS11" s="455"/>
      <c r="BT11" s="455"/>
      <c r="BU11" s="456"/>
      <c r="BV11" s="520"/>
    </row>
    <row r="12" spans="1:99" ht="20.100000000000001" customHeight="1" x14ac:dyDescent="0.15">
      <c r="B12" s="353" t="str">
        <f>'入力シート② 【終了月】'!E33</f>
        <v>給料の調整額</v>
      </c>
      <c r="C12" s="500"/>
      <c r="D12" s="500"/>
      <c r="E12" s="500"/>
      <c r="F12" s="500"/>
      <c r="G12" s="501"/>
      <c r="H12" s="502">
        <f>IF('入力シート② 【終了月】'!M33="","",'入力シート② 【終了月】'!M33)</f>
        <v>0</v>
      </c>
      <c r="I12" s="503"/>
      <c r="J12" s="503"/>
      <c r="K12" s="503"/>
      <c r="L12" s="503"/>
      <c r="M12" s="503"/>
      <c r="N12" s="504"/>
      <c r="O12" s="458"/>
      <c r="P12" s="459"/>
      <c r="Q12" s="459"/>
      <c r="R12" s="459"/>
      <c r="S12" s="459"/>
      <c r="T12" s="459"/>
      <c r="U12" s="459"/>
      <c r="V12" s="459"/>
      <c r="W12" s="459"/>
      <c r="X12" s="459"/>
      <c r="Y12" s="459"/>
      <c r="Z12" s="459"/>
      <c r="AA12" s="459"/>
      <c r="AB12" s="459"/>
      <c r="AC12" s="460"/>
      <c r="AD12" s="458"/>
      <c r="AE12" s="459"/>
      <c r="AF12" s="459"/>
      <c r="AG12" s="459"/>
      <c r="AH12" s="459"/>
      <c r="AI12" s="459"/>
      <c r="AJ12" s="459"/>
      <c r="AK12" s="459"/>
      <c r="AL12" s="459"/>
      <c r="AM12" s="459"/>
      <c r="AN12" s="459"/>
      <c r="AO12" s="459"/>
      <c r="AP12" s="459"/>
      <c r="AQ12" s="459"/>
      <c r="AR12" s="460"/>
      <c r="AS12" s="458"/>
      <c r="AT12" s="459"/>
      <c r="AU12" s="459"/>
      <c r="AV12" s="459"/>
      <c r="AW12" s="459"/>
      <c r="AX12" s="459"/>
      <c r="AY12" s="459"/>
      <c r="AZ12" s="459"/>
      <c r="BA12" s="459"/>
      <c r="BB12" s="459"/>
      <c r="BC12" s="459"/>
      <c r="BD12" s="459"/>
      <c r="BE12" s="459"/>
      <c r="BF12" s="459"/>
      <c r="BG12" s="460"/>
      <c r="BH12" s="458"/>
      <c r="BI12" s="459"/>
      <c r="BJ12" s="459"/>
      <c r="BK12" s="459"/>
      <c r="BL12" s="459"/>
      <c r="BM12" s="459"/>
      <c r="BN12" s="459"/>
      <c r="BO12" s="459"/>
      <c r="BP12" s="459"/>
      <c r="BQ12" s="459"/>
      <c r="BR12" s="459"/>
      <c r="BS12" s="459"/>
      <c r="BT12" s="459"/>
      <c r="BU12" s="459"/>
      <c r="BV12" s="521"/>
    </row>
    <row r="13" spans="1:99" ht="20.100000000000001" customHeight="1" x14ac:dyDescent="0.15">
      <c r="B13" s="353" t="str">
        <f>'入力シート② 【終了月】'!E35</f>
        <v>地域手当</v>
      </c>
      <c r="C13" s="500"/>
      <c r="D13" s="500"/>
      <c r="E13" s="500"/>
      <c r="F13" s="500"/>
      <c r="G13" s="501"/>
      <c r="H13" s="502">
        <f>IF('入力シート② 【終了月】'!M35="","",'入力シート② 【終了月】'!M35)</f>
        <v>0</v>
      </c>
      <c r="I13" s="503"/>
      <c r="J13" s="503"/>
      <c r="K13" s="503"/>
      <c r="L13" s="503"/>
      <c r="M13" s="503"/>
      <c r="N13" s="504"/>
      <c r="O13" s="461"/>
      <c r="P13" s="462"/>
      <c r="Q13" s="462"/>
      <c r="R13" s="462"/>
      <c r="S13" s="462"/>
      <c r="T13" s="462"/>
      <c r="U13" s="462"/>
      <c r="V13" s="462"/>
      <c r="W13" s="462"/>
      <c r="X13" s="462"/>
      <c r="Y13" s="462"/>
      <c r="Z13" s="462"/>
      <c r="AA13" s="462"/>
      <c r="AB13" s="462"/>
      <c r="AC13" s="463"/>
      <c r="AD13" s="461"/>
      <c r="AE13" s="462"/>
      <c r="AF13" s="462"/>
      <c r="AG13" s="462"/>
      <c r="AH13" s="462"/>
      <c r="AI13" s="462"/>
      <c r="AJ13" s="462"/>
      <c r="AK13" s="462"/>
      <c r="AL13" s="462"/>
      <c r="AM13" s="462"/>
      <c r="AN13" s="462"/>
      <c r="AO13" s="462"/>
      <c r="AP13" s="462"/>
      <c r="AQ13" s="462"/>
      <c r="AR13" s="463"/>
      <c r="AS13" s="461"/>
      <c r="AT13" s="462"/>
      <c r="AU13" s="462"/>
      <c r="AV13" s="462"/>
      <c r="AW13" s="462"/>
      <c r="AX13" s="462"/>
      <c r="AY13" s="462"/>
      <c r="AZ13" s="462"/>
      <c r="BA13" s="462"/>
      <c r="BB13" s="462"/>
      <c r="BC13" s="462"/>
      <c r="BD13" s="462"/>
      <c r="BE13" s="462"/>
      <c r="BF13" s="462"/>
      <c r="BG13" s="463"/>
      <c r="BH13" s="461"/>
      <c r="BI13" s="462"/>
      <c r="BJ13" s="462"/>
      <c r="BK13" s="462"/>
      <c r="BL13" s="462"/>
      <c r="BM13" s="462"/>
      <c r="BN13" s="462"/>
      <c r="BO13" s="462"/>
      <c r="BP13" s="462"/>
      <c r="BQ13" s="462"/>
      <c r="BR13" s="462"/>
      <c r="BS13" s="462"/>
      <c r="BT13" s="462"/>
      <c r="BU13" s="462"/>
      <c r="BV13" s="522"/>
    </row>
    <row r="14" spans="1:99" ht="17.100000000000001" customHeight="1" thickBot="1" x14ac:dyDescent="0.2">
      <c r="B14" s="417" t="s">
        <v>50</v>
      </c>
      <c r="C14" s="369"/>
      <c r="D14" s="369"/>
      <c r="E14" s="369"/>
      <c r="F14" s="369"/>
      <c r="G14" s="369"/>
      <c r="H14" s="369"/>
      <c r="I14" s="369"/>
      <c r="J14" s="369"/>
      <c r="K14" s="369"/>
      <c r="L14" s="369"/>
      <c r="M14" s="369"/>
      <c r="N14" s="418"/>
      <c r="O14" s="419" t="s">
        <v>49</v>
      </c>
      <c r="P14" s="420"/>
      <c r="Q14" s="365">
        <f>SUM(H11:N13)</f>
        <v>304800</v>
      </c>
      <c r="R14" s="365"/>
      <c r="S14" s="365"/>
      <c r="T14" s="365"/>
      <c r="U14" s="365"/>
      <c r="V14" s="365"/>
      <c r="W14" s="365"/>
      <c r="X14" s="365"/>
      <c r="Y14" s="365"/>
      <c r="Z14" s="365"/>
      <c r="AA14" s="365"/>
      <c r="AB14" s="369" t="s">
        <v>8</v>
      </c>
      <c r="AC14" s="442"/>
      <c r="AD14" s="419" t="s">
        <v>48</v>
      </c>
      <c r="AE14" s="420"/>
      <c r="AF14" s="365">
        <f>SUM(H11:N13)</f>
        <v>304800</v>
      </c>
      <c r="AG14" s="365"/>
      <c r="AH14" s="365"/>
      <c r="AI14" s="365"/>
      <c r="AJ14" s="365"/>
      <c r="AK14" s="365"/>
      <c r="AL14" s="365"/>
      <c r="AM14" s="365"/>
      <c r="AN14" s="365"/>
      <c r="AO14" s="365"/>
      <c r="AP14" s="365"/>
      <c r="AQ14" s="369" t="s">
        <v>8</v>
      </c>
      <c r="AR14" s="442"/>
      <c r="AS14" s="419" t="s">
        <v>47</v>
      </c>
      <c r="AT14" s="420"/>
      <c r="AU14" s="365">
        <f>SUM(H11:N13)</f>
        <v>304800</v>
      </c>
      <c r="AV14" s="365"/>
      <c r="AW14" s="365"/>
      <c r="AX14" s="365"/>
      <c r="AY14" s="365"/>
      <c r="AZ14" s="365"/>
      <c r="BA14" s="365"/>
      <c r="BB14" s="365"/>
      <c r="BC14" s="365"/>
      <c r="BD14" s="365"/>
      <c r="BE14" s="365"/>
      <c r="BF14" s="369" t="s">
        <v>8</v>
      </c>
      <c r="BG14" s="442"/>
      <c r="BH14" s="419" t="s">
        <v>96</v>
      </c>
      <c r="BI14" s="420"/>
      <c r="BJ14" s="365">
        <f>SUM(H11:N13)</f>
        <v>304800</v>
      </c>
      <c r="BK14" s="365"/>
      <c r="BL14" s="365"/>
      <c r="BM14" s="365"/>
      <c r="BN14" s="365"/>
      <c r="BO14" s="365"/>
      <c r="BP14" s="365"/>
      <c r="BQ14" s="365"/>
      <c r="BR14" s="365"/>
      <c r="BS14" s="365"/>
      <c r="BT14" s="365"/>
      <c r="BU14" s="369" t="s">
        <v>8</v>
      </c>
      <c r="BV14" s="370"/>
    </row>
    <row r="15" spans="1:99" ht="17.100000000000001" customHeight="1" x14ac:dyDescent="0.15">
      <c r="B15" s="496" t="s">
        <v>155</v>
      </c>
      <c r="C15" s="497"/>
      <c r="D15" s="497"/>
      <c r="E15" s="497"/>
      <c r="F15" s="497"/>
      <c r="G15" s="497"/>
      <c r="H15" s="497"/>
      <c r="I15" s="497"/>
      <c r="J15" s="497"/>
      <c r="K15" s="497"/>
      <c r="L15" s="497"/>
      <c r="M15" s="497"/>
      <c r="N15" s="498"/>
      <c r="O15" s="451" t="s">
        <v>61</v>
      </c>
      <c r="P15" s="523"/>
      <c r="Q15" s="523"/>
      <c r="R15" s="523"/>
      <c r="S15" s="523"/>
      <c r="T15" s="523"/>
      <c r="U15" s="523"/>
      <c r="V15" s="523"/>
      <c r="W15" s="523"/>
      <c r="X15" s="523"/>
      <c r="Y15" s="523"/>
      <c r="Z15" s="523"/>
      <c r="AA15" s="523"/>
      <c r="AB15" s="523"/>
      <c r="AC15" s="524"/>
      <c r="AD15" s="451" t="s">
        <v>61</v>
      </c>
      <c r="AE15" s="523"/>
      <c r="AF15" s="523"/>
      <c r="AG15" s="523"/>
      <c r="AH15" s="523"/>
      <c r="AI15" s="523"/>
      <c r="AJ15" s="523"/>
      <c r="AK15" s="523"/>
      <c r="AL15" s="523"/>
      <c r="AM15" s="523"/>
      <c r="AN15" s="523"/>
      <c r="AO15" s="523"/>
      <c r="AP15" s="523"/>
      <c r="AQ15" s="523"/>
      <c r="AR15" s="524"/>
      <c r="AS15" s="451" t="s">
        <v>61</v>
      </c>
      <c r="AT15" s="523"/>
      <c r="AU15" s="523"/>
      <c r="AV15" s="523"/>
      <c r="AW15" s="523"/>
      <c r="AX15" s="523"/>
      <c r="AY15" s="523"/>
      <c r="AZ15" s="523"/>
      <c r="BA15" s="523"/>
      <c r="BB15" s="523"/>
      <c r="BC15" s="523"/>
      <c r="BD15" s="523"/>
      <c r="BE15" s="523"/>
      <c r="BF15" s="523"/>
      <c r="BG15" s="524"/>
      <c r="BH15" s="451" t="s">
        <v>61</v>
      </c>
      <c r="BI15" s="523"/>
      <c r="BJ15" s="523"/>
      <c r="BK15" s="523"/>
      <c r="BL15" s="523"/>
      <c r="BM15" s="523"/>
      <c r="BN15" s="523"/>
      <c r="BO15" s="523"/>
      <c r="BP15" s="523"/>
      <c r="BQ15" s="523"/>
      <c r="BR15" s="523"/>
      <c r="BS15" s="523"/>
      <c r="BT15" s="523"/>
      <c r="BU15" s="523"/>
      <c r="BV15" s="525"/>
    </row>
    <row r="16" spans="1:99" ht="17.100000000000001" customHeight="1" x14ac:dyDescent="0.15">
      <c r="B16" s="499" t="s">
        <v>46</v>
      </c>
      <c r="C16" s="402"/>
      <c r="D16" s="402"/>
      <c r="E16" s="402"/>
      <c r="F16" s="402"/>
      <c r="G16" s="403"/>
      <c r="H16" s="401" t="s">
        <v>60</v>
      </c>
      <c r="I16" s="402"/>
      <c r="J16" s="402"/>
      <c r="K16" s="402"/>
      <c r="L16" s="402"/>
      <c r="M16" s="402"/>
      <c r="N16" s="403"/>
      <c r="O16" s="443" t="s">
        <v>62</v>
      </c>
      <c r="P16" s="205"/>
      <c r="Q16" s="205"/>
      <c r="R16" s="205"/>
      <c r="S16" s="205"/>
      <c r="T16" s="205"/>
      <c r="U16" s="205"/>
      <c r="V16" s="205"/>
      <c r="W16" s="205"/>
      <c r="X16" s="205"/>
      <c r="Y16" s="205"/>
      <c r="Z16" s="205"/>
      <c r="AA16" s="205"/>
      <c r="AB16" s="205"/>
      <c r="AC16" s="544"/>
      <c r="AD16" s="443" t="s">
        <v>62</v>
      </c>
      <c r="AE16" s="205"/>
      <c r="AF16" s="205"/>
      <c r="AG16" s="205"/>
      <c r="AH16" s="205"/>
      <c r="AI16" s="205"/>
      <c r="AJ16" s="205"/>
      <c r="AK16" s="205"/>
      <c r="AL16" s="205"/>
      <c r="AM16" s="205"/>
      <c r="AN16" s="205"/>
      <c r="AO16" s="205"/>
      <c r="AP16" s="205"/>
      <c r="AQ16" s="205"/>
      <c r="AR16" s="544"/>
      <c r="AS16" s="443" t="s">
        <v>62</v>
      </c>
      <c r="AT16" s="205"/>
      <c r="AU16" s="205"/>
      <c r="AV16" s="205"/>
      <c r="AW16" s="205"/>
      <c r="AX16" s="205"/>
      <c r="AY16" s="205"/>
      <c r="AZ16" s="205"/>
      <c r="BA16" s="205"/>
      <c r="BB16" s="205"/>
      <c r="BC16" s="205"/>
      <c r="BD16" s="205"/>
      <c r="BE16" s="205"/>
      <c r="BF16" s="205"/>
      <c r="BG16" s="544"/>
      <c r="BH16" s="443" t="s">
        <v>62</v>
      </c>
      <c r="BI16" s="205"/>
      <c r="BJ16" s="205"/>
      <c r="BK16" s="205"/>
      <c r="BL16" s="205"/>
      <c r="BM16" s="205"/>
      <c r="BN16" s="205"/>
      <c r="BO16" s="205"/>
      <c r="BP16" s="205"/>
      <c r="BQ16" s="205"/>
      <c r="BR16" s="205"/>
      <c r="BS16" s="205"/>
      <c r="BT16" s="205"/>
      <c r="BU16" s="205"/>
      <c r="BV16" s="545"/>
    </row>
    <row r="17" spans="1:81" ht="20.100000000000001" customHeight="1" x14ac:dyDescent="0.15">
      <c r="B17" s="353" t="str">
        <f>'入力シート② 【終了月】'!E32</f>
        <v>教職調整額（給料の加算額）</v>
      </c>
      <c r="C17" s="542"/>
      <c r="D17" s="542"/>
      <c r="E17" s="542"/>
      <c r="F17" s="542"/>
      <c r="G17" s="543"/>
      <c r="H17" s="339">
        <f>IF('入力シート② 【終了月】'!M32="","",'入力シート② 【終了月】'!M32)</f>
        <v>12192</v>
      </c>
      <c r="I17" s="340"/>
      <c r="J17" s="340"/>
      <c r="K17" s="340"/>
      <c r="L17" s="340"/>
      <c r="M17" s="340"/>
      <c r="N17" s="341"/>
      <c r="O17" s="404"/>
      <c r="P17" s="534"/>
      <c r="Q17" s="534"/>
      <c r="R17" s="534"/>
      <c r="S17" s="534"/>
      <c r="T17" s="534"/>
      <c r="U17" s="534"/>
      <c r="V17" s="534"/>
      <c r="W17" s="534"/>
      <c r="X17" s="534"/>
      <c r="Y17" s="534"/>
      <c r="Z17" s="534"/>
      <c r="AA17" s="534"/>
      <c r="AB17" s="534"/>
      <c r="AC17" s="546"/>
      <c r="AD17" s="342"/>
      <c r="AE17" s="526"/>
      <c r="AF17" s="526"/>
      <c r="AG17" s="526"/>
      <c r="AH17" s="526"/>
      <c r="AI17" s="526"/>
      <c r="AJ17" s="526"/>
      <c r="AK17" s="526"/>
      <c r="AL17" s="526"/>
      <c r="AM17" s="526"/>
      <c r="AN17" s="526"/>
      <c r="AO17" s="526"/>
      <c r="AP17" s="526"/>
      <c r="AQ17" s="526"/>
      <c r="AR17" s="527"/>
      <c r="AS17" s="342"/>
      <c r="AT17" s="526"/>
      <c r="AU17" s="526"/>
      <c r="AV17" s="526"/>
      <c r="AW17" s="526"/>
      <c r="AX17" s="526"/>
      <c r="AY17" s="526"/>
      <c r="AZ17" s="526"/>
      <c r="BA17" s="526"/>
      <c r="BB17" s="526"/>
      <c r="BC17" s="526"/>
      <c r="BD17" s="526"/>
      <c r="BE17" s="526"/>
      <c r="BF17" s="526"/>
      <c r="BG17" s="527"/>
      <c r="BH17" s="404"/>
      <c r="BI17" s="534"/>
      <c r="BJ17" s="534"/>
      <c r="BK17" s="534"/>
      <c r="BL17" s="534"/>
      <c r="BM17" s="534"/>
      <c r="BN17" s="534"/>
      <c r="BO17" s="534"/>
      <c r="BP17" s="534"/>
      <c r="BQ17" s="534"/>
      <c r="BR17" s="534"/>
      <c r="BS17" s="534"/>
      <c r="BT17" s="534"/>
      <c r="BU17" s="534"/>
      <c r="BV17" s="535"/>
    </row>
    <row r="18" spans="1:81" ht="20.100000000000001" customHeight="1" x14ac:dyDescent="0.15">
      <c r="B18" s="353" t="str">
        <f>'入力シート② 【終了月】'!E34</f>
        <v>扶養手当</v>
      </c>
      <c r="C18" s="542"/>
      <c r="D18" s="542"/>
      <c r="E18" s="542"/>
      <c r="F18" s="542"/>
      <c r="G18" s="543"/>
      <c r="H18" s="339">
        <f>IF('入力シート② 【終了月】'!M34="","",'入力シート② 【終了月】'!M34)</f>
        <v>0</v>
      </c>
      <c r="I18" s="340"/>
      <c r="J18" s="340"/>
      <c r="K18" s="340"/>
      <c r="L18" s="340"/>
      <c r="M18" s="340"/>
      <c r="N18" s="341"/>
      <c r="O18" s="536"/>
      <c r="P18" s="547"/>
      <c r="Q18" s="547"/>
      <c r="R18" s="547"/>
      <c r="S18" s="547"/>
      <c r="T18" s="547"/>
      <c r="U18" s="547"/>
      <c r="V18" s="547"/>
      <c r="W18" s="547"/>
      <c r="X18" s="547"/>
      <c r="Y18" s="547"/>
      <c r="Z18" s="547"/>
      <c r="AA18" s="547"/>
      <c r="AB18" s="547"/>
      <c r="AC18" s="548"/>
      <c r="AD18" s="528"/>
      <c r="AE18" s="529"/>
      <c r="AF18" s="529"/>
      <c r="AG18" s="529"/>
      <c r="AH18" s="529"/>
      <c r="AI18" s="529"/>
      <c r="AJ18" s="529"/>
      <c r="AK18" s="529"/>
      <c r="AL18" s="529"/>
      <c r="AM18" s="529"/>
      <c r="AN18" s="529"/>
      <c r="AO18" s="529"/>
      <c r="AP18" s="529"/>
      <c r="AQ18" s="529"/>
      <c r="AR18" s="530"/>
      <c r="AS18" s="528"/>
      <c r="AT18" s="529"/>
      <c r="AU18" s="529"/>
      <c r="AV18" s="529"/>
      <c r="AW18" s="529"/>
      <c r="AX18" s="529"/>
      <c r="AY18" s="529"/>
      <c r="AZ18" s="529"/>
      <c r="BA18" s="529"/>
      <c r="BB18" s="529"/>
      <c r="BC18" s="529"/>
      <c r="BD18" s="529"/>
      <c r="BE18" s="529"/>
      <c r="BF18" s="529"/>
      <c r="BG18" s="530"/>
      <c r="BH18" s="536"/>
      <c r="BI18" s="537"/>
      <c r="BJ18" s="537"/>
      <c r="BK18" s="537"/>
      <c r="BL18" s="537"/>
      <c r="BM18" s="537"/>
      <c r="BN18" s="537"/>
      <c r="BO18" s="537"/>
      <c r="BP18" s="537"/>
      <c r="BQ18" s="537"/>
      <c r="BR18" s="537"/>
      <c r="BS18" s="537"/>
      <c r="BT18" s="537"/>
      <c r="BU18" s="537"/>
      <c r="BV18" s="538"/>
    </row>
    <row r="19" spans="1:81" ht="20.100000000000001" customHeight="1" x14ac:dyDescent="0.15">
      <c r="B19" s="353" t="str">
        <f>'入力シート② 【終了月】'!E36</f>
        <v>住居手当</v>
      </c>
      <c r="C19" s="542"/>
      <c r="D19" s="542"/>
      <c r="E19" s="542"/>
      <c r="F19" s="542"/>
      <c r="G19" s="543"/>
      <c r="H19" s="339">
        <f>IF('入力シート② 【終了月】'!M36="","",'入力シート② 【終了月】'!M36)</f>
        <v>0</v>
      </c>
      <c r="I19" s="340"/>
      <c r="J19" s="340"/>
      <c r="K19" s="340"/>
      <c r="L19" s="340"/>
      <c r="M19" s="340"/>
      <c r="N19" s="341"/>
      <c r="O19" s="536"/>
      <c r="P19" s="547"/>
      <c r="Q19" s="547"/>
      <c r="R19" s="547"/>
      <c r="S19" s="547"/>
      <c r="T19" s="547"/>
      <c r="U19" s="547"/>
      <c r="V19" s="547"/>
      <c r="W19" s="547"/>
      <c r="X19" s="547"/>
      <c r="Y19" s="547"/>
      <c r="Z19" s="547"/>
      <c r="AA19" s="547"/>
      <c r="AB19" s="547"/>
      <c r="AC19" s="548"/>
      <c r="AD19" s="528"/>
      <c r="AE19" s="529"/>
      <c r="AF19" s="529"/>
      <c r="AG19" s="529"/>
      <c r="AH19" s="529"/>
      <c r="AI19" s="529"/>
      <c r="AJ19" s="529"/>
      <c r="AK19" s="529"/>
      <c r="AL19" s="529"/>
      <c r="AM19" s="529"/>
      <c r="AN19" s="529"/>
      <c r="AO19" s="529"/>
      <c r="AP19" s="529"/>
      <c r="AQ19" s="529"/>
      <c r="AR19" s="530"/>
      <c r="AS19" s="528"/>
      <c r="AT19" s="529"/>
      <c r="AU19" s="529"/>
      <c r="AV19" s="529"/>
      <c r="AW19" s="529"/>
      <c r="AX19" s="529"/>
      <c r="AY19" s="529"/>
      <c r="AZ19" s="529"/>
      <c r="BA19" s="529"/>
      <c r="BB19" s="529"/>
      <c r="BC19" s="529"/>
      <c r="BD19" s="529"/>
      <c r="BE19" s="529"/>
      <c r="BF19" s="529"/>
      <c r="BG19" s="530"/>
      <c r="BH19" s="536"/>
      <c r="BI19" s="537"/>
      <c r="BJ19" s="537"/>
      <c r="BK19" s="537"/>
      <c r="BL19" s="537"/>
      <c r="BM19" s="537"/>
      <c r="BN19" s="537"/>
      <c r="BO19" s="537"/>
      <c r="BP19" s="537"/>
      <c r="BQ19" s="537"/>
      <c r="BR19" s="537"/>
      <c r="BS19" s="537"/>
      <c r="BT19" s="537"/>
      <c r="BU19" s="537"/>
      <c r="BV19" s="538"/>
    </row>
    <row r="20" spans="1:81" ht="20.100000000000001" customHeight="1" x14ac:dyDescent="0.15">
      <c r="B20" s="353" t="str">
        <f>IF('入力シート② 【終了月】'!E37="","",'入力シート② 【終了月】'!E37)</f>
        <v/>
      </c>
      <c r="C20" s="542"/>
      <c r="D20" s="542"/>
      <c r="E20" s="542"/>
      <c r="F20" s="542"/>
      <c r="G20" s="543"/>
      <c r="H20" s="339">
        <f>IF('入力シート② 【終了月】'!M37="","",'入力シート② 【終了月】'!M37)</f>
        <v>0</v>
      </c>
      <c r="I20" s="340"/>
      <c r="J20" s="340"/>
      <c r="K20" s="340"/>
      <c r="L20" s="340"/>
      <c r="M20" s="340"/>
      <c r="N20" s="341"/>
      <c r="O20" s="536"/>
      <c r="P20" s="547"/>
      <c r="Q20" s="547"/>
      <c r="R20" s="547"/>
      <c r="S20" s="547"/>
      <c r="T20" s="547"/>
      <c r="U20" s="547"/>
      <c r="V20" s="547"/>
      <c r="W20" s="547"/>
      <c r="X20" s="547"/>
      <c r="Y20" s="547"/>
      <c r="Z20" s="547"/>
      <c r="AA20" s="547"/>
      <c r="AB20" s="547"/>
      <c r="AC20" s="548"/>
      <c r="AD20" s="528"/>
      <c r="AE20" s="529"/>
      <c r="AF20" s="529"/>
      <c r="AG20" s="529"/>
      <c r="AH20" s="529"/>
      <c r="AI20" s="529"/>
      <c r="AJ20" s="529"/>
      <c r="AK20" s="529"/>
      <c r="AL20" s="529"/>
      <c r="AM20" s="529"/>
      <c r="AN20" s="529"/>
      <c r="AO20" s="529"/>
      <c r="AP20" s="529"/>
      <c r="AQ20" s="529"/>
      <c r="AR20" s="530"/>
      <c r="AS20" s="528"/>
      <c r="AT20" s="529"/>
      <c r="AU20" s="529"/>
      <c r="AV20" s="529"/>
      <c r="AW20" s="529"/>
      <c r="AX20" s="529"/>
      <c r="AY20" s="529"/>
      <c r="AZ20" s="529"/>
      <c r="BA20" s="529"/>
      <c r="BB20" s="529"/>
      <c r="BC20" s="529"/>
      <c r="BD20" s="529"/>
      <c r="BE20" s="529"/>
      <c r="BF20" s="529"/>
      <c r="BG20" s="530"/>
      <c r="BH20" s="536"/>
      <c r="BI20" s="537"/>
      <c r="BJ20" s="537"/>
      <c r="BK20" s="537"/>
      <c r="BL20" s="537"/>
      <c r="BM20" s="537"/>
      <c r="BN20" s="537"/>
      <c r="BO20" s="537"/>
      <c r="BP20" s="537"/>
      <c r="BQ20" s="537"/>
      <c r="BR20" s="537"/>
      <c r="BS20" s="537"/>
      <c r="BT20" s="537"/>
      <c r="BU20" s="537"/>
      <c r="BV20" s="538"/>
    </row>
    <row r="21" spans="1:81" ht="20.100000000000001" customHeight="1" x14ac:dyDescent="0.15">
      <c r="B21" s="353" t="str">
        <f>IF('入力シート② 【終了月】'!E38="","",'入力シート② 【終了月】'!E38)</f>
        <v/>
      </c>
      <c r="C21" s="542"/>
      <c r="D21" s="542"/>
      <c r="E21" s="542"/>
      <c r="F21" s="542"/>
      <c r="G21" s="543"/>
      <c r="H21" s="339">
        <f>IF('入力シート② 【終了月】'!M38="","",'入力シート② 【終了月】'!M38)</f>
        <v>0</v>
      </c>
      <c r="I21" s="340"/>
      <c r="J21" s="340"/>
      <c r="K21" s="340"/>
      <c r="L21" s="340"/>
      <c r="M21" s="340"/>
      <c r="N21" s="341"/>
      <c r="O21" s="539"/>
      <c r="P21" s="540"/>
      <c r="Q21" s="540"/>
      <c r="R21" s="540"/>
      <c r="S21" s="540"/>
      <c r="T21" s="540"/>
      <c r="U21" s="540"/>
      <c r="V21" s="540"/>
      <c r="W21" s="540"/>
      <c r="X21" s="540"/>
      <c r="Y21" s="540"/>
      <c r="Z21" s="540"/>
      <c r="AA21" s="540"/>
      <c r="AB21" s="540"/>
      <c r="AC21" s="549"/>
      <c r="AD21" s="531"/>
      <c r="AE21" s="532"/>
      <c r="AF21" s="532"/>
      <c r="AG21" s="532"/>
      <c r="AH21" s="532"/>
      <c r="AI21" s="532"/>
      <c r="AJ21" s="532"/>
      <c r="AK21" s="532"/>
      <c r="AL21" s="532"/>
      <c r="AM21" s="532"/>
      <c r="AN21" s="532"/>
      <c r="AO21" s="532"/>
      <c r="AP21" s="532"/>
      <c r="AQ21" s="532"/>
      <c r="AR21" s="533"/>
      <c r="AS21" s="531"/>
      <c r="AT21" s="532"/>
      <c r="AU21" s="532"/>
      <c r="AV21" s="532"/>
      <c r="AW21" s="532"/>
      <c r="AX21" s="532"/>
      <c r="AY21" s="532"/>
      <c r="AZ21" s="532"/>
      <c r="BA21" s="532"/>
      <c r="BB21" s="532"/>
      <c r="BC21" s="532"/>
      <c r="BD21" s="532"/>
      <c r="BE21" s="532"/>
      <c r="BF21" s="532"/>
      <c r="BG21" s="533"/>
      <c r="BH21" s="539"/>
      <c r="BI21" s="540"/>
      <c r="BJ21" s="540"/>
      <c r="BK21" s="540"/>
      <c r="BL21" s="540"/>
      <c r="BM21" s="540"/>
      <c r="BN21" s="540"/>
      <c r="BO21" s="540"/>
      <c r="BP21" s="540"/>
      <c r="BQ21" s="540"/>
      <c r="BR21" s="540"/>
      <c r="BS21" s="540"/>
      <c r="BT21" s="540"/>
      <c r="BU21" s="540"/>
      <c r="BV21" s="541"/>
    </row>
    <row r="22" spans="1:81" ht="20.100000000000001" customHeight="1" thickBot="1" x14ac:dyDescent="0.2">
      <c r="B22" s="417" t="s">
        <v>45</v>
      </c>
      <c r="C22" s="369"/>
      <c r="D22" s="369"/>
      <c r="E22" s="369"/>
      <c r="F22" s="369"/>
      <c r="G22" s="369"/>
      <c r="H22" s="369"/>
      <c r="I22" s="369"/>
      <c r="J22" s="369"/>
      <c r="K22" s="369"/>
      <c r="L22" s="369"/>
      <c r="M22" s="369"/>
      <c r="N22" s="418"/>
      <c r="O22" s="419" t="s">
        <v>44</v>
      </c>
      <c r="P22" s="420"/>
      <c r="Q22" s="365">
        <f>SUM(H17:N21)</f>
        <v>12192</v>
      </c>
      <c r="R22" s="365"/>
      <c r="S22" s="365"/>
      <c r="T22" s="365"/>
      <c r="U22" s="365"/>
      <c r="V22" s="365"/>
      <c r="W22" s="365"/>
      <c r="X22" s="365"/>
      <c r="Y22" s="365"/>
      <c r="Z22" s="365"/>
      <c r="AA22" s="365"/>
      <c r="AB22" s="423" t="s">
        <v>8</v>
      </c>
      <c r="AC22" s="424"/>
      <c r="AD22" s="419" t="s">
        <v>43</v>
      </c>
      <c r="AE22" s="422"/>
      <c r="AF22" s="365">
        <f>SUM(H17:H21)</f>
        <v>12192</v>
      </c>
      <c r="AG22" s="365"/>
      <c r="AH22" s="365"/>
      <c r="AI22" s="365"/>
      <c r="AJ22" s="365"/>
      <c r="AK22" s="365"/>
      <c r="AL22" s="365"/>
      <c r="AM22" s="365"/>
      <c r="AN22" s="365"/>
      <c r="AO22" s="365"/>
      <c r="AP22" s="365"/>
      <c r="AQ22" s="423" t="s">
        <v>8</v>
      </c>
      <c r="AR22" s="424"/>
      <c r="AS22" s="419" t="s">
        <v>97</v>
      </c>
      <c r="AT22" s="422"/>
      <c r="AU22" s="365">
        <f>SUM(H17:H21)</f>
        <v>12192</v>
      </c>
      <c r="AV22" s="365"/>
      <c r="AW22" s="365"/>
      <c r="AX22" s="365"/>
      <c r="AY22" s="365"/>
      <c r="AZ22" s="365"/>
      <c r="BA22" s="365"/>
      <c r="BB22" s="365"/>
      <c r="BC22" s="365"/>
      <c r="BD22" s="365"/>
      <c r="BE22" s="365"/>
      <c r="BF22" s="423" t="s">
        <v>8</v>
      </c>
      <c r="BG22" s="424"/>
      <c r="BH22" s="419" t="s">
        <v>98</v>
      </c>
      <c r="BI22" s="422"/>
      <c r="BJ22" s="365">
        <f>SUM(H17:H21)</f>
        <v>12192</v>
      </c>
      <c r="BK22" s="365"/>
      <c r="BL22" s="365"/>
      <c r="BM22" s="365"/>
      <c r="BN22" s="365"/>
      <c r="BO22" s="365"/>
      <c r="BP22" s="365"/>
      <c r="BQ22" s="365"/>
      <c r="BR22" s="365"/>
      <c r="BS22" s="365"/>
      <c r="BT22" s="365"/>
      <c r="BU22" s="423" t="s">
        <v>8</v>
      </c>
      <c r="BV22" s="475"/>
    </row>
    <row r="23" spans="1:81" ht="15" customHeight="1" thickBot="1" x14ac:dyDescent="0.2">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24"/>
      <c r="BY23" s="24"/>
      <c r="BZ23" s="24"/>
      <c r="CA23" s="24"/>
      <c r="CB23" s="24"/>
      <c r="CC23" s="24"/>
    </row>
    <row r="24" spans="1:81" ht="15" customHeight="1" thickTop="1" x14ac:dyDescent="0.15">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row>
    <row r="25" spans="1:81" ht="18.75" x14ac:dyDescent="0.2">
      <c r="C25" s="399" t="s">
        <v>42</v>
      </c>
      <c r="D25" s="399"/>
      <c r="E25" s="399"/>
      <c r="F25" s="399"/>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c r="AM25" s="400"/>
      <c r="AN25" s="400"/>
      <c r="AO25" s="400"/>
      <c r="AP25" s="400"/>
      <c r="AQ25" s="400"/>
      <c r="AR25" s="400"/>
      <c r="AS25" s="400"/>
      <c r="AT25" s="400"/>
      <c r="AU25" s="400"/>
      <c r="AV25" s="400"/>
      <c r="AW25" s="400"/>
      <c r="AX25" s="400"/>
      <c r="AY25" s="400"/>
      <c r="AZ25" s="400"/>
      <c r="BA25" s="400"/>
      <c r="BB25" s="400"/>
      <c r="BC25" s="400"/>
      <c r="BD25" s="400"/>
      <c r="BE25" s="400"/>
      <c r="BF25" s="400"/>
      <c r="BG25" s="400"/>
      <c r="BH25" s="400"/>
      <c r="BI25" s="400"/>
      <c r="BJ25" s="400"/>
      <c r="BK25" s="400"/>
      <c r="BL25" s="400"/>
      <c r="BM25" s="400"/>
      <c r="BN25" s="400"/>
      <c r="BO25" s="400"/>
      <c r="BP25" s="400"/>
      <c r="BQ25" s="400"/>
      <c r="BR25" s="400"/>
      <c r="BS25" s="400"/>
      <c r="BT25" s="400"/>
      <c r="BU25" s="400"/>
      <c r="BV25" s="400"/>
    </row>
    <row r="26" spans="1:81" ht="21" customHeight="1" thickBot="1" x14ac:dyDescent="0.2">
      <c r="B26" s="509" t="s">
        <v>132</v>
      </c>
      <c r="C26" s="510"/>
      <c r="D26" s="510"/>
      <c r="E26" s="510"/>
      <c r="F26" s="510"/>
      <c r="G26" s="510"/>
      <c r="H26" s="510"/>
      <c r="I26" s="510"/>
      <c r="J26" s="510"/>
      <c r="K26" s="511"/>
      <c r="L26" s="477" t="s">
        <v>159</v>
      </c>
      <c r="M26" s="478"/>
      <c r="N26" s="478"/>
      <c r="O26" s="478"/>
      <c r="P26" s="478"/>
      <c r="Q26" s="478"/>
      <c r="R26" s="478"/>
      <c r="S26" s="478"/>
      <c r="T26" s="478"/>
      <c r="U26" s="478"/>
      <c r="V26" s="478"/>
      <c r="W26" s="478"/>
      <c r="X26" s="478"/>
      <c r="Y26" s="479"/>
      <c r="Z26" s="396" t="s">
        <v>160</v>
      </c>
      <c r="AA26" s="396"/>
      <c r="AB26" s="396"/>
      <c r="AC26" s="396"/>
      <c r="AD26" s="396"/>
      <c r="AE26" s="396"/>
      <c r="AF26" s="396"/>
      <c r="AG26" s="396"/>
      <c r="AH26" s="396"/>
      <c r="AI26" s="396"/>
      <c r="AJ26" s="396"/>
      <c r="AK26" s="396"/>
      <c r="AL26" s="396"/>
      <c r="AM26" s="396"/>
      <c r="AN26" s="396" t="s">
        <v>161</v>
      </c>
      <c r="AO26" s="396"/>
      <c r="AP26" s="396"/>
      <c r="AQ26" s="396"/>
      <c r="AR26" s="396"/>
      <c r="AS26" s="396"/>
      <c r="AT26" s="396"/>
      <c r="AU26" s="396"/>
      <c r="AV26" s="396"/>
      <c r="AW26" s="396"/>
      <c r="AX26" s="396"/>
      <c r="AY26" s="396"/>
      <c r="AZ26" s="396"/>
      <c r="BA26" s="396"/>
      <c r="BB26" s="396" t="s">
        <v>162</v>
      </c>
      <c r="BC26" s="396"/>
      <c r="BD26" s="396"/>
      <c r="BE26" s="396"/>
      <c r="BF26" s="396"/>
      <c r="BG26" s="396"/>
      <c r="BH26" s="396"/>
      <c r="BI26" s="396"/>
      <c r="BJ26" s="396"/>
      <c r="BK26" s="396"/>
      <c r="BL26" s="396"/>
      <c r="BM26" s="396"/>
      <c r="BN26" s="396"/>
      <c r="BO26" s="396"/>
    </row>
    <row r="27" spans="1:81" ht="21" customHeight="1" thickTop="1" x14ac:dyDescent="0.15">
      <c r="B27" s="505" t="s">
        <v>153</v>
      </c>
      <c r="C27" s="506"/>
      <c r="D27" s="374" t="s">
        <v>154</v>
      </c>
      <c r="E27" s="375"/>
      <c r="F27" s="375"/>
      <c r="G27" s="375"/>
      <c r="H27" s="375"/>
      <c r="I27" s="375"/>
      <c r="J27" s="375"/>
      <c r="K27" s="376"/>
      <c r="L27" s="377" t="s">
        <v>41</v>
      </c>
      <c r="M27" s="378"/>
      <c r="N27" s="378"/>
      <c r="O27" s="378"/>
      <c r="P27" s="378"/>
      <c r="Q27" s="378"/>
      <c r="R27" s="378"/>
      <c r="S27" s="425">
        <f>ROUNDDOWN(Q14/Q10,2)</f>
        <v>15240</v>
      </c>
      <c r="T27" s="425"/>
      <c r="U27" s="425"/>
      <c r="V27" s="425"/>
      <c r="W27" s="425"/>
      <c r="X27" s="425"/>
      <c r="Y27" s="156" t="s">
        <v>8</v>
      </c>
      <c r="Z27" s="377" t="s">
        <v>40</v>
      </c>
      <c r="AA27" s="378"/>
      <c r="AB27" s="378"/>
      <c r="AC27" s="378"/>
      <c r="AD27" s="378"/>
      <c r="AE27" s="378"/>
      <c r="AF27" s="378"/>
      <c r="AG27" s="425">
        <f>ROUNDDOWN(AF14/AF10,2)</f>
        <v>14514.28</v>
      </c>
      <c r="AH27" s="425"/>
      <c r="AI27" s="425"/>
      <c r="AJ27" s="425"/>
      <c r="AK27" s="425"/>
      <c r="AL27" s="425"/>
      <c r="AM27" s="157" t="s">
        <v>8</v>
      </c>
      <c r="AN27" s="377" t="s">
        <v>39</v>
      </c>
      <c r="AO27" s="378"/>
      <c r="AP27" s="378"/>
      <c r="AQ27" s="378"/>
      <c r="AR27" s="378"/>
      <c r="AS27" s="378"/>
      <c r="AT27" s="378"/>
      <c r="AU27" s="476">
        <f>ROUNDDOWN(AU14/AU10,2)</f>
        <v>13854.54</v>
      </c>
      <c r="AV27" s="476"/>
      <c r="AW27" s="476"/>
      <c r="AX27" s="476"/>
      <c r="AY27" s="476"/>
      <c r="AZ27" s="476"/>
      <c r="BA27" s="156" t="s">
        <v>8</v>
      </c>
      <c r="BB27" s="377" t="s">
        <v>38</v>
      </c>
      <c r="BC27" s="378"/>
      <c r="BD27" s="378"/>
      <c r="BE27" s="378"/>
      <c r="BF27" s="378"/>
      <c r="BG27" s="378"/>
      <c r="BH27" s="378"/>
      <c r="BI27" s="425">
        <f>ROUNDDOWN(BJ14/BJ10,2)</f>
        <v>13252.17</v>
      </c>
      <c r="BJ27" s="425"/>
      <c r="BK27" s="425"/>
      <c r="BL27" s="425"/>
      <c r="BM27" s="425"/>
      <c r="BN27" s="425"/>
      <c r="BO27" s="157" t="s">
        <v>8</v>
      </c>
      <c r="BP27" s="51"/>
    </row>
    <row r="28" spans="1:81" ht="21" customHeight="1" x14ac:dyDescent="0.15">
      <c r="B28" s="505"/>
      <c r="C28" s="506"/>
      <c r="D28" s="379" t="s">
        <v>155</v>
      </c>
      <c r="E28" s="380"/>
      <c r="F28" s="380"/>
      <c r="G28" s="380"/>
      <c r="H28" s="380"/>
      <c r="I28" s="380"/>
      <c r="J28" s="380"/>
      <c r="K28" s="381"/>
      <c r="L28" s="382" t="s">
        <v>37</v>
      </c>
      <c r="M28" s="383"/>
      <c r="N28" s="383"/>
      <c r="O28" s="383"/>
      <c r="P28" s="383"/>
      <c r="Q28" s="383"/>
      <c r="R28" s="383"/>
      <c r="S28" s="426">
        <f>ROUNDDOWN(Q22/22,2)</f>
        <v>554.17999999999995</v>
      </c>
      <c r="T28" s="426"/>
      <c r="U28" s="426"/>
      <c r="V28" s="426"/>
      <c r="W28" s="426"/>
      <c r="X28" s="426"/>
      <c r="Y28" s="53" t="s">
        <v>8</v>
      </c>
      <c r="Z28" s="382" t="s">
        <v>36</v>
      </c>
      <c r="AA28" s="387"/>
      <c r="AB28" s="387"/>
      <c r="AC28" s="387"/>
      <c r="AD28" s="387"/>
      <c r="AE28" s="387"/>
      <c r="AF28" s="387"/>
      <c r="AG28" s="426">
        <f>ROUNDDOWN(AF22/22,2)</f>
        <v>554.17999999999995</v>
      </c>
      <c r="AH28" s="426"/>
      <c r="AI28" s="426"/>
      <c r="AJ28" s="426"/>
      <c r="AK28" s="426"/>
      <c r="AL28" s="426"/>
      <c r="AM28" s="52" t="s">
        <v>8</v>
      </c>
      <c r="AN28" s="382" t="s">
        <v>35</v>
      </c>
      <c r="AO28" s="383"/>
      <c r="AP28" s="383"/>
      <c r="AQ28" s="383"/>
      <c r="AR28" s="383"/>
      <c r="AS28" s="383"/>
      <c r="AT28" s="383"/>
      <c r="AU28" s="421">
        <f>ROUNDDOWN(AU22/22,2)</f>
        <v>554.17999999999995</v>
      </c>
      <c r="AV28" s="421"/>
      <c r="AW28" s="421"/>
      <c r="AX28" s="421"/>
      <c r="AY28" s="421"/>
      <c r="AZ28" s="421"/>
      <c r="BA28" s="53" t="s">
        <v>8</v>
      </c>
      <c r="BB28" s="382" t="s">
        <v>34</v>
      </c>
      <c r="BC28" s="387"/>
      <c r="BD28" s="387"/>
      <c r="BE28" s="387"/>
      <c r="BF28" s="387"/>
      <c r="BG28" s="387"/>
      <c r="BH28" s="387"/>
      <c r="BI28" s="426">
        <f>ROUNDDOWN(BJ22/22,2)</f>
        <v>554.17999999999995</v>
      </c>
      <c r="BJ28" s="426"/>
      <c r="BK28" s="426"/>
      <c r="BL28" s="426"/>
      <c r="BM28" s="426"/>
      <c r="BN28" s="426"/>
      <c r="BO28" s="52" t="s">
        <v>8</v>
      </c>
      <c r="BP28" s="51"/>
      <c r="BV28" s="25"/>
      <c r="BX28" s="25"/>
    </row>
    <row r="29" spans="1:81" ht="21" customHeight="1" x14ac:dyDescent="0.15">
      <c r="B29" s="507"/>
      <c r="C29" s="508"/>
      <c r="D29" s="379" t="s">
        <v>33</v>
      </c>
      <c r="E29" s="380"/>
      <c r="F29" s="380"/>
      <c r="G29" s="380"/>
      <c r="H29" s="380"/>
      <c r="I29" s="380"/>
      <c r="J29" s="380"/>
      <c r="K29" s="381"/>
      <c r="L29" s="397" t="s">
        <v>32</v>
      </c>
      <c r="M29" s="398"/>
      <c r="N29" s="398"/>
      <c r="O29" s="398"/>
      <c r="P29" s="398"/>
      <c r="Q29" s="398"/>
      <c r="R29" s="398"/>
      <c r="S29" s="427">
        <f>ROUNDDOWN(S27+S28,0)</f>
        <v>15794</v>
      </c>
      <c r="T29" s="427"/>
      <c r="U29" s="427"/>
      <c r="V29" s="427"/>
      <c r="W29" s="427"/>
      <c r="X29" s="427"/>
      <c r="Y29" s="70" t="s">
        <v>8</v>
      </c>
      <c r="Z29" s="436" t="s">
        <v>31</v>
      </c>
      <c r="AA29" s="439"/>
      <c r="AB29" s="439"/>
      <c r="AC29" s="439"/>
      <c r="AD29" s="439"/>
      <c r="AE29" s="439"/>
      <c r="AF29" s="439"/>
      <c r="AG29" s="427">
        <f>ROUNDDOWN(AG27+AG28,0)</f>
        <v>15068</v>
      </c>
      <c r="AH29" s="427"/>
      <c r="AI29" s="427"/>
      <c r="AJ29" s="427"/>
      <c r="AK29" s="427"/>
      <c r="AL29" s="427"/>
      <c r="AM29" s="71" t="s">
        <v>8</v>
      </c>
      <c r="AN29" s="436" t="s">
        <v>99</v>
      </c>
      <c r="AO29" s="437"/>
      <c r="AP29" s="437"/>
      <c r="AQ29" s="437"/>
      <c r="AR29" s="437"/>
      <c r="AS29" s="437"/>
      <c r="AT29" s="437"/>
      <c r="AU29" s="427">
        <f>ROUNDDOWN(AU27+AU28,0)</f>
        <v>14408</v>
      </c>
      <c r="AV29" s="427"/>
      <c r="AW29" s="427"/>
      <c r="AX29" s="427"/>
      <c r="AY29" s="427"/>
      <c r="AZ29" s="427"/>
      <c r="BA29" s="70" t="s">
        <v>8</v>
      </c>
      <c r="BB29" s="436" t="s">
        <v>30</v>
      </c>
      <c r="BC29" s="439"/>
      <c r="BD29" s="439"/>
      <c r="BE29" s="439"/>
      <c r="BF29" s="439"/>
      <c r="BG29" s="439"/>
      <c r="BH29" s="439"/>
      <c r="BI29" s="427">
        <f>ROUNDDOWN(BI27+BI28,0)</f>
        <v>13806</v>
      </c>
      <c r="BJ29" s="427"/>
      <c r="BK29" s="427"/>
      <c r="BL29" s="427"/>
      <c r="BM29" s="427"/>
      <c r="BN29" s="427"/>
      <c r="BO29" s="52" t="s">
        <v>8</v>
      </c>
      <c r="BP29" s="51"/>
    </row>
    <row r="30" spans="1:81" x14ac:dyDescent="0.15">
      <c r="D30" s="50"/>
      <c r="E30" s="50"/>
      <c r="F30" s="50"/>
      <c r="G30" s="50"/>
      <c r="H30" s="50"/>
      <c r="I30" s="50"/>
      <c r="J30" s="50"/>
      <c r="K30" s="50"/>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4"/>
    </row>
    <row r="31" spans="1:81" s="144" customFormat="1" ht="15.95" customHeight="1" x14ac:dyDescent="0.15">
      <c r="B31" s="142" t="s">
        <v>140</v>
      </c>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row>
    <row r="32" spans="1:81" ht="15.95" customHeight="1" x14ac:dyDescent="0.15">
      <c r="B32" s="25"/>
      <c r="C32" s="25" t="s">
        <v>134</v>
      </c>
      <c r="D32" s="25" t="s">
        <v>135</v>
      </c>
      <c r="E32" s="25"/>
      <c r="F32" s="25"/>
      <c r="G32" s="25"/>
      <c r="H32" s="25"/>
      <c r="I32" s="25"/>
      <c r="J32" s="25"/>
      <c r="L32" s="25"/>
      <c r="M32" s="25"/>
      <c r="N32" s="25"/>
      <c r="O32" s="25"/>
      <c r="P32" s="25"/>
      <c r="R32" s="25"/>
      <c r="S32" s="25"/>
      <c r="T32" s="25"/>
      <c r="U32" s="25" t="s">
        <v>177</v>
      </c>
      <c r="V32" s="49"/>
      <c r="W32" s="25"/>
      <c r="X32" s="25"/>
      <c r="Y32" s="25"/>
      <c r="Z32" s="25"/>
      <c r="AA32" s="25"/>
      <c r="AB32" s="25"/>
      <c r="AC32" s="25"/>
      <c r="AD32" s="25"/>
      <c r="AE32" s="25"/>
      <c r="AF32" s="25"/>
      <c r="AG32" s="25"/>
      <c r="AH32" s="25"/>
      <c r="AI32" s="25"/>
      <c r="AJ32" s="25"/>
      <c r="AK32" s="25"/>
      <c r="AL32" s="25"/>
      <c r="AM32" s="25"/>
      <c r="AN32" s="25"/>
      <c r="AS32" s="25"/>
      <c r="AT32" s="25"/>
      <c r="AU32" s="25"/>
      <c r="AV32" s="25"/>
      <c r="AW32" s="25"/>
      <c r="AX32" s="25"/>
      <c r="AY32" s="25"/>
      <c r="AZ32" s="25"/>
      <c r="BA32" s="25"/>
      <c r="BB32" s="25"/>
      <c r="BC32" s="25"/>
      <c r="BI32" s="25"/>
      <c r="BJ32" s="25"/>
      <c r="BK32" s="25"/>
      <c r="BL32" s="25"/>
      <c r="BM32" s="25"/>
      <c r="BN32" s="25"/>
      <c r="BO32" s="25"/>
    </row>
    <row r="33" spans="2:91" ht="15.95" customHeight="1" x14ac:dyDescent="0.15">
      <c r="B33" s="25"/>
      <c r="C33" s="45"/>
      <c r="D33" s="388">
        <f>IF(M6="","",M6)</f>
        <v>470000</v>
      </c>
      <c r="E33" s="388"/>
      <c r="F33" s="388"/>
      <c r="G33" s="388"/>
      <c r="H33" s="388"/>
      <c r="I33" s="8"/>
      <c r="J33" s="174" t="s">
        <v>138</v>
      </c>
      <c r="K33" s="174"/>
      <c r="L33" s="174"/>
      <c r="M33" s="174"/>
      <c r="N33" s="174"/>
      <c r="O33" s="174"/>
      <c r="P33" s="174"/>
      <c r="Q33" s="174"/>
      <c r="R33" s="174"/>
      <c r="S33" s="91" t="s">
        <v>137</v>
      </c>
      <c r="T33" s="8"/>
      <c r="U33" s="388">
        <f>IF(D33="","",ROUND(D33/22,-1))</f>
        <v>21360</v>
      </c>
      <c r="V33" s="388"/>
      <c r="W33" s="388"/>
      <c r="X33" s="388"/>
      <c r="Y33" s="388"/>
      <c r="Z33" s="388"/>
      <c r="AA33" s="8" t="s">
        <v>8</v>
      </c>
      <c r="AB33" s="8"/>
      <c r="AC33" s="46" t="s">
        <v>29</v>
      </c>
      <c r="AD33" s="46"/>
      <c r="AE33" s="46"/>
      <c r="AF33" s="47"/>
      <c r="AG33" s="47"/>
      <c r="AH33" s="47"/>
      <c r="AI33" s="46"/>
      <c r="AJ33" s="46"/>
      <c r="AK33" s="46"/>
      <c r="AL33" s="25"/>
      <c r="AM33" s="25"/>
      <c r="AN33" s="25"/>
      <c r="AO33" s="25"/>
      <c r="AP33" s="25"/>
      <c r="AQ33" s="25"/>
      <c r="AR33" s="25"/>
      <c r="AS33" s="46"/>
      <c r="AT33" s="46"/>
      <c r="AU33" s="47"/>
      <c r="AV33" s="47"/>
      <c r="AW33" s="47"/>
      <c r="AX33" s="46"/>
      <c r="AY33" s="46"/>
      <c r="AZ33" s="46"/>
      <c r="BA33" s="25"/>
      <c r="BB33" s="25"/>
      <c r="BC33" s="25"/>
      <c r="BD33" s="25"/>
      <c r="BE33" s="25"/>
      <c r="BF33" s="25"/>
      <c r="BG33" s="25"/>
      <c r="BH33" s="25"/>
      <c r="BI33" s="25"/>
      <c r="BJ33" s="25"/>
      <c r="BK33" s="25"/>
      <c r="BL33" s="25"/>
      <c r="BM33" s="25"/>
      <c r="BN33" s="25"/>
      <c r="BO33" s="25"/>
    </row>
    <row r="34" spans="2:91" ht="15.95" customHeight="1" x14ac:dyDescent="0.15">
      <c r="B34" s="25"/>
      <c r="C34" s="25" t="s">
        <v>134</v>
      </c>
      <c r="D34" s="25" t="s">
        <v>178</v>
      </c>
      <c r="E34" s="25"/>
      <c r="F34" s="25"/>
      <c r="G34" s="25"/>
      <c r="H34" s="25"/>
      <c r="I34" s="25"/>
      <c r="J34" s="25"/>
      <c r="K34" s="25"/>
      <c r="L34" s="25" t="s">
        <v>28</v>
      </c>
      <c r="M34" s="25"/>
      <c r="N34" s="25"/>
      <c r="O34" s="25"/>
      <c r="P34" s="25"/>
      <c r="Q34" s="25"/>
      <c r="R34" s="25"/>
      <c r="S34" s="25"/>
      <c r="T34" s="25"/>
      <c r="U34" s="25" t="s">
        <v>133</v>
      </c>
      <c r="W34" s="25"/>
      <c r="X34" s="25"/>
      <c r="Y34" s="25"/>
      <c r="Z34" s="25"/>
      <c r="AA34" s="25"/>
      <c r="AB34" s="25"/>
      <c r="AC34" s="25"/>
      <c r="AD34" s="41"/>
      <c r="AE34" s="41"/>
      <c r="AF34" s="41"/>
      <c r="AG34" s="41"/>
      <c r="AH34" s="41"/>
      <c r="AI34" s="41"/>
      <c r="AJ34" s="41"/>
      <c r="BJ34" s="25"/>
      <c r="BK34" s="48"/>
      <c r="BL34" s="25"/>
      <c r="BM34" s="25"/>
      <c r="BN34" s="38"/>
      <c r="BO34" s="38"/>
      <c r="BP34" s="24"/>
      <c r="BQ34" s="24"/>
      <c r="BR34" s="24"/>
      <c r="BS34" s="24"/>
      <c r="BT34" s="24"/>
      <c r="BU34" s="24"/>
      <c r="BV34" s="24"/>
      <c r="BW34" s="24"/>
    </row>
    <row r="35" spans="2:91" ht="15.95" customHeight="1" x14ac:dyDescent="0.15">
      <c r="B35" s="25"/>
      <c r="C35" s="46"/>
      <c r="D35" s="389">
        <f>U33</f>
        <v>21360</v>
      </c>
      <c r="E35" s="389"/>
      <c r="F35" s="389"/>
      <c r="G35" s="389"/>
      <c r="H35" s="389"/>
      <c r="I35" s="8"/>
      <c r="J35" s="8" t="s">
        <v>136</v>
      </c>
      <c r="K35" s="8"/>
      <c r="L35" s="8"/>
      <c r="M35" s="8"/>
      <c r="N35" s="8"/>
      <c r="O35" s="8"/>
      <c r="P35" s="8"/>
      <c r="Q35" s="8"/>
      <c r="R35" s="8"/>
      <c r="S35" s="8" t="s">
        <v>9</v>
      </c>
      <c r="T35" s="8"/>
      <c r="U35" s="389">
        <f>IF(D33="","",ROUND(D35*2/3,0))</f>
        <v>14240</v>
      </c>
      <c r="V35" s="389"/>
      <c r="W35" s="389"/>
      <c r="X35" s="389"/>
      <c r="Y35" s="389"/>
      <c r="Z35" s="389"/>
      <c r="AA35" s="8" t="s">
        <v>8</v>
      </c>
      <c r="AB35" s="8"/>
      <c r="AC35" s="46" t="s">
        <v>139</v>
      </c>
      <c r="AD35" s="46"/>
      <c r="AE35" s="46"/>
      <c r="AF35" s="46"/>
      <c r="AG35" s="46"/>
      <c r="AH35" s="154"/>
      <c r="AI35" s="46"/>
      <c r="AJ35" s="25"/>
      <c r="AK35" s="68" t="s">
        <v>63</v>
      </c>
      <c r="AL35" s="25"/>
      <c r="AM35" s="25"/>
      <c r="AN35" s="25"/>
      <c r="AO35" s="25"/>
      <c r="AP35" s="25"/>
      <c r="AQ35" s="25"/>
      <c r="AR35" s="25"/>
      <c r="AS35" s="46"/>
      <c r="AT35" s="46"/>
      <c r="AU35" s="46"/>
      <c r="AV35" s="46"/>
      <c r="AW35" s="47"/>
      <c r="AX35" s="46"/>
      <c r="AY35" s="25"/>
      <c r="AZ35" s="45"/>
      <c r="BA35" s="25"/>
      <c r="BB35" s="25"/>
      <c r="BC35" s="25"/>
      <c r="BD35" s="25"/>
      <c r="BE35" s="25"/>
      <c r="BF35" s="25"/>
      <c r="BG35" s="25"/>
      <c r="BH35" s="25"/>
      <c r="BI35" s="25"/>
      <c r="BJ35" s="25"/>
      <c r="BK35" s="25"/>
      <c r="BL35" s="25"/>
      <c r="BM35" s="25"/>
      <c r="BN35" s="38"/>
      <c r="BO35" s="38"/>
      <c r="BP35" s="44"/>
      <c r="BQ35" s="24"/>
      <c r="BR35" s="24"/>
      <c r="BS35" s="24"/>
      <c r="BT35" s="24"/>
      <c r="BU35" s="24"/>
      <c r="BV35" s="24"/>
      <c r="BW35" s="24"/>
    </row>
    <row r="36" spans="2:91" ht="15.95" customHeight="1" x14ac:dyDescent="0.15">
      <c r="AR36" s="25"/>
      <c r="BG36" s="25"/>
      <c r="BH36" s="25"/>
      <c r="BI36" s="25"/>
      <c r="BJ36" s="25"/>
      <c r="BK36" s="25"/>
      <c r="BL36" s="25"/>
      <c r="BM36" s="25"/>
      <c r="BN36" s="38"/>
      <c r="BO36" s="38"/>
      <c r="BP36" s="43"/>
      <c r="BQ36" s="43"/>
      <c r="BR36" s="43"/>
      <c r="BS36" s="43"/>
      <c r="BT36" s="43"/>
      <c r="BU36" s="43"/>
      <c r="BV36" s="24"/>
      <c r="BW36" s="24"/>
    </row>
    <row r="37" spans="2:91" s="144" customFormat="1" ht="15.95" customHeight="1" x14ac:dyDescent="0.15">
      <c r="B37" s="142" t="s">
        <v>141</v>
      </c>
      <c r="C37" s="183"/>
      <c r="D37" s="183"/>
      <c r="E37" s="183"/>
      <c r="F37" s="183"/>
      <c r="G37" s="183"/>
      <c r="H37" s="183"/>
      <c r="J37" s="183"/>
      <c r="K37" s="183"/>
      <c r="L37" s="183"/>
      <c r="M37" s="183"/>
      <c r="N37" s="183"/>
      <c r="O37" s="183"/>
      <c r="P37" s="142"/>
      <c r="Q37" s="183"/>
      <c r="R37" s="183"/>
      <c r="S37" s="183"/>
      <c r="T37" s="183"/>
      <c r="V37" s="183"/>
      <c r="W37" s="183"/>
      <c r="X37" s="183"/>
      <c r="Y37" s="183"/>
      <c r="Z37" s="183"/>
      <c r="AA37" s="183"/>
      <c r="AB37" s="183"/>
      <c r="AC37" s="183"/>
      <c r="AD37" s="183"/>
      <c r="AE37" s="183"/>
      <c r="AF37" s="183"/>
      <c r="AG37" s="183"/>
      <c r="AH37" s="183"/>
      <c r="AI37" s="142"/>
      <c r="AJ37" s="183"/>
      <c r="AK37" s="183"/>
      <c r="AL37" s="183"/>
      <c r="AN37" s="183"/>
      <c r="AO37" s="183"/>
      <c r="AP37" s="158" t="s">
        <v>156</v>
      </c>
      <c r="AR37" s="440" t="s">
        <v>142</v>
      </c>
      <c r="AS37" s="440"/>
      <c r="AT37" s="440"/>
      <c r="AU37" s="440"/>
      <c r="AV37" s="440"/>
      <c r="AW37" s="440"/>
      <c r="BN37" s="148"/>
      <c r="BO37" s="148"/>
      <c r="BP37" s="143"/>
      <c r="BQ37" s="143"/>
      <c r="BR37" s="143"/>
      <c r="BS37" s="143"/>
      <c r="BT37" s="143"/>
      <c r="BU37" s="143"/>
      <c r="BV37" s="147"/>
      <c r="BW37" s="147"/>
      <c r="CF37" s="183"/>
      <c r="CG37" s="183"/>
      <c r="CH37" s="183"/>
      <c r="CI37" s="183"/>
      <c r="CJ37" s="183"/>
      <c r="CK37" s="183"/>
      <c r="CL37" s="183"/>
      <c r="CM37" s="183"/>
    </row>
    <row r="38" spans="2:91" ht="15.95" customHeight="1" x14ac:dyDescent="0.15">
      <c r="B38" s="25"/>
      <c r="C38" s="371" t="s">
        <v>27</v>
      </c>
      <c r="D38" s="371"/>
      <c r="E38" s="372">
        <f>S29</f>
        <v>15794</v>
      </c>
      <c r="F38" s="373"/>
      <c r="G38" s="373"/>
      <c r="H38" s="373"/>
      <c r="I38" s="373"/>
      <c r="J38" s="371" t="s">
        <v>23</v>
      </c>
      <c r="K38" s="371"/>
      <c r="L38" s="25" t="s">
        <v>22</v>
      </c>
      <c r="M38" s="25"/>
      <c r="N38" s="25"/>
      <c r="O38" s="72" t="s">
        <v>143</v>
      </c>
      <c r="P38" s="72"/>
      <c r="Q38" s="72"/>
      <c r="R38" s="72"/>
      <c r="S38" s="72"/>
      <c r="T38" s="72"/>
      <c r="U38" s="25"/>
      <c r="V38" s="25"/>
      <c r="W38" s="25"/>
      <c r="X38" s="25" t="s">
        <v>144</v>
      </c>
      <c r="Y38" s="373">
        <v>20</v>
      </c>
      <c r="Z38" s="373"/>
      <c r="AA38" s="373"/>
      <c r="AB38" s="25" t="s">
        <v>21</v>
      </c>
      <c r="AC38" s="25"/>
      <c r="AD38" s="72" t="s">
        <v>145</v>
      </c>
      <c r="AE38" s="25"/>
      <c r="AF38" s="25"/>
      <c r="AG38" s="25"/>
      <c r="AH38" s="25"/>
      <c r="AI38" s="25"/>
      <c r="AJ38" s="72" t="s">
        <v>146</v>
      </c>
      <c r="AK38" s="25"/>
      <c r="AL38" s="25"/>
      <c r="AM38" s="25"/>
      <c r="AN38" s="25"/>
      <c r="AO38" s="40"/>
      <c r="AP38" s="77" t="s">
        <v>9</v>
      </c>
      <c r="AQ38" s="40"/>
      <c r="AR38" s="431">
        <f>IF(E38="","",E38*Y38)</f>
        <v>315880</v>
      </c>
      <c r="AS38" s="431"/>
      <c r="AT38" s="431"/>
      <c r="AU38" s="431"/>
      <c r="AV38" s="431"/>
      <c r="AW38" s="431"/>
      <c r="AX38" s="431"/>
      <c r="AY38" s="40" t="s">
        <v>8</v>
      </c>
      <c r="BN38" s="40"/>
      <c r="BO38" s="40"/>
      <c r="BP38" s="40"/>
      <c r="BQ38" s="181"/>
      <c r="BR38" s="181"/>
      <c r="BS38" s="181"/>
      <c r="BT38" s="181"/>
      <c r="BU38" s="181"/>
      <c r="BV38" s="39"/>
      <c r="BW38" s="24"/>
    </row>
    <row r="39" spans="2:91" ht="15.95" customHeight="1" x14ac:dyDescent="0.15">
      <c r="B39" s="25"/>
      <c r="C39" s="371" t="s">
        <v>26</v>
      </c>
      <c r="D39" s="371"/>
      <c r="E39" s="372">
        <f>AG29</f>
        <v>15068</v>
      </c>
      <c r="F39" s="373"/>
      <c r="G39" s="373"/>
      <c r="H39" s="373"/>
      <c r="I39" s="373"/>
      <c r="J39" s="371" t="s">
        <v>23</v>
      </c>
      <c r="K39" s="371"/>
      <c r="L39" s="25" t="s">
        <v>22</v>
      </c>
      <c r="M39" s="25"/>
      <c r="N39" s="25"/>
      <c r="O39" s="72" t="s">
        <v>143</v>
      </c>
      <c r="P39" s="72"/>
      <c r="Q39" s="72"/>
      <c r="R39" s="72"/>
      <c r="S39" s="72"/>
      <c r="T39" s="72"/>
      <c r="U39" s="25"/>
      <c r="V39" s="25"/>
      <c r="W39" s="25"/>
      <c r="X39" s="25" t="s">
        <v>144</v>
      </c>
      <c r="Y39" s="373">
        <v>21</v>
      </c>
      <c r="Z39" s="373"/>
      <c r="AA39" s="373"/>
      <c r="AB39" s="25" t="s">
        <v>21</v>
      </c>
      <c r="AC39" s="25"/>
      <c r="AD39" s="72" t="s">
        <v>145</v>
      </c>
      <c r="AE39" s="25"/>
      <c r="AF39" s="25"/>
      <c r="AG39" s="25"/>
      <c r="AH39" s="25"/>
      <c r="AI39" s="25"/>
      <c r="AJ39" s="72" t="s">
        <v>147</v>
      </c>
      <c r="AK39" s="25"/>
      <c r="AL39" s="25"/>
      <c r="AM39" s="25"/>
      <c r="AN39" s="25"/>
      <c r="AO39" s="40"/>
      <c r="AP39" s="77" t="s">
        <v>9</v>
      </c>
      <c r="AQ39" s="40"/>
      <c r="AR39" s="431">
        <f>IF(E39="","",E39*Y39)</f>
        <v>316428</v>
      </c>
      <c r="AS39" s="431"/>
      <c r="AT39" s="431"/>
      <c r="AU39" s="431"/>
      <c r="AV39" s="431"/>
      <c r="AW39" s="431"/>
      <c r="AX39" s="431"/>
      <c r="AY39" s="40" t="s">
        <v>8</v>
      </c>
      <c r="BN39" s="40"/>
      <c r="BO39" s="40"/>
      <c r="BP39" s="40"/>
      <c r="BQ39" s="181"/>
      <c r="BR39" s="181"/>
      <c r="BS39" s="181"/>
      <c r="BT39" s="181"/>
      <c r="BU39" s="181"/>
      <c r="BV39" s="39"/>
      <c r="BW39" s="24"/>
    </row>
    <row r="40" spans="2:91" ht="15.95" customHeight="1" x14ac:dyDescent="0.15">
      <c r="B40" s="25"/>
      <c r="C40" s="371" t="s">
        <v>25</v>
      </c>
      <c r="D40" s="371"/>
      <c r="E40" s="372">
        <f>AU29</f>
        <v>14408</v>
      </c>
      <c r="F40" s="373"/>
      <c r="G40" s="373"/>
      <c r="H40" s="373"/>
      <c r="I40" s="373"/>
      <c r="J40" s="371" t="s">
        <v>23</v>
      </c>
      <c r="K40" s="371"/>
      <c r="L40" s="25" t="s">
        <v>22</v>
      </c>
      <c r="M40" s="25"/>
      <c r="N40" s="25"/>
      <c r="O40" s="72" t="s">
        <v>143</v>
      </c>
      <c r="P40" s="72"/>
      <c r="Q40" s="72"/>
      <c r="R40" s="72"/>
      <c r="S40" s="72"/>
      <c r="T40" s="72"/>
      <c r="U40" s="25"/>
      <c r="V40" s="25"/>
      <c r="W40" s="25"/>
      <c r="X40" s="25" t="s">
        <v>144</v>
      </c>
      <c r="Y40" s="373">
        <v>22</v>
      </c>
      <c r="Z40" s="373"/>
      <c r="AA40" s="373"/>
      <c r="AB40" s="38" t="s">
        <v>21</v>
      </c>
      <c r="AC40" s="38"/>
      <c r="AD40" s="72" t="s">
        <v>145</v>
      </c>
      <c r="AE40" s="38"/>
      <c r="AF40" s="38"/>
      <c r="AG40" s="38"/>
      <c r="AH40" s="38"/>
      <c r="AI40" s="38"/>
      <c r="AJ40" s="72" t="s">
        <v>148</v>
      </c>
      <c r="AK40" s="38"/>
      <c r="AL40" s="38"/>
      <c r="AM40" s="38"/>
      <c r="AN40" s="38"/>
      <c r="AO40" s="40"/>
      <c r="AP40" s="77" t="s">
        <v>9</v>
      </c>
      <c r="AQ40" s="40"/>
      <c r="AR40" s="431">
        <f>IF(E40="","",E40*Y40)</f>
        <v>316976</v>
      </c>
      <c r="AS40" s="431"/>
      <c r="AT40" s="431"/>
      <c r="AU40" s="431"/>
      <c r="AV40" s="431"/>
      <c r="AW40" s="431"/>
      <c r="AX40" s="431"/>
      <c r="AY40" s="40" t="s">
        <v>8</v>
      </c>
      <c r="BN40" s="40"/>
      <c r="BO40" s="40"/>
      <c r="BP40" s="40"/>
      <c r="BQ40" s="181"/>
      <c r="BR40" s="181"/>
      <c r="BS40" s="181"/>
      <c r="BT40" s="181"/>
      <c r="BU40" s="181"/>
      <c r="BV40" s="39"/>
      <c r="BW40" s="24"/>
    </row>
    <row r="41" spans="2:91" ht="15.95" customHeight="1" x14ac:dyDescent="0.15">
      <c r="B41" s="25"/>
      <c r="C41" s="371" t="s">
        <v>24</v>
      </c>
      <c r="D41" s="371"/>
      <c r="E41" s="372">
        <f>BI29</f>
        <v>13806</v>
      </c>
      <c r="F41" s="373"/>
      <c r="G41" s="373"/>
      <c r="H41" s="373"/>
      <c r="I41" s="373"/>
      <c r="J41" s="371" t="s">
        <v>23</v>
      </c>
      <c r="K41" s="371"/>
      <c r="L41" s="25" t="s">
        <v>22</v>
      </c>
      <c r="M41" s="25"/>
      <c r="N41" s="25"/>
      <c r="O41" s="72" t="s">
        <v>143</v>
      </c>
      <c r="P41" s="72"/>
      <c r="Q41" s="72"/>
      <c r="R41" s="72"/>
      <c r="S41" s="72"/>
      <c r="T41" s="72"/>
      <c r="U41" s="25"/>
      <c r="V41" s="25"/>
      <c r="W41" s="25"/>
      <c r="X41" s="25" t="s">
        <v>144</v>
      </c>
      <c r="Y41" s="392">
        <v>23</v>
      </c>
      <c r="Z41" s="392"/>
      <c r="AA41" s="392"/>
      <c r="AB41" s="38" t="s">
        <v>21</v>
      </c>
      <c r="AC41" s="38"/>
      <c r="AD41" s="72" t="s">
        <v>145</v>
      </c>
      <c r="AE41" s="38"/>
      <c r="AF41" s="38"/>
      <c r="AG41" s="38"/>
      <c r="AH41" s="38"/>
      <c r="AI41" s="38"/>
      <c r="AJ41" s="72" t="s">
        <v>149</v>
      </c>
      <c r="AK41" s="38"/>
      <c r="AL41" s="38"/>
      <c r="AM41" s="38"/>
      <c r="AN41" s="38"/>
      <c r="AO41" s="40"/>
      <c r="AP41" s="77" t="s">
        <v>9</v>
      </c>
      <c r="AQ41" s="40"/>
      <c r="AR41" s="431">
        <f>IF(E41="","",E41*Y41)</f>
        <v>317538</v>
      </c>
      <c r="AS41" s="431"/>
      <c r="AT41" s="431"/>
      <c r="AU41" s="431"/>
      <c r="AV41" s="431"/>
      <c r="AW41" s="431"/>
      <c r="AX41" s="431"/>
      <c r="AY41" s="40" t="s">
        <v>8</v>
      </c>
      <c r="BN41" s="40"/>
      <c r="BO41" s="40"/>
      <c r="BP41" s="40"/>
      <c r="BQ41" s="181"/>
      <c r="BR41" s="181"/>
      <c r="BS41" s="181"/>
      <c r="BT41" s="181"/>
      <c r="BU41" s="181"/>
      <c r="BV41" s="39"/>
      <c r="BW41" s="24"/>
    </row>
    <row r="42" spans="2:91" ht="15.95" customHeight="1" x14ac:dyDescent="0.15">
      <c r="B42" s="25"/>
      <c r="C42" s="176"/>
      <c r="D42" s="151"/>
      <c r="E42" s="42"/>
      <c r="F42" s="150"/>
      <c r="G42" s="150"/>
      <c r="H42" s="150"/>
      <c r="I42" s="150"/>
      <c r="J42" s="176"/>
      <c r="K42" s="176"/>
      <c r="L42" s="25"/>
      <c r="M42" s="25"/>
      <c r="N42" s="25"/>
      <c r="O42" s="25"/>
      <c r="P42" s="25"/>
      <c r="Q42" s="38"/>
      <c r="R42" s="38"/>
      <c r="S42" s="38"/>
      <c r="T42" s="38"/>
      <c r="U42" s="38"/>
      <c r="V42" s="38"/>
      <c r="W42" s="38"/>
      <c r="X42" s="38"/>
      <c r="Y42" s="175"/>
      <c r="Z42" s="175"/>
      <c r="AA42" s="175"/>
      <c r="AB42" s="38"/>
      <c r="AC42" s="38"/>
      <c r="AD42" s="38"/>
      <c r="AE42" s="38"/>
      <c r="AF42" s="38"/>
      <c r="AG42" s="38"/>
      <c r="AH42" s="38"/>
      <c r="AI42" s="38"/>
      <c r="AJ42" s="38"/>
      <c r="AK42" s="38"/>
      <c r="AL42" s="38"/>
      <c r="AM42" s="38"/>
      <c r="AN42" s="38"/>
      <c r="AO42" s="40"/>
      <c r="AP42" s="40"/>
      <c r="AQ42" s="40"/>
      <c r="AR42" s="181"/>
      <c r="AS42" s="181"/>
      <c r="AT42" s="181"/>
      <c r="AU42" s="181"/>
      <c r="AV42" s="181"/>
      <c r="AW42" s="181"/>
      <c r="AX42" s="181"/>
      <c r="AY42" s="40"/>
      <c r="BN42" s="40"/>
      <c r="BO42" s="40"/>
      <c r="BP42" s="40"/>
      <c r="BQ42" s="181"/>
      <c r="BR42" s="181"/>
      <c r="BS42" s="181"/>
      <c r="BT42" s="181"/>
      <c r="BU42" s="181"/>
      <c r="BV42" s="39"/>
      <c r="BW42" s="24"/>
    </row>
    <row r="43" spans="2:91" s="144" customFormat="1" ht="15.75" customHeight="1" x14ac:dyDescent="0.15">
      <c r="B43" s="142" t="s">
        <v>180</v>
      </c>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BG43" s="145"/>
      <c r="BH43" s="145"/>
      <c r="BI43" s="145"/>
      <c r="BJ43" s="145"/>
      <c r="BK43" s="145"/>
      <c r="BL43" s="145"/>
      <c r="BM43" s="145"/>
      <c r="BN43" s="146"/>
      <c r="BO43" s="146"/>
      <c r="BP43" s="146"/>
      <c r="BQ43" s="146"/>
      <c r="BR43" s="146"/>
      <c r="BS43" s="146"/>
      <c r="BT43" s="146"/>
      <c r="BU43" s="146"/>
      <c r="BV43" s="146"/>
      <c r="BW43" s="147"/>
      <c r="CF43" s="183"/>
      <c r="CG43" s="183"/>
      <c r="CH43" s="183"/>
      <c r="CI43" s="183"/>
      <c r="CJ43" s="183"/>
      <c r="CK43" s="183"/>
      <c r="CL43" s="183"/>
      <c r="CM43" s="183"/>
    </row>
    <row r="44" spans="2:91" ht="14.25" x14ac:dyDescent="0.15">
      <c r="B44" s="25"/>
      <c r="C44" s="25"/>
      <c r="F44" s="391" t="s">
        <v>151</v>
      </c>
      <c r="G44" s="391"/>
      <c r="H44" s="391"/>
      <c r="I44" s="391"/>
      <c r="J44" s="391"/>
      <c r="K44" s="391"/>
      <c r="L44" s="391"/>
      <c r="M44" s="391"/>
      <c r="N44" s="391"/>
      <c r="O44" s="72"/>
      <c r="P44" s="72"/>
      <c r="Q44" s="180" t="s">
        <v>152</v>
      </c>
      <c r="R44" s="180"/>
      <c r="S44" s="180"/>
      <c r="T44" s="180"/>
      <c r="U44" s="180"/>
      <c r="V44" s="180"/>
      <c r="W44" s="180"/>
      <c r="X44" s="180"/>
      <c r="Y44" s="180"/>
      <c r="Z44" s="72"/>
      <c r="AA44" s="180"/>
      <c r="AB44" s="180"/>
      <c r="AC44" s="180"/>
      <c r="AD44" s="180"/>
      <c r="AE44" s="180"/>
      <c r="AF44" s="180"/>
      <c r="AG44" s="180"/>
      <c r="AH44" s="180"/>
      <c r="AI44" s="180"/>
      <c r="AJ44" s="180"/>
      <c r="AK44" s="180"/>
      <c r="AL44" s="180"/>
      <c r="AM44" s="180"/>
      <c r="AN44" s="180"/>
      <c r="AO44" s="180"/>
      <c r="AP44" s="180"/>
      <c r="AQ44" s="74"/>
      <c r="AR44" s="176" t="s">
        <v>9</v>
      </c>
      <c r="AS44" s="72"/>
      <c r="AT44" s="72"/>
      <c r="AU44" s="391" t="s">
        <v>150</v>
      </c>
      <c r="AV44" s="391"/>
      <c r="AW44" s="391"/>
      <c r="AX44" s="391"/>
      <c r="AY44" s="391"/>
      <c r="AZ44" s="391"/>
      <c r="BA44" s="391"/>
      <c r="BB44" s="391"/>
      <c r="BC44" s="41"/>
      <c r="BD44" s="25"/>
      <c r="BE44" s="25"/>
      <c r="BF44" s="149" t="s">
        <v>117</v>
      </c>
      <c r="BG44" s="334" t="s">
        <v>157</v>
      </c>
      <c r="BH44" s="334"/>
      <c r="BI44" s="334"/>
      <c r="BJ44" s="334"/>
      <c r="BK44" s="334"/>
      <c r="BL44" s="334"/>
      <c r="BM44" s="334"/>
      <c r="BN44" s="334"/>
      <c r="BO44" s="334"/>
      <c r="BP44" s="334"/>
      <c r="BQ44" s="334"/>
      <c r="BR44" s="334"/>
      <c r="BS44" s="334"/>
      <c r="BT44" s="334"/>
      <c r="BU44" s="334"/>
      <c r="BV44" s="334"/>
      <c r="BW44" s="334"/>
      <c r="BX44" s="1" t="s">
        <v>103</v>
      </c>
    </row>
    <row r="45" spans="2:91" ht="12" customHeight="1" x14ac:dyDescent="0.15">
      <c r="B45" s="25"/>
      <c r="C45" s="25"/>
      <c r="G45" s="25"/>
      <c r="H45" s="25"/>
      <c r="I45" s="25"/>
      <c r="J45" s="25"/>
      <c r="K45" s="25"/>
      <c r="Q45" s="25"/>
      <c r="S45" s="34"/>
      <c r="T45" s="34"/>
      <c r="U45" s="34"/>
      <c r="V45" s="34"/>
      <c r="W45" s="34"/>
      <c r="AA45" s="34"/>
      <c r="AB45" s="34"/>
      <c r="AC45" s="34"/>
      <c r="AD45" s="34"/>
      <c r="AE45" s="34"/>
      <c r="AF45" s="34"/>
      <c r="AG45" s="34"/>
      <c r="AJ45" s="37"/>
      <c r="AK45" s="37"/>
      <c r="AL45" s="37"/>
      <c r="AM45" s="37"/>
      <c r="AN45" s="36"/>
      <c r="AO45" s="35"/>
      <c r="AP45" s="35"/>
      <c r="AQ45" s="35"/>
      <c r="AR45" s="34"/>
      <c r="AS45" s="34"/>
      <c r="AT45" s="34"/>
      <c r="AU45" s="34"/>
      <c r="AV45" s="34"/>
      <c r="AW45" s="34"/>
      <c r="AX45" s="34"/>
      <c r="AY45" s="34"/>
      <c r="AZ45" s="25"/>
      <c r="BA45" s="25"/>
      <c r="BB45" s="25"/>
      <c r="BC45" s="25"/>
      <c r="BD45" s="25"/>
      <c r="BE45" s="25"/>
      <c r="BF45" s="25"/>
      <c r="BG45" s="155" t="s">
        <v>158</v>
      </c>
      <c r="BH45" s="72"/>
      <c r="BI45" s="72"/>
      <c r="BJ45" s="72"/>
      <c r="BK45" s="72"/>
      <c r="BL45" s="72"/>
      <c r="BM45" s="72"/>
      <c r="BN45" s="72"/>
      <c r="BO45" s="78"/>
      <c r="BP45" s="78"/>
      <c r="BQ45" s="78"/>
      <c r="BR45" s="78"/>
      <c r="BS45" s="78"/>
      <c r="BT45" s="78"/>
      <c r="BU45" s="78"/>
      <c r="BV45" s="72"/>
    </row>
    <row r="46" spans="2:91" ht="17.25" x14ac:dyDescent="0.2">
      <c r="F46" s="390" t="s">
        <v>19</v>
      </c>
      <c r="G46" s="390"/>
      <c r="H46" s="390"/>
      <c r="I46" s="390"/>
      <c r="J46" s="390"/>
      <c r="K46" s="29" t="s">
        <v>15</v>
      </c>
      <c r="L46" s="29"/>
      <c r="M46" s="29"/>
      <c r="N46" s="29"/>
      <c r="R46" s="25" t="s">
        <v>14</v>
      </c>
      <c r="S46" s="393">
        <f>U35</f>
        <v>14240</v>
      </c>
      <c r="T46" s="393"/>
      <c r="U46" s="393"/>
      <c r="V46" s="393"/>
      <c r="W46" s="393"/>
      <c r="X46" s="25" t="s">
        <v>8</v>
      </c>
      <c r="Y46" s="25"/>
      <c r="Z46" s="176" t="s">
        <v>13</v>
      </c>
      <c r="AA46" s="176"/>
      <c r="AB46" s="393">
        <f>Y38</f>
        <v>20</v>
      </c>
      <c r="AC46" s="393"/>
      <c r="AD46" s="393"/>
      <c r="AE46" s="393"/>
      <c r="AF46" s="393"/>
      <c r="AG46" s="176" t="s">
        <v>12</v>
      </c>
      <c r="AH46" s="25" t="s">
        <v>11</v>
      </c>
      <c r="AI46" s="25" t="s">
        <v>10</v>
      </c>
      <c r="AJ46" s="393">
        <f>AR38</f>
        <v>315880</v>
      </c>
      <c r="AK46" s="393"/>
      <c r="AL46" s="393"/>
      <c r="AM46" s="393"/>
      <c r="AN46" s="393"/>
      <c r="AO46" s="393"/>
      <c r="AP46" s="393"/>
      <c r="AQ46" s="176" t="s">
        <v>8</v>
      </c>
      <c r="AR46" s="176" t="s">
        <v>9</v>
      </c>
      <c r="AT46" s="429">
        <f>IF(S46*AB46-AJ46&lt;=0,0,S46*AB46-AJ46)</f>
        <v>0</v>
      </c>
      <c r="AU46" s="429"/>
      <c r="AV46" s="429"/>
      <c r="AW46" s="429"/>
      <c r="AX46" s="429"/>
      <c r="AY46" s="430"/>
      <c r="AZ46" s="430"/>
      <c r="BA46" s="430"/>
      <c r="BB46" s="28" t="s">
        <v>8</v>
      </c>
      <c r="BC46" s="27"/>
      <c r="BD46" s="25"/>
      <c r="BE46" s="25"/>
      <c r="BF46" s="25"/>
      <c r="BG46" s="182"/>
      <c r="BH46" s="186"/>
      <c r="BI46" s="186"/>
      <c r="BJ46" s="186"/>
      <c r="BK46" s="432">
        <f>U35-S29</f>
        <v>-1554</v>
      </c>
      <c r="BL46" s="547"/>
      <c r="BM46" s="547"/>
      <c r="BN46" s="547"/>
      <c r="BO46" s="547"/>
      <c r="BP46" s="72" t="s">
        <v>66</v>
      </c>
      <c r="BQ46" s="72"/>
      <c r="BR46" s="72"/>
      <c r="BS46" s="72"/>
      <c r="BT46" s="428" t="str">
        <f>IF(S29&lt;U35,"有","無")</f>
        <v>無</v>
      </c>
      <c r="BU46" s="547"/>
      <c r="BV46" s="547"/>
      <c r="BW46" s="547"/>
      <c r="CC46" s="25"/>
    </row>
    <row r="47" spans="2:91" ht="9.9499999999999993" customHeight="1" x14ac:dyDescent="0.2">
      <c r="F47" s="33"/>
      <c r="G47" s="33"/>
      <c r="H47" s="33"/>
      <c r="I47" s="33"/>
      <c r="J47" s="32"/>
      <c r="R47" s="25"/>
      <c r="S47" s="177"/>
      <c r="T47" s="177"/>
      <c r="U47" s="177"/>
      <c r="V47" s="177"/>
      <c r="W47" s="177"/>
      <c r="X47" s="25"/>
      <c r="Y47" s="25"/>
      <c r="Z47" s="176"/>
      <c r="AA47" s="176"/>
      <c r="AB47" s="177"/>
      <c r="AC47" s="177"/>
      <c r="AD47" s="177"/>
      <c r="AE47" s="177"/>
      <c r="AF47" s="177"/>
      <c r="AG47" s="176"/>
      <c r="AH47" s="25"/>
      <c r="AI47" s="25"/>
      <c r="AJ47" s="177"/>
      <c r="AK47" s="177"/>
      <c r="AL47" s="177"/>
      <c r="AM47" s="177"/>
      <c r="AN47" s="177"/>
      <c r="AO47" s="177"/>
      <c r="AP47" s="177"/>
      <c r="AQ47" s="176"/>
      <c r="AR47" s="176"/>
      <c r="AT47" s="31"/>
      <c r="AU47" s="31"/>
      <c r="AV47" s="31"/>
      <c r="AW47" s="31"/>
      <c r="AX47" s="31"/>
      <c r="AY47" s="30"/>
      <c r="AZ47" s="30"/>
      <c r="BA47" s="30"/>
      <c r="BB47" s="26"/>
      <c r="BC47" s="25"/>
      <c r="BD47" s="25"/>
      <c r="BE47" s="25"/>
      <c r="BF47" s="25"/>
      <c r="BG47" s="73"/>
      <c r="BH47" s="73"/>
      <c r="BI47" s="73"/>
      <c r="BJ47" s="73"/>
      <c r="BK47" s="73"/>
      <c r="BL47" s="73"/>
      <c r="BM47" s="77"/>
      <c r="BN47" s="73"/>
      <c r="BO47" s="73"/>
      <c r="BP47" s="72"/>
      <c r="BQ47" s="72"/>
      <c r="BR47" s="72"/>
      <c r="BS47" s="72"/>
      <c r="BT47" s="72"/>
      <c r="BU47" s="72"/>
      <c r="BV47" s="72"/>
      <c r="CC47" s="25"/>
    </row>
    <row r="48" spans="2:91" ht="17.25" x14ac:dyDescent="0.2">
      <c r="F48" s="390" t="s">
        <v>18</v>
      </c>
      <c r="G48" s="390"/>
      <c r="H48" s="390"/>
      <c r="I48" s="390"/>
      <c r="J48" s="390"/>
      <c r="K48" s="29" t="s">
        <v>15</v>
      </c>
      <c r="L48" s="29"/>
      <c r="M48" s="29"/>
      <c r="N48" s="29"/>
      <c r="R48" s="25" t="s">
        <v>14</v>
      </c>
      <c r="S48" s="393">
        <f>U35</f>
        <v>14240</v>
      </c>
      <c r="T48" s="393"/>
      <c r="U48" s="393"/>
      <c r="V48" s="393"/>
      <c r="W48" s="393"/>
      <c r="X48" s="25" t="s">
        <v>8</v>
      </c>
      <c r="Y48" s="25"/>
      <c r="Z48" s="176" t="s">
        <v>13</v>
      </c>
      <c r="AA48" s="176"/>
      <c r="AB48" s="393">
        <f>Y39</f>
        <v>21</v>
      </c>
      <c r="AC48" s="393"/>
      <c r="AD48" s="393"/>
      <c r="AE48" s="393"/>
      <c r="AF48" s="393"/>
      <c r="AG48" s="176" t="s">
        <v>12</v>
      </c>
      <c r="AH48" s="25" t="s">
        <v>11</v>
      </c>
      <c r="AI48" s="25" t="s">
        <v>10</v>
      </c>
      <c r="AJ48" s="393">
        <f>AR39</f>
        <v>316428</v>
      </c>
      <c r="AK48" s="393"/>
      <c r="AL48" s="393"/>
      <c r="AM48" s="393"/>
      <c r="AN48" s="393"/>
      <c r="AO48" s="393"/>
      <c r="AP48" s="393"/>
      <c r="AQ48" s="176" t="s">
        <v>8</v>
      </c>
      <c r="AR48" s="176" t="s">
        <v>9</v>
      </c>
      <c r="AT48" s="429">
        <f>IF(S48*AB48-AJ48&lt;=0,0,S48*AB48-AJ48)</f>
        <v>0</v>
      </c>
      <c r="AU48" s="429"/>
      <c r="AV48" s="429"/>
      <c r="AW48" s="429"/>
      <c r="AX48" s="429"/>
      <c r="AY48" s="430"/>
      <c r="AZ48" s="430"/>
      <c r="BA48" s="430"/>
      <c r="BB48" s="28" t="s">
        <v>8</v>
      </c>
      <c r="BC48" s="27"/>
      <c r="BD48" s="25"/>
      <c r="BE48" s="25"/>
      <c r="BF48" s="25"/>
      <c r="BG48" s="182"/>
      <c r="BH48" s="186"/>
      <c r="BI48" s="186"/>
      <c r="BJ48" s="186"/>
      <c r="BK48" s="432">
        <f>U35-AG29</f>
        <v>-828</v>
      </c>
      <c r="BL48" s="547"/>
      <c r="BM48" s="547"/>
      <c r="BN48" s="547"/>
      <c r="BO48" s="547"/>
      <c r="BP48" s="72" t="s">
        <v>66</v>
      </c>
      <c r="BQ48" s="72"/>
      <c r="BR48" s="72"/>
      <c r="BS48" s="72"/>
      <c r="BT48" s="428" t="str">
        <f>IF(AG29&lt;U35,"有","無")</f>
        <v>無</v>
      </c>
      <c r="BU48" s="547"/>
      <c r="BV48" s="547"/>
      <c r="BW48" s="547"/>
      <c r="CC48" s="25"/>
    </row>
    <row r="49" spans="6:101" ht="9.9499999999999993" customHeight="1" x14ac:dyDescent="0.2">
      <c r="F49" s="33"/>
      <c r="G49" s="33"/>
      <c r="H49" s="33"/>
      <c r="I49" s="33"/>
      <c r="J49" s="32"/>
      <c r="R49" s="25"/>
      <c r="S49" s="177"/>
      <c r="T49" s="177"/>
      <c r="U49" s="177"/>
      <c r="V49" s="177"/>
      <c r="W49" s="177"/>
      <c r="X49" s="25"/>
      <c r="Y49" s="25"/>
      <c r="Z49" s="176"/>
      <c r="AA49" s="176"/>
      <c r="AB49" s="177"/>
      <c r="AC49" s="177"/>
      <c r="AD49" s="177"/>
      <c r="AE49" s="177"/>
      <c r="AF49" s="177"/>
      <c r="AG49" s="176"/>
      <c r="AH49" s="25"/>
      <c r="AI49" s="25"/>
      <c r="AJ49" s="177"/>
      <c r="AK49" s="177"/>
      <c r="AL49" s="177"/>
      <c r="AM49" s="177"/>
      <c r="AN49" s="177"/>
      <c r="AO49" s="177"/>
      <c r="AP49" s="177"/>
      <c r="AQ49" s="176"/>
      <c r="AR49" s="176"/>
      <c r="AT49" s="31"/>
      <c r="AU49" s="31"/>
      <c r="AV49" s="31"/>
      <c r="AW49" s="31"/>
      <c r="AX49" s="31"/>
      <c r="AY49" s="30"/>
      <c r="AZ49" s="30"/>
      <c r="BA49" s="30"/>
      <c r="BB49" s="26"/>
      <c r="BC49" s="25"/>
      <c r="BD49" s="25"/>
      <c r="BE49" s="25"/>
      <c r="BF49" s="25"/>
      <c r="BG49" s="73"/>
      <c r="BH49" s="73"/>
      <c r="BI49" s="73"/>
      <c r="BJ49" s="73"/>
      <c r="BK49" s="73"/>
      <c r="BL49" s="73"/>
      <c r="BM49" s="77"/>
      <c r="BN49" s="73"/>
      <c r="BO49" s="73"/>
      <c r="BP49" s="72"/>
      <c r="BQ49" s="72"/>
      <c r="BR49" s="72"/>
      <c r="BS49" s="72"/>
      <c r="BT49" s="72"/>
      <c r="BU49" s="72"/>
      <c r="BV49" s="72"/>
      <c r="CC49" s="25"/>
    </row>
    <row r="50" spans="6:101" ht="17.25" x14ac:dyDescent="0.2">
      <c r="F50" s="390" t="s">
        <v>17</v>
      </c>
      <c r="G50" s="390"/>
      <c r="H50" s="390"/>
      <c r="I50" s="390"/>
      <c r="J50" s="390"/>
      <c r="K50" s="29" t="s">
        <v>15</v>
      </c>
      <c r="L50" s="29"/>
      <c r="M50" s="29"/>
      <c r="N50" s="29"/>
      <c r="R50" s="25" t="s">
        <v>14</v>
      </c>
      <c r="S50" s="393">
        <f>U35</f>
        <v>14240</v>
      </c>
      <c r="T50" s="393"/>
      <c r="U50" s="393"/>
      <c r="V50" s="393"/>
      <c r="W50" s="393"/>
      <c r="X50" s="25" t="s">
        <v>8</v>
      </c>
      <c r="Y50" s="25"/>
      <c r="Z50" s="176" t="s">
        <v>13</v>
      </c>
      <c r="AA50" s="176"/>
      <c r="AB50" s="393">
        <f>Y40</f>
        <v>22</v>
      </c>
      <c r="AC50" s="393"/>
      <c r="AD50" s="393"/>
      <c r="AE50" s="393"/>
      <c r="AF50" s="393"/>
      <c r="AG50" s="176" t="s">
        <v>12</v>
      </c>
      <c r="AH50" s="25" t="s">
        <v>11</v>
      </c>
      <c r="AI50" s="25" t="s">
        <v>10</v>
      </c>
      <c r="AJ50" s="393">
        <f>AR40</f>
        <v>316976</v>
      </c>
      <c r="AK50" s="393"/>
      <c r="AL50" s="393"/>
      <c r="AM50" s="393"/>
      <c r="AN50" s="393"/>
      <c r="AO50" s="393"/>
      <c r="AP50" s="393"/>
      <c r="AQ50" s="176" t="s">
        <v>8</v>
      </c>
      <c r="AR50" s="176" t="s">
        <v>9</v>
      </c>
      <c r="AT50" s="429">
        <f>IF(S50*AB50-AJ50&lt;=0,0,S50*AB50-AJ50)</f>
        <v>0</v>
      </c>
      <c r="AU50" s="429"/>
      <c r="AV50" s="429"/>
      <c r="AW50" s="429"/>
      <c r="AX50" s="429"/>
      <c r="AY50" s="430"/>
      <c r="AZ50" s="430"/>
      <c r="BA50" s="430"/>
      <c r="BB50" s="28" t="s">
        <v>8</v>
      </c>
      <c r="BC50" s="27"/>
      <c r="BD50" s="25"/>
      <c r="BE50" s="25"/>
      <c r="BF50" s="25"/>
      <c r="BG50" s="182"/>
      <c r="BH50" s="186"/>
      <c r="BI50" s="186"/>
      <c r="BJ50" s="186"/>
      <c r="BK50" s="432">
        <f>U35-AU29</f>
        <v>-168</v>
      </c>
      <c r="BL50" s="547"/>
      <c r="BM50" s="547"/>
      <c r="BN50" s="547"/>
      <c r="BO50" s="547"/>
      <c r="BP50" s="72" t="s">
        <v>66</v>
      </c>
      <c r="BQ50" s="72"/>
      <c r="BR50" s="72"/>
      <c r="BS50" s="72"/>
      <c r="BT50" s="428" t="str">
        <f>IF(AU29&lt;U35,"有","無")</f>
        <v>無</v>
      </c>
      <c r="BU50" s="547"/>
      <c r="BV50" s="547"/>
      <c r="BW50" s="547"/>
      <c r="CC50" s="25"/>
    </row>
    <row r="51" spans="6:101" ht="9.9499999999999993" customHeight="1" x14ac:dyDescent="0.2">
      <c r="F51" s="33"/>
      <c r="G51" s="33"/>
      <c r="H51" s="33"/>
      <c r="I51" s="33"/>
      <c r="J51" s="32"/>
      <c r="R51" s="25"/>
      <c r="S51" s="177"/>
      <c r="T51" s="177"/>
      <c r="U51" s="177"/>
      <c r="V51" s="177"/>
      <c r="W51" s="177"/>
      <c r="X51" s="25"/>
      <c r="Y51" s="25"/>
      <c r="Z51" s="176"/>
      <c r="AA51" s="176"/>
      <c r="AB51" s="177"/>
      <c r="AC51" s="177"/>
      <c r="AD51" s="177"/>
      <c r="AE51" s="177"/>
      <c r="AF51" s="177"/>
      <c r="AG51" s="176"/>
      <c r="AH51" s="25"/>
      <c r="AI51" s="25"/>
      <c r="AJ51" s="177"/>
      <c r="AK51" s="177"/>
      <c r="AL51" s="177"/>
      <c r="AM51" s="177"/>
      <c r="AN51" s="177"/>
      <c r="AO51" s="177"/>
      <c r="AP51" s="177"/>
      <c r="AQ51" s="176"/>
      <c r="AR51" s="176"/>
      <c r="AT51" s="31"/>
      <c r="AU51" s="31"/>
      <c r="AV51" s="31"/>
      <c r="AW51" s="31"/>
      <c r="AX51" s="31"/>
      <c r="AY51" s="30"/>
      <c r="AZ51" s="30"/>
      <c r="BA51" s="30"/>
      <c r="BB51" s="26"/>
      <c r="BC51" s="25"/>
      <c r="BD51" s="25"/>
      <c r="BE51" s="25"/>
      <c r="BF51" s="25"/>
      <c r="BG51" s="73"/>
      <c r="BH51" s="73"/>
      <c r="BI51" s="73"/>
      <c r="BJ51" s="73"/>
      <c r="BK51" s="73"/>
      <c r="BL51" s="73"/>
      <c r="BM51" s="77"/>
      <c r="BN51" s="73"/>
      <c r="BO51" s="73"/>
      <c r="BP51" s="72"/>
      <c r="BQ51" s="72"/>
      <c r="BR51" s="72"/>
      <c r="BS51" s="72"/>
      <c r="BT51" s="72"/>
      <c r="BU51" s="72"/>
      <c r="BV51" s="72"/>
      <c r="CC51" s="25"/>
    </row>
    <row r="52" spans="6:101" ht="17.25" x14ac:dyDescent="0.2">
      <c r="F52" s="390" t="s">
        <v>16</v>
      </c>
      <c r="G52" s="390"/>
      <c r="H52" s="390"/>
      <c r="I52" s="390"/>
      <c r="J52" s="390"/>
      <c r="K52" s="29" t="s">
        <v>15</v>
      </c>
      <c r="L52" s="29"/>
      <c r="M52" s="29"/>
      <c r="N52" s="29"/>
      <c r="R52" s="25" t="s">
        <v>14</v>
      </c>
      <c r="S52" s="393">
        <f>U35</f>
        <v>14240</v>
      </c>
      <c r="T52" s="393"/>
      <c r="U52" s="393"/>
      <c r="V52" s="393"/>
      <c r="W52" s="393"/>
      <c r="X52" s="25" t="s">
        <v>8</v>
      </c>
      <c r="Y52" s="25"/>
      <c r="Z52" s="176" t="s">
        <v>13</v>
      </c>
      <c r="AA52" s="176"/>
      <c r="AB52" s="393">
        <f>Y41</f>
        <v>23</v>
      </c>
      <c r="AC52" s="393"/>
      <c r="AD52" s="393"/>
      <c r="AE52" s="393"/>
      <c r="AF52" s="393"/>
      <c r="AG52" s="176" t="s">
        <v>12</v>
      </c>
      <c r="AH52" s="25" t="s">
        <v>11</v>
      </c>
      <c r="AI52" s="25" t="s">
        <v>10</v>
      </c>
      <c r="AJ52" s="393">
        <f>AR41</f>
        <v>317538</v>
      </c>
      <c r="AK52" s="393"/>
      <c r="AL52" s="393"/>
      <c r="AM52" s="393"/>
      <c r="AN52" s="393"/>
      <c r="AO52" s="393"/>
      <c r="AP52" s="393"/>
      <c r="AQ52" s="176" t="s">
        <v>8</v>
      </c>
      <c r="AR52" s="176" t="s">
        <v>9</v>
      </c>
      <c r="AT52" s="429">
        <f>IF(S52*AB52-AJ52&lt;=0,0,S52*AB52-AJ52)</f>
        <v>9982</v>
      </c>
      <c r="AU52" s="429"/>
      <c r="AV52" s="429"/>
      <c r="AW52" s="429"/>
      <c r="AX52" s="429"/>
      <c r="AY52" s="430"/>
      <c r="AZ52" s="430"/>
      <c r="BA52" s="430"/>
      <c r="BB52" s="28" t="s">
        <v>8</v>
      </c>
      <c r="BC52" s="27"/>
      <c r="BD52" s="25"/>
      <c r="BE52" s="25"/>
      <c r="BF52" s="25"/>
      <c r="BG52" s="182"/>
      <c r="BH52" s="186"/>
      <c r="BI52" s="186"/>
      <c r="BJ52" s="186"/>
      <c r="BK52" s="432">
        <f>U35-BI29</f>
        <v>434</v>
      </c>
      <c r="BL52" s="547"/>
      <c r="BM52" s="547"/>
      <c r="BN52" s="547"/>
      <c r="BO52" s="547"/>
      <c r="BP52" s="72" t="s">
        <v>66</v>
      </c>
      <c r="BQ52" s="72"/>
      <c r="BR52" s="72"/>
      <c r="BS52" s="72"/>
      <c r="BT52" s="428" t="str">
        <f>IF(BI29&lt;U35,"有","無")</f>
        <v>有</v>
      </c>
      <c r="BU52" s="547"/>
      <c r="BV52" s="547"/>
      <c r="BW52" s="547"/>
      <c r="CC52" s="25"/>
    </row>
    <row r="53" spans="6:101" x14ac:dyDescent="0.15">
      <c r="CG53" s="438"/>
      <c r="CH53" s="438"/>
      <c r="CI53" s="438"/>
      <c r="CJ53" s="438"/>
      <c r="CK53" s="438"/>
      <c r="CL53" s="438"/>
      <c r="CM53" s="438"/>
      <c r="CN53" s="438"/>
      <c r="CO53" s="438"/>
    </row>
    <row r="54" spans="6:101" x14ac:dyDescent="0.15">
      <c r="BX54" s="171" t="s">
        <v>188</v>
      </c>
      <c r="CG54" s="433"/>
      <c r="CH54" s="433"/>
      <c r="CI54" s="435"/>
      <c r="CJ54" s="435"/>
      <c r="CK54" s="435"/>
      <c r="CL54" s="435"/>
      <c r="CM54" s="435"/>
      <c r="CN54" s="435"/>
      <c r="CO54" s="435"/>
    </row>
    <row r="55" spans="6:101" ht="14.25" x14ac:dyDescent="0.15">
      <c r="CG55" s="433"/>
      <c r="CH55" s="433"/>
      <c r="CI55" s="435"/>
      <c r="CJ55" s="435"/>
      <c r="CK55" s="435"/>
      <c r="CL55" s="435"/>
      <c r="CM55" s="435"/>
      <c r="CN55" s="435"/>
      <c r="CO55" s="435"/>
      <c r="CS55" s="304"/>
      <c r="CT55" s="305"/>
      <c r="CU55" s="305"/>
      <c r="CV55" s="305"/>
      <c r="CW55" s="305"/>
    </row>
    <row r="56" spans="6:101" x14ac:dyDescent="0.15">
      <c r="CG56" s="433"/>
      <c r="CH56" s="433"/>
      <c r="CI56" s="434"/>
      <c r="CJ56" s="434"/>
      <c r="CK56" s="434"/>
      <c r="CL56" s="434"/>
      <c r="CM56" s="434"/>
      <c r="CN56" s="434"/>
      <c r="CO56" s="434"/>
    </row>
  </sheetData>
  <sheetProtection algorithmName="SHA-512" hashValue="SyTpucN5+bRIe8yv+CI52GVK0H+ebJBU2oDZrIEl/sqD1TqDdMKFZ8wxv7PM9sDF2kuXrblyWqOyPSlcR/EH7w==" saltValue="trG6nKkXqm8dXooHqgA4Kw==" spinCount="100000" sheet="1" objects="1" scenarios="1"/>
  <mergeCells count="211">
    <mergeCell ref="B27:C29"/>
    <mergeCell ref="B26:K26"/>
    <mergeCell ref="AR37:AW37"/>
    <mergeCell ref="CG56:CH56"/>
    <mergeCell ref="CI56:CO56"/>
    <mergeCell ref="CG53:CO53"/>
    <mergeCell ref="CG54:CH54"/>
    <mergeCell ref="CI54:CO54"/>
    <mergeCell ref="CG55:CH55"/>
    <mergeCell ref="CI55:CO55"/>
    <mergeCell ref="BT46:BW46"/>
    <mergeCell ref="F48:J48"/>
    <mergeCell ref="S48:W48"/>
    <mergeCell ref="AB48:AF48"/>
    <mergeCell ref="AJ48:AP48"/>
    <mergeCell ref="AT48:BA48"/>
    <mergeCell ref="BK48:BO48"/>
    <mergeCell ref="BT48:BW48"/>
    <mergeCell ref="F46:J46"/>
    <mergeCell ref="S46:W46"/>
    <mergeCell ref="AB46:AF46"/>
    <mergeCell ref="AJ46:AP46"/>
    <mergeCell ref="AT46:BA46"/>
    <mergeCell ref="BK46:BO46"/>
    <mergeCell ref="CS55:CW55"/>
    <mergeCell ref="BT50:BW50"/>
    <mergeCell ref="F52:J52"/>
    <mergeCell ref="S52:W52"/>
    <mergeCell ref="AB52:AF52"/>
    <mergeCell ref="AJ52:AP52"/>
    <mergeCell ref="AT52:BA52"/>
    <mergeCell ref="BK52:BO52"/>
    <mergeCell ref="BT52:BW52"/>
    <mergeCell ref="F50:J50"/>
    <mergeCell ref="S50:W50"/>
    <mergeCell ref="AB50:AF50"/>
    <mergeCell ref="AJ50:AP50"/>
    <mergeCell ref="AT50:BA50"/>
    <mergeCell ref="BK50:BO50"/>
    <mergeCell ref="F44:N44"/>
    <mergeCell ref="AU44:BB44"/>
    <mergeCell ref="BG44:BW44"/>
    <mergeCell ref="C40:D40"/>
    <mergeCell ref="E40:I40"/>
    <mergeCell ref="J40:K40"/>
    <mergeCell ref="Y40:AA40"/>
    <mergeCell ref="AR40:AX40"/>
    <mergeCell ref="C41:D41"/>
    <mergeCell ref="E41:I41"/>
    <mergeCell ref="J41:K41"/>
    <mergeCell ref="Y41:AA41"/>
    <mergeCell ref="AR41:AX41"/>
    <mergeCell ref="AR38:AX38"/>
    <mergeCell ref="C39:D39"/>
    <mergeCell ref="E39:I39"/>
    <mergeCell ref="J39:K39"/>
    <mergeCell ref="Y39:AA39"/>
    <mergeCell ref="AR39:AX39"/>
    <mergeCell ref="D35:H35"/>
    <mergeCell ref="U35:Z35"/>
    <mergeCell ref="C38:D38"/>
    <mergeCell ref="E38:I38"/>
    <mergeCell ref="J38:K38"/>
    <mergeCell ref="Y38:AA38"/>
    <mergeCell ref="S28:X28"/>
    <mergeCell ref="Z28:AF28"/>
    <mergeCell ref="AG28:AL28"/>
    <mergeCell ref="AU29:AZ29"/>
    <mergeCell ref="BB29:BH29"/>
    <mergeCell ref="BI29:BN29"/>
    <mergeCell ref="D33:H33"/>
    <mergeCell ref="U33:Z33"/>
    <mergeCell ref="AN28:AT28"/>
    <mergeCell ref="AU28:AZ28"/>
    <mergeCell ref="BB28:BH28"/>
    <mergeCell ref="BI28:BN28"/>
    <mergeCell ref="D29:K29"/>
    <mergeCell ref="L29:R29"/>
    <mergeCell ref="S29:X29"/>
    <mergeCell ref="Z29:AF29"/>
    <mergeCell ref="AG29:AL29"/>
    <mergeCell ref="AN29:AT29"/>
    <mergeCell ref="D28:K28"/>
    <mergeCell ref="L28:R28"/>
    <mergeCell ref="C25:BV25"/>
    <mergeCell ref="Q22:AA22"/>
    <mergeCell ref="AB22:AC22"/>
    <mergeCell ref="AD22:AE22"/>
    <mergeCell ref="AF22:AP22"/>
    <mergeCell ref="AQ22:AR22"/>
    <mergeCell ref="AS22:AT22"/>
    <mergeCell ref="L26:Y26"/>
    <mergeCell ref="Z26:AM26"/>
    <mergeCell ref="AN26:BA26"/>
    <mergeCell ref="BB26:BO26"/>
    <mergeCell ref="B22:N22"/>
    <mergeCell ref="O22:P22"/>
    <mergeCell ref="AU22:BE22"/>
    <mergeCell ref="BF22:BG22"/>
    <mergeCell ref="BH22:BI22"/>
    <mergeCell ref="BJ22:BT22"/>
    <mergeCell ref="D27:K27"/>
    <mergeCell ref="L27:R27"/>
    <mergeCell ref="S27:X27"/>
    <mergeCell ref="Z27:AF27"/>
    <mergeCell ref="AG27:AL27"/>
    <mergeCell ref="AN27:AT27"/>
    <mergeCell ref="AU27:AZ27"/>
    <mergeCell ref="BB27:BH27"/>
    <mergeCell ref="BI27:BN27"/>
    <mergeCell ref="AD17:AR21"/>
    <mergeCell ref="AS17:BG21"/>
    <mergeCell ref="BH17:BV21"/>
    <mergeCell ref="B18:G18"/>
    <mergeCell ref="H18:N18"/>
    <mergeCell ref="B19:G19"/>
    <mergeCell ref="H19:N19"/>
    <mergeCell ref="BU22:BV22"/>
    <mergeCell ref="B16:G16"/>
    <mergeCell ref="H16:N16"/>
    <mergeCell ref="O16:AC16"/>
    <mergeCell ref="AD16:AR16"/>
    <mergeCell ref="AS16:BG16"/>
    <mergeCell ref="BH16:BV16"/>
    <mergeCell ref="B20:G20"/>
    <mergeCell ref="H20:N20"/>
    <mergeCell ref="B21:G21"/>
    <mergeCell ref="H21:N21"/>
    <mergeCell ref="B17:G17"/>
    <mergeCell ref="H17:N17"/>
    <mergeCell ref="O17:AC21"/>
    <mergeCell ref="BJ14:BT14"/>
    <mergeCell ref="BU14:BV14"/>
    <mergeCell ref="B15:N15"/>
    <mergeCell ref="O15:AC15"/>
    <mergeCell ref="AD15:AR15"/>
    <mergeCell ref="AS15:BG15"/>
    <mergeCell ref="BH15:BV15"/>
    <mergeCell ref="AB14:AC14"/>
    <mergeCell ref="AD14:AE14"/>
    <mergeCell ref="AF14:AP14"/>
    <mergeCell ref="AQ14:AR14"/>
    <mergeCell ref="AS14:AT14"/>
    <mergeCell ref="AU14:BE14"/>
    <mergeCell ref="H12:N12"/>
    <mergeCell ref="B13:G13"/>
    <mergeCell ref="H13:N13"/>
    <mergeCell ref="B14:N14"/>
    <mergeCell ref="O14:P14"/>
    <mergeCell ref="Q14:AA14"/>
    <mergeCell ref="BH10:BI10"/>
    <mergeCell ref="BJ10:BO10"/>
    <mergeCell ref="BP10:BV10"/>
    <mergeCell ref="B11:G11"/>
    <mergeCell ref="H11:N11"/>
    <mergeCell ref="O11:AC13"/>
    <mergeCell ref="AD11:AR13"/>
    <mergeCell ref="AS11:BG13"/>
    <mergeCell ref="BH11:BV13"/>
    <mergeCell ref="B12:G12"/>
    <mergeCell ref="AD10:AE10"/>
    <mergeCell ref="AF10:AK10"/>
    <mergeCell ref="AL10:AR10"/>
    <mergeCell ref="AS10:AT10"/>
    <mergeCell ref="AU10:AZ10"/>
    <mergeCell ref="BA10:BG10"/>
    <mergeCell ref="BF14:BG14"/>
    <mergeCell ref="BH14:BI14"/>
    <mergeCell ref="B9:N9"/>
    <mergeCell ref="O9:AC9"/>
    <mergeCell ref="AD9:AR9"/>
    <mergeCell ref="AS9:BG9"/>
    <mergeCell ref="BH9:BV9"/>
    <mergeCell ref="B10:G10"/>
    <mergeCell ref="H10:N10"/>
    <mergeCell ref="O10:P10"/>
    <mergeCell ref="Q10:V10"/>
    <mergeCell ref="W10:AC10"/>
    <mergeCell ref="AB6:AL6"/>
    <mergeCell ref="AM6:AS6"/>
    <mergeCell ref="AT6:AW6"/>
    <mergeCell ref="AZ6:BJ6"/>
    <mergeCell ref="BK6:BV6"/>
    <mergeCell ref="B8:N8"/>
    <mergeCell ref="O8:AC8"/>
    <mergeCell ref="AD8:AR8"/>
    <mergeCell ref="AS8:BG8"/>
    <mergeCell ref="BH8:BV8"/>
    <mergeCell ref="B5:F5"/>
    <mergeCell ref="H5:M5"/>
    <mergeCell ref="O5:U5"/>
    <mergeCell ref="B6:L6"/>
    <mergeCell ref="M6:W6"/>
    <mergeCell ref="X6:Y6"/>
    <mergeCell ref="B4:F4"/>
    <mergeCell ref="H4:M4"/>
    <mergeCell ref="O4:U4"/>
    <mergeCell ref="AT4:BC4"/>
    <mergeCell ref="BD4:BH4"/>
    <mergeCell ref="BI4:BS4"/>
    <mergeCell ref="B1:P1"/>
    <mergeCell ref="AU1:BJ1"/>
    <mergeCell ref="B2:Y2"/>
    <mergeCell ref="AT2:BL2"/>
    <mergeCell ref="B3:F3"/>
    <mergeCell ref="H3:M3"/>
    <mergeCell ref="O3:U3"/>
    <mergeCell ref="AT3:BC3"/>
    <mergeCell ref="BD3:BV3"/>
    <mergeCell ref="BK1:BU1"/>
    <mergeCell ref="AA1:AQ1"/>
  </mergeCells>
  <phoneticPr fontId="2"/>
  <printOptions horizontalCentered="1" verticalCentered="1"/>
  <pageMargins left="0.23622047244094491" right="0.23622047244094491" top="0.23622047244094491" bottom="0.51181102362204722" header="0.31496062992125984" footer="0.31496062992125984"/>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作成前に見てください</vt:lpstr>
      <vt:lpstr>入力シート①【開始月】</vt:lpstr>
      <vt:lpstr>入力シート②【開始月】</vt:lpstr>
      <vt:lpstr>試算シート【開始月】(提出)</vt:lpstr>
      <vt:lpstr>入力シート① 【終了月】</vt:lpstr>
      <vt:lpstr>入力シート② 【終了月】</vt:lpstr>
      <vt:lpstr>試算シート【終了月】(提出)</vt:lpstr>
      <vt:lpstr>'試算シート【開始月】(提出)'!Print_Area</vt:lpstr>
      <vt:lpstr>'試算シート【終了月】(提出)'!Print_Area</vt:lpstr>
      <vt:lpstr>'入力シート① 【終了月】'!Print_Area</vt:lpstr>
      <vt:lpstr>入力シート①【開始月】!Print_Area</vt:lpstr>
      <vt:lpstr>'入力シート② 【終了月】'!Print_Area</vt:lpstr>
      <vt:lpstr>入力シート②【開始月】!Print_Area</vt:lpstr>
    </vt:vector>
  </TitlesOfParts>
  <Company>公立学校共済組合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公立学校共済組合</dc:creator>
  <cp:lastModifiedBy>篠原　優一</cp:lastModifiedBy>
  <cp:lastPrinted>2024-02-13T06:47:35Z</cp:lastPrinted>
  <dcterms:created xsi:type="dcterms:W3CDTF">2015-01-22T06:35:32Z</dcterms:created>
  <dcterms:modified xsi:type="dcterms:W3CDTF">2024-02-13T07:43:53Z</dcterms:modified>
</cp:coreProperties>
</file>