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Y:\013_共通\@【共済組合様式関係】\＠【R6.12マイナ保険証開始に伴う様式変更】\(３)短期給付\現金給付様式案\"/>
    </mc:Choice>
  </mc:AlternateContent>
  <xr:revisionPtr revIDLastSave="0" documentId="13_ncr:1_{D44845FE-5C44-4A86-8B6D-F6E2CD075D49}" xr6:coauthVersionLast="36" xr6:coauthVersionMax="36" xr10:uidLastSave="{00000000-0000-0000-0000-000000000000}"/>
  <bookViews>
    <workbookView xWindow="360" yWindow="105" windowWidth="9555" windowHeight="10890" activeTab="1" xr2:uid="{00000000-000D-0000-FFFF-FFFF00000000}"/>
  </bookViews>
  <sheets>
    <sheet name="入力シート (延長)" sheetId="6" r:id="rId1"/>
    <sheet name="請求書" sheetId="7" r:id="rId2"/>
    <sheet name="計算書" sheetId="5" r:id="rId3"/>
  </sheets>
  <definedNames>
    <definedName name="_xlnm.Print_Area" localSheetId="2">計算書!$A$1:$AE$56</definedName>
  </definedNames>
  <calcPr calcId="191029"/>
</workbook>
</file>

<file path=xl/calcChain.xml><?xml version="1.0" encoding="utf-8"?>
<calcChain xmlns="http://schemas.openxmlformats.org/spreadsheetml/2006/main">
  <c r="P7" i="5" l="1"/>
  <c r="X7" i="5"/>
  <c r="S14" i="7"/>
  <c r="F14" i="7"/>
  <c r="V8" i="7" l="1"/>
  <c r="F17" i="7" l="1"/>
  <c r="V5" i="7"/>
  <c r="V4" i="7"/>
  <c r="E4" i="7"/>
  <c r="W11" i="5" l="1"/>
  <c r="W10" i="5"/>
  <c r="I11" i="5"/>
  <c r="I10" i="5"/>
  <c r="H3" i="5" l="1"/>
  <c r="A6" i="5"/>
  <c r="A8" i="5"/>
  <c r="X3" i="5"/>
  <c r="X1" i="5"/>
  <c r="C29" i="5" l="1"/>
  <c r="S29" i="5" s="1"/>
  <c r="H7" i="5"/>
  <c r="AU9" i="5" l="1"/>
  <c r="BK50" i="5" l="1"/>
  <c r="BL50" i="5" s="1"/>
  <c r="BM50" i="5" s="1"/>
  <c r="BN50" i="5" s="1"/>
  <c r="BO50" i="5" s="1"/>
  <c r="BB45" i="5"/>
  <c r="BA45" i="5"/>
  <c r="BB43" i="5" s="1"/>
  <c r="AZ45" i="5"/>
  <c r="AY45" i="5"/>
  <c r="AZ43" i="5" s="1"/>
  <c r="AX45" i="5"/>
  <c r="AY43" i="5" s="1"/>
  <c r="AW45" i="5"/>
  <c r="AX43" i="5" s="1"/>
  <c r="AV45" i="5"/>
  <c r="AW43" i="5" s="1"/>
  <c r="AP45" i="5"/>
  <c r="BA43" i="5"/>
  <c r="AV43" i="5"/>
  <c r="BB17" i="5"/>
  <c r="BA17" i="5"/>
  <c r="AZ17" i="5"/>
  <c r="AY17" i="5"/>
  <c r="AX17" i="5"/>
  <c r="AW17" i="5"/>
  <c r="AV17" i="5"/>
  <c r="AU17" i="5"/>
  <c r="AT17" i="5"/>
  <c r="AS17" i="5"/>
  <c r="AR17" i="5"/>
  <c r="AQ17" i="5"/>
  <c r="AP17" i="5"/>
  <c r="BB15" i="5"/>
  <c r="BA15" i="5"/>
  <c r="AZ15" i="5"/>
  <c r="AY15" i="5"/>
  <c r="AX15" i="5"/>
  <c r="AW15" i="5"/>
  <c r="AV15" i="5"/>
  <c r="AU15" i="5"/>
  <c r="AT15" i="5"/>
  <c r="AS15" i="5"/>
  <c r="AR15" i="5"/>
  <c r="AQ15" i="5"/>
  <c r="AP9" i="5"/>
  <c r="AT5" i="5"/>
  <c r="AT9" i="5" s="1"/>
  <c r="B16" i="5"/>
  <c r="P16" i="5" s="1"/>
  <c r="C21" i="5" l="1"/>
  <c r="S21" i="5" s="1"/>
  <c r="Y34" i="5" s="1"/>
  <c r="AY73" i="5" s="1"/>
  <c r="AR7" i="5"/>
  <c r="AO14" i="5"/>
  <c r="AV9" i="5"/>
  <c r="AR9" i="5" l="1"/>
  <c r="AP11" i="5" s="1"/>
  <c r="AY72" i="5"/>
  <c r="AO43" i="5"/>
  <c r="AQ39" i="5"/>
  <c r="AQ38" i="5"/>
  <c r="AQ37" i="5"/>
  <c r="AQ36" i="5"/>
  <c r="AQ35" i="5"/>
  <c r="AQ34" i="5"/>
  <c r="AQ33" i="5"/>
  <c r="AQ32" i="5"/>
  <c r="AQ31" i="5"/>
  <c r="AQ30" i="5"/>
  <c r="AQ29" i="5"/>
  <c r="AQ28" i="5"/>
  <c r="AQ27" i="5"/>
  <c r="AQ26" i="5"/>
  <c r="AQ25" i="5"/>
  <c r="AQ24" i="5"/>
  <c r="AQ23" i="5"/>
  <c r="AR22" i="5"/>
  <c r="AQ22" i="5"/>
  <c r="AP14" i="5"/>
  <c r="AQ14" i="5" s="1"/>
  <c r="AR14" i="5" s="1"/>
  <c r="AS14" i="5" s="1"/>
  <c r="AT14" i="5" s="1"/>
  <c r="AU14" i="5" s="1"/>
  <c r="AV14" i="5" s="1"/>
  <c r="AW14" i="5" s="1"/>
  <c r="AX14" i="5" s="1"/>
  <c r="AY14" i="5" s="1"/>
  <c r="AZ14" i="5" s="1"/>
  <c r="BA14" i="5" s="1"/>
  <c r="BB14" i="5" s="1"/>
  <c r="BF73" i="5"/>
  <c r="BE73" i="5"/>
  <c r="BD73" i="5"/>
  <c r="BC73" i="5"/>
  <c r="BB73" i="5"/>
  <c r="BA73" i="5"/>
  <c r="AZ73" i="5"/>
  <c r="AO42" i="5" l="1"/>
  <c r="AQ66" i="5" s="1"/>
  <c r="AR10" i="5"/>
  <c r="AQ11" i="5"/>
  <c r="AO15" i="5"/>
  <c r="AV22" i="5" s="1"/>
  <c r="BF72" i="5"/>
  <c r="BE72" i="5"/>
  <c r="BD72" i="5"/>
  <c r="BC72" i="5"/>
  <c r="BB72" i="5"/>
  <c r="BA72" i="5"/>
  <c r="AZ72" i="5"/>
  <c r="AS22" i="5"/>
  <c r="AX22" i="5"/>
  <c r="AR23" i="5"/>
  <c r="AR24" i="5"/>
  <c r="AR25" i="5"/>
  <c r="AR26" i="5"/>
  <c r="AR27" i="5"/>
  <c r="AR28" i="5"/>
  <c r="AR29" i="5"/>
  <c r="AR30" i="5"/>
  <c r="AR31" i="5"/>
  <c r="AR32" i="5"/>
  <c r="AR33" i="5"/>
  <c r="AR34" i="5"/>
  <c r="AR35" i="5"/>
  <c r="AR36" i="5"/>
  <c r="AR37" i="5"/>
  <c r="AR38" i="5"/>
  <c r="AR39" i="5"/>
  <c r="AY74" i="5"/>
  <c r="AQ67" i="5" l="1"/>
  <c r="AU67" i="5" s="1"/>
  <c r="AU22" i="5"/>
  <c r="AP13" i="5" s="1"/>
  <c r="AQ50" i="5"/>
  <c r="AU50" i="5" s="1"/>
  <c r="AQ57" i="5"/>
  <c r="AR57" i="5" s="1"/>
  <c r="AQ53" i="5"/>
  <c r="AR53" i="5" s="1"/>
  <c r="AQ61" i="5"/>
  <c r="AR61" i="5" s="1"/>
  <c r="AQ51" i="5"/>
  <c r="AR51" i="5" s="1"/>
  <c r="AQ55" i="5"/>
  <c r="AU55" i="5" s="1"/>
  <c r="AQ59" i="5"/>
  <c r="AU59" i="5" s="1"/>
  <c r="AQ63" i="5"/>
  <c r="AU63" i="5" s="1"/>
  <c r="AQ65" i="5"/>
  <c r="AU65" i="5" s="1"/>
  <c r="AP42" i="5"/>
  <c r="AQ42" i="5" s="1"/>
  <c r="AR42" i="5" s="1"/>
  <c r="AS42" i="5" s="1"/>
  <c r="AT42" i="5" s="1"/>
  <c r="AU42" i="5" s="1"/>
  <c r="AV42" i="5" s="1"/>
  <c r="AW42" i="5" s="1"/>
  <c r="AX42" i="5" s="1"/>
  <c r="AY42" i="5" s="1"/>
  <c r="AZ42" i="5" s="1"/>
  <c r="BA42" i="5" s="1"/>
  <c r="BB42" i="5" s="1"/>
  <c r="AR50" i="5"/>
  <c r="AT50" i="5" s="1"/>
  <c r="AQ52" i="5"/>
  <c r="AR52" i="5" s="1"/>
  <c r="AQ54" i="5"/>
  <c r="AR54" i="5" s="1"/>
  <c r="AQ56" i="5"/>
  <c r="AR56" i="5" s="1"/>
  <c r="AQ58" i="5"/>
  <c r="AU58" i="5" s="1"/>
  <c r="AQ60" i="5"/>
  <c r="AR60" i="5" s="1"/>
  <c r="AQ62" i="5"/>
  <c r="AR62" i="5" s="1"/>
  <c r="AQ64" i="5"/>
  <c r="AR64" i="5" s="1"/>
  <c r="AT29" i="5"/>
  <c r="AT22" i="5"/>
  <c r="AW22" i="5" s="1"/>
  <c r="AT37" i="5"/>
  <c r="AT25" i="5"/>
  <c r="AT33" i="5"/>
  <c r="AU39" i="5"/>
  <c r="AW39" i="5" s="1"/>
  <c r="AY39" i="5" s="1"/>
  <c r="BG56" i="5" s="1"/>
  <c r="AU38" i="5"/>
  <c r="AW38" i="5" s="1"/>
  <c r="AY38" i="5" s="1"/>
  <c r="BF38" i="5" s="1"/>
  <c r="AU37" i="5"/>
  <c r="AW37" i="5" s="1"/>
  <c r="AY37" i="5" s="1"/>
  <c r="BG54" i="5" s="1"/>
  <c r="AU36" i="5"/>
  <c r="AW36" i="5" s="1"/>
  <c r="AY36" i="5" s="1"/>
  <c r="BF36" i="5" s="1"/>
  <c r="AU35" i="5"/>
  <c r="AW35" i="5" s="1"/>
  <c r="AY35" i="5" s="1"/>
  <c r="BG52" i="5" s="1"/>
  <c r="AU34" i="5"/>
  <c r="BB13" i="5" s="1"/>
  <c r="AU33" i="5"/>
  <c r="AW33" i="5" s="1"/>
  <c r="AY33" i="5" s="1"/>
  <c r="AU32" i="5"/>
  <c r="AZ13" i="5" s="1"/>
  <c r="AU31" i="5"/>
  <c r="AU30" i="5"/>
  <c r="AX13" i="5" s="1"/>
  <c r="AU29" i="5"/>
  <c r="AW29" i="5" s="1"/>
  <c r="AU28" i="5"/>
  <c r="AV13" i="5" s="1"/>
  <c r="AU27" i="5"/>
  <c r="AU26" i="5"/>
  <c r="AT13" i="5" s="1"/>
  <c r="AU25" i="5"/>
  <c r="AU24" i="5"/>
  <c r="AR13" i="5" s="1"/>
  <c r="AU23" i="5"/>
  <c r="AQ13" i="5" s="1"/>
  <c r="AS11" i="5"/>
  <c r="AS9" i="5"/>
  <c r="AT23" i="5"/>
  <c r="AT27" i="5"/>
  <c r="AT31" i="5"/>
  <c r="AT35" i="5"/>
  <c r="AT39" i="5"/>
  <c r="AT38" i="5"/>
  <c r="AT36" i="5"/>
  <c r="AT34" i="5"/>
  <c r="AT32" i="5"/>
  <c r="AT30" i="5"/>
  <c r="AT28" i="5"/>
  <c r="AT26" i="5"/>
  <c r="AT24" i="5"/>
  <c r="AU66" i="5"/>
  <c r="AR66" i="5"/>
  <c r="AR67" i="5"/>
  <c r="BF74" i="5"/>
  <c r="BE74" i="5"/>
  <c r="BD74" i="5"/>
  <c r="BC74" i="5"/>
  <c r="BB74" i="5"/>
  <c r="BA74" i="5"/>
  <c r="AX39" i="5"/>
  <c r="AV39" i="5"/>
  <c r="AS39" i="5"/>
  <c r="AX38" i="5"/>
  <c r="AV38" i="5"/>
  <c r="AS38" i="5"/>
  <c r="AX37" i="5"/>
  <c r="AV37" i="5"/>
  <c r="AS37" i="5"/>
  <c r="AX36" i="5"/>
  <c r="AV36" i="5"/>
  <c r="AS36" i="5"/>
  <c r="AX35" i="5"/>
  <c r="AV35" i="5"/>
  <c r="AS35" i="5"/>
  <c r="AX34" i="5"/>
  <c r="AV34" i="5"/>
  <c r="AS34" i="5"/>
  <c r="AX33" i="5"/>
  <c r="AV33" i="5"/>
  <c r="AS33" i="5"/>
  <c r="AX32" i="5"/>
  <c r="AV32" i="5"/>
  <c r="AS32" i="5"/>
  <c r="AX31" i="5"/>
  <c r="AV31" i="5"/>
  <c r="AS31" i="5"/>
  <c r="AX30" i="5"/>
  <c r="AV30" i="5"/>
  <c r="AS30" i="5"/>
  <c r="AX29" i="5"/>
  <c r="AV29" i="5"/>
  <c r="AS29" i="5"/>
  <c r="AX28" i="5"/>
  <c r="AV28" i="5"/>
  <c r="AS28" i="5"/>
  <c r="AX27" i="5"/>
  <c r="AV27" i="5"/>
  <c r="AS27" i="5"/>
  <c r="AX26" i="5"/>
  <c r="AV26" i="5"/>
  <c r="AS26" i="5"/>
  <c r="AX25" i="5"/>
  <c r="AV25" i="5"/>
  <c r="AS25" i="5"/>
  <c r="AX24" i="5"/>
  <c r="AV24" i="5"/>
  <c r="AS24" i="5"/>
  <c r="AX23" i="5"/>
  <c r="AV23" i="5"/>
  <c r="AS23" i="5"/>
  <c r="AU62" i="5" l="1"/>
  <c r="BB41" i="5" s="1"/>
  <c r="AU53" i="5"/>
  <c r="AS41" i="5" s="1"/>
  <c r="AR58" i="5"/>
  <c r="AV58" i="5" s="1"/>
  <c r="AS50" i="5"/>
  <c r="AR59" i="5"/>
  <c r="AX59" i="5" s="1"/>
  <c r="AU54" i="5"/>
  <c r="AT41" i="5" s="1"/>
  <c r="AU51" i="5"/>
  <c r="AQ41" i="5" s="1"/>
  <c r="AU61" i="5"/>
  <c r="BA41" i="5" s="1"/>
  <c r="AU57" i="5"/>
  <c r="AR55" i="5"/>
  <c r="AX55" i="5" s="1"/>
  <c r="AR65" i="5"/>
  <c r="AV65" i="5" s="1"/>
  <c r="AV50" i="5"/>
  <c r="AR63" i="5"/>
  <c r="AV63" i="5" s="1"/>
  <c r="AU64" i="5"/>
  <c r="AU60" i="5"/>
  <c r="AU56" i="5"/>
  <c r="AV41" i="5" s="1"/>
  <c r="AU52" i="5"/>
  <c r="AR41" i="5" s="1"/>
  <c r="AX50" i="5"/>
  <c r="BD39" i="5"/>
  <c r="AW32" i="5"/>
  <c r="AY32" i="5" s="1"/>
  <c r="BE49" i="5" s="1"/>
  <c r="BC36" i="5"/>
  <c r="AW26" i="5"/>
  <c r="Q43" i="5" s="1"/>
  <c r="AW34" i="5"/>
  <c r="AY34" i="5" s="1"/>
  <c r="BF34" i="5" s="1"/>
  <c r="BC38" i="5"/>
  <c r="AW24" i="5"/>
  <c r="Q41" i="5" s="1"/>
  <c r="BG53" i="5"/>
  <c r="BG55" i="5"/>
  <c r="AW25" i="5"/>
  <c r="Q42" i="5" s="1"/>
  <c r="AW27" i="5"/>
  <c r="AW31" i="5"/>
  <c r="BD35" i="5"/>
  <c r="AW28" i="5"/>
  <c r="Q45" i="5" s="1"/>
  <c r="AW30" i="5"/>
  <c r="AY30" i="5" s="1"/>
  <c r="BF47" i="5" s="1"/>
  <c r="AY13" i="5"/>
  <c r="BD37" i="5"/>
  <c r="AU13" i="5"/>
  <c r="AZ35" i="5"/>
  <c r="AZ37" i="5"/>
  <c r="AZ39" i="5"/>
  <c r="BA36" i="5"/>
  <c r="BE36" i="5"/>
  <c r="BA38" i="5"/>
  <c r="BE38" i="5"/>
  <c r="AZ36" i="5"/>
  <c r="BB36" i="5"/>
  <c r="BD36" i="5"/>
  <c r="AZ38" i="5"/>
  <c r="BB38" i="5"/>
  <c r="BD38" i="5"/>
  <c r="AW23" i="5"/>
  <c r="Q40" i="5" s="1"/>
  <c r="AS13" i="5"/>
  <c r="AW13" i="5"/>
  <c r="BA13" i="5"/>
  <c r="BB35" i="5"/>
  <c r="BF35" i="5"/>
  <c r="BB37" i="5"/>
  <c r="BF37" i="5"/>
  <c r="BB39" i="5"/>
  <c r="BF39" i="5"/>
  <c r="BA35" i="5"/>
  <c r="BC35" i="5"/>
  <c r="BE35" i="5"/>
  <c r="BA37" i="5"/>
  <c r="BC37" i="5"/>
  <c r="BE37" i="5"/>
  <c r="BA39" i="5"/>
  <c r="BC39" i="5"/>
  <c r="BE39" i="5"/>
  <c r="Q39" i="5"/>
  <c r="D39" i="5" s="1"/>
  <c r="BD49" i="5"/>
  <c r="Q46" i="5"/>
  <c r="BF33" i="5"/>
  <c r="BE33" i="5"/>
  <c r="BD33" i="5"/>
  <c r="BC33" i="5"/>
  <c r="BB33" i="5"/>
  <c r="BA33" i="5"/>
  <c r="AZ33" i="5"/>
  <c r="AX67" i="5"/>
  <c r="AV67" i="5"/>
  <c r="AW67" i="5" s="1"/>
  <c r="AY67" i="5" s="1"/>
  <c r="AT67" i="5"/>
  <c r="AS67" i="5"/>
  <c r="AX66" i="5"/>
  <c r="AV66" i="5"/>
  <c r="AT66" i="5"/>
  <c r="AW66" i="5" s="1"/>
  <c r="AY66" i="5" s="1"/>
  <c r="AS66" i="5"/>
  <c r="AX65" i="5"/>
  <c r="AX64" i="5"/>
  <c r="AV64" i="5"/>
  <c r="AT64" i="5"/>
  <c r="AS64" i="5"/>
  <c r="AX62" i="5"/>
  <c r="AV62" i="5"/>
  <c r="AT62" i="5"/>
  <c r="AS62" i="5"/>
  <c r="AX61" i="5"/>
  <c r="AV61" i="5"/>
  <c r="AT61" i="5"/>
  <c r="AS61" i="5"/>
  <c r="AX60" i="5"/>
  <c r="AV60" i="5"/>
  <c r="AT60" i="5"/>
  <c r="AS60" i="5"/>
  <c r="AY41" i="5"/>
  <c r="AX41" i="5"/>
  <c r="AX57" i="5"/>
  <c r="AV57" i="5"/>
  <c r="AT57" i="5"/>
  <c r="AS57" i="5"/>
  <c r="AX56" i="5"/>
  <c r="AV56" i="5"/>
  <c r="AT56" i="5"/>
  <c r="AS56" i="5"/>
  <c r="AU41" i="5"/>
  <c r="AX54" i="5"/>
  <c r="AV54" i="5"/>
  <c r="AT54" i="5"/>
  <c r="AS54" i="5"/>
  <c r="AX53" i="5"/>
  <c r="AV53" i="5"/>
  <c r="AT53" i="5"/>
  <c r="AS53" i="5"/>
  <c r="AX52" i="5"/>
  <c r="AV52" i="5"/>
  <c r="AT52" i="5"/>
  <c r="AS52" i="5"/>
  <c r="AX51" i="5"/>
  <c r="AV51" i="5"/>
  <c r="AT51" i="5"/>
  <c r="AS51" i="5"/>
  <c r="AW50" i="5"/>
  <c r="AP41" i="5"/>
  <c r="AW62" i="5" l="1"/>
  <c r="AY62" i="5" s="1"/>
  <c r="AX63" i="5"/>
  <c r="BE66" i="5"/>
  <c r="BC66" i="5"/>
  <c r="BA66" i="5"/>
  <c r="BF66" i="5"/>
  <c r="BD66" i="5"/>
  <c r="BB66" i="5"/>
  <c r="AZ66" i="5"/>
  <c r="AW63" i="5"/>
  <c r="AY63" i="5" s="1"/>
  <c r="BF67" i="5"/>
  <c r="BD67" i="5"/>
  <c r="BB67" i="5"/>
  <c r="AZ67" i="5"/>
  <c r="BE67" i="5"/>
  <c r="BC67" i="5"/>
  <c r="BA67" i="5"/>
  <c r="AW64" i="5"/>
  <c r="AY64" i="5" s="1"/>
  <c r="BE64" i="5" s="1"/>
  <c r="AW60" i="5"/>
  <c r="AY60" i="5" s="1"/>
  <c r="AW57" i="5"/>
  <c r="AW53" i="5"/>
  <c r="Q51" i="5" s="1"/>
  <c r="D51" i="5" s="1"/>
  <c r="AW54" i="5"/>
  <c r="Q52" i="5" s="1"/>
  <c r="D52" i="5" s="1"/>
  <c r="AW61" i="5"/>
  <c r="AY61" i="5" s="1"/>
  <c r="BF61" i="5" s="1"/>
  <c r="AX58" i="5"/>
  <c r="AT58" i="5"/>
  <c r="AW58" i="5" s="1"/>
  <c r="AY58" i="5" s="1"/>
  <c r="AV59" i="5"/>
  <c r="AS58" i="5"/>
  <c r="AS59" i="5"/>
  <c r="AZ41" i="5"/>
  <c r="BF64" i="5"/>
  <c r="AW51" i="5"/>
  <c r="Q49" i="5" s="1"/>
  <c r="D49" i="5" s="1"/>
  <c r="AT59" i="5"/>
  <c r="AT63" i="5"/>
  <c r="AT65" i="5"/>
  <c r="AW65" i="5" s="1"/>
  <c r="AY65" i="5" s="1"/>
  <c r="AV55" i="5"/>
  <c r="AS63" i="5"/>
  <c r="AS65" i="5"/>
  <c r="AS55" i="5"/>
  <c r="AT55" i="5"/>
  <c r="BB64" i="5"/>
  <c r="AW56" i="5"/>
  <c r="Q54" i="5" s="1"/>
  <c r="D54" i="5" s="1"/>
  <c r="AW52" i="5"/>
  <c r="Q50" i="5" s="1"/>
  <c r="D50" i="5" s="1"/>
  <c r="BF30" i="5"/>
  <c r="BB32" i="5"/>
  <c r="BF32" i="5"/>
  <c r="AZ32" i="5"/>
  <c r="BD32" i="5"/>
  <c r="BF49" i="5"/>
  <c r="BA32" i="5"/>
  <c r="BC32" i="5"/>
  <c r="BE32" i="5"/>
  <c r="BG49" i="5"/>
  <c r="BC34" i="5"/>
  <c r="BG51" i="5"/>
  <c r="BA34" i="5"/>
  <c r="BE34" i="5"/>
  <c r="BB30" i="5"/>
  <c r="BG47" i="5"/>
  <c r="AZ34" i="5"/>
  <c r="BB34" i="5"/>
  <c r="BD34" i="5"/>
  <c r="AW40" i="5"/>
  <c r="AC11" i="5" s="1"/>
  <c r="Q56" i="5" s="1"/>
  <c r="AZ30" i="5"/>
  <c r="BD30" i="5"/>
  <c r="BE47" i="5"/>
  <c r="BA30" i="5"/>
  <c r="BC30" i="5"/>
  <c r="BE30" i="5"/>
  <c r="BD47" i="5"/>
  <c r="Q44" i="5"/>
  <c r="D44" i="5" s="1"/>
  <c r="J39" i="5"/>
  <c r="AY22" i="5" s="1"/>
  <c r="BA22" i="5" s="1"/>
  <c r="J46" i="5"/>
  <c r="AY29" i="5" s="1"/>
  <c r="BG46" i="5" s="1"/>
  <c r="D46" i="5"/>
  <c r="J44" i="5"/>
  <c r="AY27" i="5" s="1"/>
  <c r="J42" i="5"/>
  <c r="AY25" i="5" s="1"/>
  <c r="D42" i="5"/>
  <c r="J40" i="5"/>
  <c r="AY23" i="5" s="1"/>
  <c r="BG40" i="5" s="1"/>
  <c r="D40" i="5"/>
  <c r="J45" i="5"/>
  <c r="D45" i="5"/>
  <c r="J43" i="5"/>
  <c r="AY26" i="5" s="1"/>
  <c r="D43" i="5"/>
  <c r="J41" i="5"/>
  <c r="AY24" i="5" s="1"/>
  <c r="D41" i="5"/>
  <c r="Q48" i="5"/>
  <c r="D48" i="5" s="1"/>
  <c r="Q55" i="5"/>
  <c r="D55" i="5" s="1"/>
  <c r="BF58" i="5"/>
  <c r="BE58" i="5"/>
  <c r="BD58" i="5"/>
  <c r="BC58" i="5"/>
  <c r="BB58" i="5"/>
  <c r="BA58" i="5"/>
  <c r="AZ58" i="5"/>
  <c r="BF60" i="5"/>
  <c r="BE60" i="5"/>
  <c r="BD60" i="5"/>
  <c r="BC60" i="5"/>
  <c r="BB60" i="5"/>
  <c r="BA60" i="5"/>
  <c r="AZ60" i="5"/>
  <c r="BF62" i="5"/>
  <c r="BE62" i="5"/>
  <c r="BD62" i="5"/>
  <c r="BC62" i="5"/>
  <c r="BB62" i="5"/>
  <c r="BA62" i="5"/>
  <c r="AZ62" i="5"/>
  <c r="BK49" i="5"/>
  <c r="G46" i="5"/>
  <c r="BL49" i="5" s="1"/>
  <c r="BM49" i="5" s="1"/>
  <c r="BN49" i="5" s="1"/>
  <c r="BO49" i="5" s="1"/>
  <c r="BK48" i="5"/>
  <c r="AY28" i="5"/>
  <c r="BG45" i="5" s="1"/>
  <c r="G45" i="5"/>
  <c r="BL48" i="5" s="1"/>
  <c r="BM48" i="5" s="1"/>
  <c r="BN48" i="5" s="1"/>
  <c r="BO48" i="5" s="1"/>
  <c r="BK46" i="5"/>
  <c r="G43" i="5"/>
  <c r="BL46" i="5" s="1"/>
  <c r="BM46" i="5" s="1"/>
  <c r="BN46" i="5" s="1"/>
  <c r="BO46" i="5" s="1"/>
  <c r="BK45" i="5"/>
  <c r="G42" i="5"/>
  <c r="BL45" i="5" s="1"/>
  <c r="BM45" i="5" s="1"/>
  <c r="BN45" i="5" s="1"/>
  <c r="BO45" i="5" s="1"/>
  <c r="BK44" i="5"/>
  <c r="G41" i="5"/>
  <c r="BL44" i="5" s="1"/>
  <c r="BM44" i="5" s="1"/>
  <c r="BN44" i="5" s="1"/>
  <c r="BO44" i="5" s="1"/>
  <c r="BK43" i="5"/>
  <c r="G40" i="5"/>
  <c r="BL43" i="5" s="1"/>
  <c r="BM43" i="5" s="1"/>
  <c r="BN43" i="5" s="1"/>
  <c r="BO43" i="5" s="1"/>
  <c r="BK42" i="5"/>
  <c r="G39" i="5"/>
  <c r="BL42" i="5" s="1"/>
  <c r="BM42" i="5" s="1"/>
  <c r="BN42" i="5" s="1"/>
  <c r="BO42" i="5" s="1"/>
  <c r="BA64" i="5" l="1"/>
  <c r="BD64" i="5"/>
  <c r="BE65" i="5"/>
  <c r="BC65" i="5"/>
  <c r="BA65" i="5"/>
  <c r="BF65" i="5"/>
  <c r="BD65" i="5"/>
  <c r="BB65" i="5"/>
  <c r="AZ65" i="5"/>
  <c r="BE63" i="5"/>
  <c r="BC63" i="5"/>
  <c r="BA63" i="5"/>
  <c r="BF63" i="5"/>
  <c r="BD63" i="5"/>
  <c r="BB63" i="5"/>
  <c r="AZ63" i="5"/>
  <c r="AW59" i="5"/>
  <c r="AY59" i="5" s="1"/>
  <c r="BC64" i="5"/>
  <c r="AZ64" i="5"/>
  <c r="AW55" i="5"/>
  <c r="Q53" i="5" s="1"/>
  <c r="D53" i="5" s="1"/>
  <c r="BA61" i="5"/>
  <c r="BE61" i="5"/>
  <c r="BC61" i="5"/>
  <c r="AZ61" i="5"/>
  <c r="BB61" i="5"/>
  <c r="BD61" i="5"/>
  <c r="G44" i="5"/>
  <c r="BL47" i="5" s="1"/>
  <c r="BM47" i="5" s="1"/>
  <c r="BN47" i="5" s="1"/>
  <c r="BO47" i="5" s="1"/>
  <c r="BK47" i="5"/>
  <c r="AY75" i="5"/>
  <c r="BE75" i="5" s="1"/>
  <c r="AZ29" i="5"/>
  <c r="BA29" i="5"/>
  <c r="Y46" i="5" s="1"/>
  <c r="BB29" i="5"/>
  <c r="Z46" i="5" s="1"/>
  <c r="BC29" i="5"/>
  <c r="AA46" i="5" s="1"/>
  <c r="BD29" i="5"/>
  <c r="AB46" i="5" s="1"/>
  <c r="BE29" i="5"/>
  <c r="AC46" i="5" s="1"/>
  <c r="BF29" i="5"/>
  <c r="AD46" i="5" s="1"/>
  <c r="BD46" i="5"/>
  <c r="BE46" i="5"/>
  <c r="BF46" i="5"/>
  <c r="AZ28" i="5"/>
  <c r="BA28" i="5"/>
  <c r="Y45" i="5" s="1"/>
  <c r="BB28" i="5"/>
  <c r="Z45" i="5" s="1"/>
  <c r="BC28" i="5"/>
  <c r="AA45" i="5" s="1"/>
  <c r="BD28" i="5"/>
  <c r="AB45" i="5" s="1"/>
  <c r="BE28" i="5"/>
  <c r="AC45" i="5" s="1"/>
  <c r="BF28" i="5"/>
  <c r="AD45" i="5" s="1"/>
  <c r="BD45" i="5"/>
  <c r="BE45" i="5"/>
  <c r="BF45" i="5"/>
  <c r="BG39" i="5"/>
  <c r="BJ22" i="5"/>
  <c r="BI22" i="5"/>
  <c r="BH22" i="5"/>
  <c r="BG22" i="5"/>
  <c r="BF22" i="5"/>
  <c r="AD39" i="5" s="1"/>
  <c r="BE22" i="5"/>
  <c r="AC39" i="5" s="1"/>
  <c r="BD22" i="5"/>
  <c r="AB39" i="5" s="1"/>
  <c r="BC22" i="5"/>
  <c r="AA39" i="5" s="1"/>
  <c r="BB22" i="5"/>
  <c r="Z39" i="5" s="1"/>
  <c r="Y39" i="5"/>
  <c r="AZ22" i="5"/>
  <c r="BF23" i="5"/>
  <c r="AD40" i="5" s="1"/>
  <c r="BE23" i="5"/>
  <c r="AC40" i="5" s="1"/>
  <c r="BD23" i="5"/>
  <c r="AB40" i="5" s="1"/>
  <c r="BC23" i="5"/>
  <c r="AA40" i="5" s="1"/>
  <c r="BB23" i="5"/>
  <c r="Z40" i="5" s="1"/>
  <c r="BA23" i="5"/>
  <c r="Y40" i="5" s="1"/>
  <c r="AZ23" i="5"/>
  <c r="BG41" i="5"/>
  <c r="BF24" i="5"/>
  <c r="AD41" i="5" s="1"/>
  <c r="BE24" i="5"/>
  <c r="AC41" i="5" s="1"/>
  <c r="BD24" i="5"/>
  <c r="AB41" i="5" s="1"/>
  <c r="BC24" i="5"/>
  <c r="AA41" i="5" s="1"/>
  <c r="BB24" i="5"/>
  <c r="Z41" i="5" s="1"/>
  <c r="BA24" i="5"/>
  <c r="Y41" i="5" s="1"/>
  <c r="AZ24" i="5"/>
  <c r="BG42" i="5"/>
  <c r="BF25" i="5"/>
  <c r="AD42" i="5" s="1"/>
  <c r="BE25" i="5"/>
  <c r="AC42" i="5" s="1"/>
  <c r="BD25" i="5"/>
  <c r="AB42" i="5" s="1"/>
  <c r="BC25" i="5"/>
  <c r="AA42" i="5" s="1"/>
  <c r="BB25" i="5"/>
  <c r="Z42" i="5" s="1"/>
  <c r="BA25" i="5"/>
  <c r="Y42" i="5" s="1"/>
  <c r="AZ25" i="5"/>
  <c r="BG43" i="5"/>
  <c r="BF26" i="5"/>
  <c r="AD43" i="5" s="1"/>
  <c r="BE26" i="5"/>
  <c r="AC43" i="5" s="1"/>
  <c r="BD26" i="5"/>
  <c r="AB43" i="5" s="1"/>
  <c r="BC26" i="5"/>
  <c r="AA43" i="5" s="1"/>
  <c r="BB26" i="5"/>
  <c r="Z43" i="5" s="1"/>
  <c r="BA26" i="5"/>
  <c r="Y43" i="5" s="1"/>
  <c r="AZ26" i="5"/>
  <c r="BG44" i="5"/>
  <c r="BF27" i="5"/>
  <c r="AD44" i="5" s="1"/>
  <c r="BE27" i="5"/>
  <c r="AC44" i="5" s="1"/>
  <c r="BD27" i="5"/>
  <c r="AB44" i="5" s="1"/>
  <c r="BC27" i="5"/>
  <c r="AA44" i="5" s="1"/>
  <c r="BB27" i="5"/>
  <c r="Z44" i="5" s="1"/>
  <c r="BA27" i="5"/>
  <c r="Y44" i="5" s="1"/>
  <c r="AZ27" i="5"/>
  <c r="BK58" i="5"/>
  <c r="J55" i="5"/>
  <c r="AY57" i="5" s="1"/>
  <c r="BF57" i="5" s="1"/>
  <c r="AD55" i="5" s="1"/>
  <c r="G55" i="5"/>
  <c r="BL58" i="5" s="1"/>
  <c r="BM58" i="5" s="1"/>
  <c r="BN58" i="5" s="1"/>
  <c r="BO58" i="5" s="1"/>
  <c r="BK57" i="5"/>
  <c r="J54" i="5"/>
  <c r="AY56" i="5" s="1"/>
  <c r="BF56" i="5" s="1"/>
  <c r="AD54" i="5" s="1"/>
  <c r="G54" i="5"/>
  <c r="BL57" i="5" s="1"/>
  <c r="BM57" i="5" s="1"/>
  <c r="BN57" i="5" s="1"/>
  <c r="BO57" i="5" s="1"/>
  <c r="BK56" i="5"/>
  <c r="J53" i="5"/>
  <c r="AY55" i="5" s="1"/>
  <c r="BF55" i="5" s="1"/>
  <c r="AD53" i="5" s="1"/>
  <c r="G53" i="5"/>
  <c r="BL56" i="5" s="1"/>
  <c r="BM56" i="5" s="1"/>
  <c r="BN56" i="5" s="1"/>
  <c r="BO56" i="5" s="1"/>
  <c r="BK55" i="5"/>
  <c r="J52" i="5"/>
  <c r="AY54" i="5" s="1"/>
  <c r="BF54" i="5" s="1"/>
  <c r="AD52" i="5" s="1"/>
  <c r="G52" i="5"/>
  <c r="BL55" i="5" s="1"/>
  <c r="BM55" i="5" s="1"/>
  <c r="BN55" i="5" s="1"/>
  <c r="BO55" i="5" s="1"/>
  <c r="BK54" i="5"/>
  <c r="J51" i="5"/>
  <c r="AY53" i="5" s="1"/>
  <c r="G51" i="5"/>
  <c r="BL54" i="5" s="1"/>
  <c r="BM54" i="5" s="1"/>
  <c r="BN54" i="5" s="1"/>
  <c r="BO54" i="5" s="1"/>
  <c r="BK53" i="5"/>
  <c r="J50" i="5"/>
  <c r="AY52" i="5" s="1"/>
  <c r="G50" i="5"/>
  <c r="BL53" i="5" s="1"/>
  <c r="BM53" i="5" s="1"/>
  <c r="BN53" i="5" s="1"/>
  <c r="BO53" i="5" s="1"/>
  <c r="BK52" i="5"/>
  <c r="J49" i="5"/>
  <c r="AY51" i="5" s="1"/>
  <c r="G49" i="5"/>
  <c r="BL52" i="5" s="1"/>
  <c r="BM52" i="5" s="1"/>
  <c r="BN52" i="5" s="1"/>
  <c r="BO52" i="5" s="1"/>
  <c r="BK51" i="5"/>
  <c r="J48" i="5"/>
  <c r="G48" i="5"/>
  <c r="BL51" i="5" s="1"/>
  <c r="BM51" i="5" s="1"/>
  <c r="BN51" i="5" s="1"/>
  <c r="BO51" i="5" s="1"/>
  <c r="BE59" i="5" l="1"/>
  <c r="BC59" i="5"/>
  <c r="BA59" i="5"/>
  <c r="BF59" i="5"/>
  <c r="BD59" i="5"/>
  <c r="BB59" i="5"/>
  <c r="AZ59" i="5"/>
  <c r="BC75" i="5"/>
  <c r="BF75" i="5"/>
  <c r="BD75" i="5"/>
  <c r="AB60" i="5" s="1"/>
  <c r="BB75" i="5"/>
  <c r="BA75" i="5"/>
  <c r="AY50" i="5"/>
  <c r="BF50" i="5" s="1"/>
  <c r="AD48" i="5" s="1"/>
  <c r="AY31" i="5"/>
  <c r="AZ55" i="5"/>
  <c r="BA55" i="5"/>
  <c r="Y53" i="5" s="1"/>
  <c r="BB55" i="5"/>
  <c r="Z53" i="5" s="1"/>
  <c r="BC55" i="5"/>
  <c r="AA53" i="5" s="1"/>
  <c r="BD55" i="5"/>
  <c r="AB53" i="5" s="1"/>
  <c r="BE55" i="5"/>
  <c r="AC53" i="5" s="1"/>
  <c r="AZ56" i="5"/>
  <c r="BA56" i="5"/>
  <c r="Y54" i="5" s="1"/>
  <c r="BB56" i="5"/>
  <c r="Z54" i="5" s="1"/>
  <c r="BC56" i="5"/>
  <c r="AA54" i="5" s="1"/>
  <c r="BD56" i="5"/>
  <c r="AB54" i="5" s="1"/>
  <c r="BE56" i="5"/>
  <c r="AC54" i="5" s="1"/>
  <c r="AZ57" i="5"/>
  <c r="BA57" i="5"/>
  <c r="Y55" i="5" s="1"/>
  <c r="BB57" i="5"/>
  <c r="Z55" i="5" s="1"/>
  <c r="BC57" i="5"/>
  <c r="AA55" i="5" s="1"/>
  <c r="BD57" i="5"/>
  <c r="AB55" i="5" s="1"/>
  <c r="BE57" i="5"/>
  <c r="AC55" i="5" s="1"/>
  <c r="AZ54" i="5"/>
  <c r="BA54" i="5"/>
  <c r="Y52" i="5" s="1"/>
  <c r="BB54" i="5"/>
  <c r="Z52" i="5" s="1"/>
  <c r="BC54" i="5"/>
  <c r="AA52" i="5" s="1"/>
  <c r="BD54" i="5"/>
  <c r="AB52" i="5" s="1"/>
  <c r="BE54" i="5"/>
  <c r="AC52" i="5" s="1"/>
  <c r="AY68" i="5"/>
  <c r="BF51" i="5"/>
  <c r="AD49" i="5" s="1"/>
  <c r="BE51" i="5"/>
  <c r="AC49" i="5" s="1"/>
  <c r="BD51" i="5"/>
  <c r="AB49" i="5" s="1"/>
  <c r="BC51" i="5"/>
  <c r="AA49" i="5" s="1"/>
  <c r="BB51" i="5"/>
  <c r="Z49" i="5" s="1"/>
  <c r="BA51" i="5"/>
  <c r="Y49" i="5" s="1"/>
  <c r="AZ51" i="5"/>
  <c r="BF52" i="5"/>
  <c r="AD50" i="5" s="1"/>
  <c r="BE52" i="5"/>
  <c r="AC50" i="5" s="1"/>
  <c r="BD52" i="5"/>
  <c r="AB50" i="5" s="1"/>
  <c r="BC52" i="5"/>
  <c r="AA50" i="5" s="1"/>
  <c r="BB52" i="5"/>
  <c r="Z50" i="5" s="1"/>
  <c r="BA52" i="5"/>
  <c r="Y50" i="5" s="1"/>
  <c r="AZ52" i="5"/>
  <c r="BF53" i="5"/>
  <c r="AD51" i="5" s="1"/>
  <c r="BE53" i="5"/>
  <c r="AC51" i="5" s="1"/>
  <c r="BD53" i="5"/>
  <c r="AB51" i="5" s="1"/>
  <c r="BC53" i="5"/>
  <c r="AA51" i="5" s="1"/>
  <c r="BB53" i="5"/>
  <c r="Z51" i="5" s="1"/>
  <c r="BA53" i="5"/>
  <c r="Y51" i="5" s="1"/>
  <c r="AZ53" i="5"/>
  <c r="BC50" i="5" l="1"/>
  <c r="AA48" i="5" s="1"/>
  <c r="BA50" i="5"/>
  <c r="Y48" i="5" s="1"/>
  <c r="BE50" i="5"/>
  <c r="AC48" i="5" s="1"/>
  <c r="AZ50" i="5"/>
  <c r="BB50" i="5"/>
  <c r="Z48" i="5" s="1"/>
  <c r="BD50" i="5"/>
  <c r="AB48" i="5" s="1"/>
  <c r="BG48" i="5"/>
  <c r="BF48" i="5"/>
  <c r="BE48" i="5"/>
  <c r="BD48" i="5"/>
  <c r="BF31" i="5"/>
  <c r="BE31" i="5"/>
  <c r="BD31" i="5"/>
  <c r="BC31" i="5"/>
  <c r="BB31" i="5"/>
  <c r="BA31" i="5"/>
  <c r="AZ31" i="5"/>
  <c r="AY40" i="5"/>
  <c r="BF68" i="5"/>
  <c r="BE68" i="5"/>
  <c r="BD68" i="5"/>
  <c r="BC68" i="5"/>
  <c r="BB68" i="5"/>
  <c r="BA68" i="5"/>
  <c r="AZ68" i="5"/>
  <c r="BF40" i="5" l="1"/>
  <c r="BE40" i="5"/>
  <c r="AY69" i="5"/>
  <c r="BD40" i="5"/>
  <c r="BC40" i="5"/>
  <c r="BB40" i="5"/>
  <c r="BA40" i="5"/>
  <c r="AZ40" i="5"/>
  <c r="BF69" i="5" l="1"/>
  <c r="AD56" i="5" s="1"/>
  <c r="AD17" i="7" s="1"/>
  <c r="BE69" i="5"/>
  <c r="AC56" i="5" s="1"/>
  <c r="AC17" i="7" s="1"/>
  <c r="BD69" i="5"/>
  <c r="AB56" i="5" s="1"/>
  <c r="AB17" i="7" s="1"/>
  <c r="BC69" i="5"/>
  <c r="AA56" i="5" s="1"/>
  <c r="AA17" i="7" s="1"/>
  <c r="BB69" i="5"/>
  <c r="Z56" i="5" s="1"/>
  <c r="Z17" i="7" s="1"/>
  <c r="BA69" i="5"/>
  <c r="Y56" i="5" s="1"/>
  <c r="Y17" i="7" s="1"/>
  <c r="AZ69" i="5"/>
  <c r="X56" i="5" s="1"/>
  <c r="X17" i="7" s="1"/>
</calcChain>
</file>

<file path=xl/sharedStrings.xml><?xml version="1.0" encoding="utf-8"?>
<sst xmlns="http://schemas.openxmlformats.org/spreadsheetml/2006/main" count="305" uniqueCount="123">
  <si>
    <t>翌月の１日</t>
    <rPh sb="0" eb="2">
      <t>ヨクゲツ</t>
    </rPh>
    <rPh sb="4" eb="5">
      <t>ニチ</t>
    </rPh>
    <phoneticPr fontId="2"/>
  </si>
  <si>
    <t>給付率５０％</t>
    <rPh sb="0" eb="2">
      <t>キュウフ</t>
    </rPh>
    <rPh sb="2" eb="3">
      <t>リツ</t>
    </rPh>
    <phoneticPr fontId="2"/>
  </si>
  <si>
    <t>育休開始</t>
    <rPh sb="0" eb="2">
      <t>イクキュウ</t>
    </rPh>
    <rPh sb="2" eb="4">
      <t>カイシ</t>
    </rPh>
    <phoneticPr fontId="2"/>
  </si>
  <si>
    <t>産後休暇</t>
    <rPh sb="0" eb="2">
      <t>サンゴ</t>
    </rPh>
    <rPh sb="2" eb="4">
      <t>キュウカ</t>
    </rPh>
    <phoneticPr fontId="2"/>
  </si>
  <si>
    <t>産後休暇開始</t>
    <rPh sb="0" eb="2">
      <t>サンゴ</t>
    </rPh>
    <rPh sb="2" eb="4">
      <t>キュウカ</t>
    </rPh>
    <rPh sb="4" eb="6">
      <t>カイシ</t>
    </rPh>
    <phoneticPr fontId="2"/>
  </si>
  <si>
    <t>出産日</t>
    <rPh sb="0" eb="2">
      <t>シュッサン</t>
    </rPh>
    <rPh sb="2" eb="3">
      <t>ニチ</t>
    </rPh>
    <phoneticPr fontId="2"/>
  </si>
  <si>
    <t>出産予定日</t>
    <rPh sb="0" eb="2">
      <t>シュッサン</t>
    </rPh>
    <rPh sb="2" eb="5">
      <t>ヨテイビ</t>
    </rPh>
    <phoneticPr fontId="2"/>
  </si>
  <si>
    <t>産前休暇</t>
    <rPh sb="0" eb="2">
      <t>サンゼン</t>
    </rPh>
    <rPh sb="2" eb="4">
      <t>キュウカ</t>
    </rPh>
    <phoneticPr fontId="2"/>
  </si>
  <si>
    <t>育休承認日</t>
    <rPh sb="0" eb="2">
      <t>イクキュウ</t>
    </rPh>
    <rPh sb="2" eb="4">
      <t>ショウニン</t>
    </rPh>
    <rPh sb="4" eb="5">
      <t>ビ</t>
    </rPh>
    <phoneticPr fontId="2"/>
  </si>
  <si>
    <t>子の１歳到達日</t>
    <rPh sb="0" eb="1">
      <t>コ</t>
    </rPh>
    <rPh sb="3" eb="4">
      <t>サイ</t>
    </rPh>
    <rPh sb="4" eb="6">
      <t>トウタツ</t>
    </rPh>
    <rPh sb="6" eb="7">
      <t>ビ</t>
    </rPh>
    <phoneticPr fontId="2"/>
  </si>
  <si>
    <t>給付最終日</t>
    <rPh sb="0" eb="2">
      <t>キュウフ</t>
    </rPh>
    <rPh sb="2" eb="5">
      <t>サイシュウビ</t>
    </rPh>
    <phoneticPr fontId="2"/>
  </si>
  <si>
    <t>共済組合給付日額の計算</t>
  </si>
  <si>
    <t>除数</t>
  </si>
  <si>
    <t>÷</t>
    <phoneticPr fontId="2"/>
  </si>
  <si>
    <t>＝</t>
    <phoneticPr fontId="2"/>
  </si>
  <si>
    <t>円</t>
    <rPh sb="0" eb="1">
      <t>エン</t>
    </rPh>
    <phoneticPr fontId="2"/>
  </si>
  <si>
    <t>(10円未満四捨五入)</t>
    <phoneticPr fontId="2"/>
  </si>
  <si>
    <t>給付率</t>
    <rPh sb="0" eb="3">
      <t>キュウフリツ</t>
    </rPh>
    <phoneticPr fontId="2"/>
  </si>
  <si>
    <t>給付日額</t>
    <rPh sb="0" eb="2">
      <t>キュウフ</t>
    </rPh>
    <rPh sb="2" eb="4">
      <t>ニチガク</t>
    </rPh>
    <phoneticPr fontId="2"/>
  </si>
  <si>
    <t>×</t>
    <phoneticPr fontId="2"/>
  </si>
  <si>
    <t>５０／100</t>
    <phoneticPr fontId="2"/>
  </si>
  <si>
    <t>雇用保険給付上限日額の計算式</t>
    <phoneticPr fontId="2"/>
  </si>
  <si>
    <t>雇用保険賃金日額</t>
  </si>
  <si>
    <t>乗数</t>
    <rPh sb="0" eb="2">
      <t>ジョウスウ</t>
    </rPh>
    <phoneticPr fontId="2"/>
  </si>
  <si>
    <t>※</t>
    <phoneticPr fontId="2"/>
  </si>
  <si>
    <t>50／100</t>
  </si>
  <si>
    <t>№</t>
    <phoneticPr fontId="2"/>
  </si>
  <si>
    <t xml:space="preserve"> 該　当　月</t>
  </si>
  <si>
    <t>請求日額</t>
    <rPh sb="0" eb="2">
      <t>セイキュウ</t>
    </rPh>
    <phoneticPr fontId="2"/>
  </si>
  <si>
    <t>請求(休業)日数</t>
    <rPh sb="7" eb="8">
      <t>スウ</t>
    </rPh>
    <phoneticPr fontId="2"/>
  </si>
  <si>
    <t>育児休業手当金請求額</t>
    <rPh sb="7" eb="10">
      <t>セイキュウガク</t>
    </rPh>
    <phoneticPr fontId="2"/>
  </si>
  <si>
    <t>年</t>
  </si>
  <si>
    <t>日</t>
    <phoneticPr fontId="2"/>
  </si>
  <si>
    <t>日</t>
  </si>
  <si>
    <t>日</t>
    <rPh sb="0" eb="1">
      <t>ニチ</t>
    </rPh>
    <phoneticPr fontId="2"/>
  </si>
  <si>
    <t>　　　　　合　　　　計</t>
    <rPh sb="5" eb="6">
      <t>ゴウ</t>
    </rPh>
    <rPh sb="10" eb="11">
      <t>ケイ</t>
    </rPh>
    <phoneticPr fontId="2"/>
  </si>
  <si>
    <t>月分</t>
    <phoneticPr fontId="2"/>
  </si>
  <si>
    <t>出　産　年　月　日</t>
    <phoneticPr fontId="2"/>
  </si>
  <si>
    <t>基礎となる給料月額</t>
    <rPh sb="0" eb="2">
      <t>キソ</t>
    </rPh>
    <rPh sb="5" eb="7">
      <t>キュウリョウ</t>
    </rPh>
    <rPh sb="7" eb="9">
      <t>ゲツガク</t>
    </rPh>
    <phoneticPr fontId="2"/>
  </si>
  <si>
    <t>50％決定額</t>
    <rPh sb="3" eb="6">
      <t>ケッテイガク</t>
    </rPh>
    <phoneticPr fontId="2"/>
  </si>
  <si>
    <t>所　　属　　所　　名</t>
  </si>
  <si>
    <t>組合員氏名</t>
    <phoneticPr fontId="2"/>
  </si>
  <si>
    <t>組合員証番号</t>
    <rPh sb="0" eb="3">
      <t>クミアイイン</t>
    </rPh>
    <rPh sb="3" eb="4">
      <t>ショウ</t>
    </rPh>
    <rPh sb="4" eb="6">
      <t>バンゴウ</t>
    </rPh>
    <phoneticPr fontId="2"/>
  </si>
  <si>
    <t>出産日</t>
    <rPh sb="0" eb="3">
      <t>シュッサンビ</t>
    </rPh>
    <phoneticPr fontId="2"/>
  </si>
  <si>
    <t>令和</t>
    <rPh sb="0" eb="2">
      <t>レイワ</t>
    </rPh>
    <phoneticPr fontId="2"/>
  </si>
  <si>
    <t>令和</t>
    <phoneticPr fontId="2"/>
  </si>
  <si>
    <t>子が１歳に達する日後の延長給付期間　※最大１歳６ヶ月</t>
  </si>
  <si>
    <t>経過日</t>
    <rPh sb="0" eb="2">
      <t>ケイカ</t>
    </rPh>
    <rPh sb="2" eb="3">
      <t>ビ</t>
    </rPh>
    <phoneticPr fontId="2"/>
  </si>
  <si>
    <t>給付率50％</t>
    <rPh sb="0" eb="2">
      <t>キュウフ</t>
    </rPh>
    <rPh sb="2" eb="3">
      <t>リツ</t>
    </rPh>
    <phoneticPr fontId="2"/>
  </si>
  <si>
    <r>
      <t>給付割合別請求期間「50</t>
    </r>
    <r>
      <rPr>
        <b/>
        <sz val="10"/>
        <rFont val="ＭＳ Ｐゴシック"/>
        <family val="3"/>
        <charset val="128"/>
      </rPr>
      <t>％</t>
    </r>
    <r>
      <rPr>
        <sz val="10"/>
        <rFont val="ＭＳ Ｐゴシック"/>
        <family val="3"/>
        <charset val="128"/>
      </rPr>
      <t>」</t>
    </r>
    <phoneticPr fontId="2"/>
  </si>
  <si>
    <t>組合員番号</t>
    <rPh sb="3" eb="5">
      <t>バンゴウ</t>
    </rPh>
    <phoneticPr fontId="2"/>
  </si>
  <si>
    <t>育児休業手当金計算書</t>
    <rPh sb="0" eb="2">
      <t>イクジ</t>
    </rPh>
    <rPh sb="2" eb="4">
      <t>キュウギョウ</t>
    </rPh>
    <phoneticPr fontId="2"/>
  </si>
  <si>
    <t>所属所</t>
    <rPh sb="0" eb="2">
      <t>ショゾク</t>
    </rPh>
    <rPh sb="2" eb="3">
      <t>ショ</t>
    </rPh>
    <phoneticPr fontId="2"/>
  </si>
  <si>
    <t>○○学校</t>
    <rPh sb="2" eb="4">
      <t>ガッコウ</t>
    </rPh>
    <phoneticPr fontId="2"/>
  </si>
  <si>
    <t>組合員氏名</t>
    <rPh sb="0" eb="3">
      <t>クミアイイン</t>
    </rPh>
    <rPh sb="3" eb="5">
      <t>シメイ</t>
    </rPh>
    <phoneticPr fontId="2"/>
  </si>
  <si>
    <t>苗字　名前</t>
    <rPh sb="0" eb="2">
      <t>ミョウジ</t>
    </rPh>
    <rPh sb="3" eb="5">
      <t>ナマエ</t>
    </rPh>
    <phoneticPr fontId="2"/>
  </si>
  <si>
    <t>標準報酬月額（上３桁）</t>
    <rPh sb="0" eb="2">
      <t>ヒョウジュン</t>
    </rPh>
    <rPh sb="2" eb="4">
      <t>ホウシュウ</t>
    </rPh>
    <rPh sb="4" eb="6">
      <t>ゲツガク</t>
    </rPh>
    <rPh sb="7" eb="8">
      <t>ウエ</t>
    </rPh>
    <rPh sb="9" eb="10">
      <t>ケタ</t>
    </rPh>
    <phoneticPr fontId="2"/>
  </si>
  <si>
    <t>開始日</t>
    <rPh sb="0" eb="3">
      <t>カイシビ</t>
    </rPh>
    <phoneticPr fontId="2"/>
  </si>
  <si>
    <t>終了日</t>
    <rPh sb="0" eb="3">
      <t>シュウリョウビ</t>
    </rPh>
    <phoneticPr fontId="2"/>
  </si>
  <si>
    <t>請求金額</t>
    <rPh sb="0" eb="2">
      <t>セイキュウ</t>
    </rPh>
    <rPh sb="2" eb="4">
      <t>キンガク</t>
    </rPh>
    <phoneticPr fontId="2"/>
  </si>
  <si>
    <t>標準報酬日額</t>
    <rPh sb="0" eb="2">
      <t>ヒョウジュン</t>
    </rPh>
    <rPh sb="2" eb="4">
      <t>ホウシュウ</t>
    </rPh>
    <rPh sb="4" eb="6">
      <t>ニチガク</t>
    </rPh>
    <phoneticPr fontId="2"/>
  </si>
  <si>
    <t>標準報酬月額</t>
    <rPh sb="0" eb="2">
      <t>ヒョウジュン</t>
    </rPh>
    <rPh sb="2" eb="4">
      <t>ホウシュウ</t>
    </rPh>
    <rPh sb="4" eb="6">
      <t>ゲツガク</t>
    </rPh>
    <phoneticPr fontId="2"/>
  </si>
  <si>
    <t>雇用保険給付上限日額は徳島支部ホームページを参照して下さい</t>
  </si>
  <si>
    <t>育児休業手当金計算</t>
    <phoneticPr fontId="2"/>
  </si>
  <si>
    <t>育児休業手当金</t>
    <rPh sb="0" eb="2">
      <t>イクジ</t>
    </rPh>
    <rPh sb="2" eb="4">
      <t>キュウギョウ</t>
    </rPh>
    <rPh sb="4" eb="6">
      <t>テアテ</t>
    </rPh>
    <rPh sb="6" eb="7">
      <t>キン</t>
    </rPh>
    <phoneticPr fontId="24"/>
  </si>
  <si>
    <t>請求書</t>
    <rPh sb="0" eb="3">
      <t>セイキュウショ</t>
    </rPh>
    <phoneticPr fontId="24"/>
  </si>
  <si>
    <t>育児休業手当金変更(短縮・延長)</t>
    <rPh sb="0" eb="2">
      <t>イクジ</t>
    </rPh>
    <rPh sb="2" eb="4">
      <t>キュウギョウ</t>
    </rPh>
    <rPh sb="4" eb="6">
      <t>テアテ</t>
    </rPh>
    <rPh sb="6" eb="7">
      <t>キン</t>
    </rPh>
    <rPh sb="7" eb="9">
      <t>ヘンコウ</t>
    </rPh>
    <rPh sb="10" eb="12">
      <t>タンシュク</t>
    </rPh>
    <rPh sb="13" eb="15">
      <t>エンチョウ</t>
    </rPh>
    <phoneticPr fontId="24"/>
  </si>
  <si>
    <t>決定額</t>
    <rPh sb="0" eb="2">
      <t>ケッテイ</t>
    </rPh>
    <rPh sb="2" eb="3">
      <t>ガク</t>
    </rPh>
    <phoneticPr fontId="24"/>
  </si>
  <si>
    <t>共済記入欄のため記入しないでください</t>
    <rPh sb="0" eb="2">
      <t>キョウサイ</t>
    </rPh>
    <rPh sb="2" eb="4">
      <t>キニュウ</t>
    </rPh>
    <rPh sb="4" eb="5">
      <t>ラン</t>
    </rPh>
    <rPh sb="8" eb="10">
      <t>キニュウ</t>
    </rPh>
    <phoneticPr fontId="24"/>
  </si>
  <si>
    <t>該当する項目を丸で囲んでください</t>
    <rPh sb="0" eb="2">
      <t>ガイトウ</t>
    </rPh>
    <rPh sb="4" eb="6">
      <t>コウモク</t>
    </rPh>
    <rPh sb="7" eb="8">
      <t>マル</t>
    </rPh>
    <rPh sb="9" eb="10">
      <t>カコ</t>
    </rPh>
    <phoneticPr fontId="24"/>
  </si>
  <si>
    <t>円</t>
    <rPh sb="0" eb="1">
      <t>エン</t>
    </rPh>
    <phoneticPr fontId="24"/>
  </si>
  <si>
    <t>所属署名</t>
    <rPh sb="0" eb="2">
      <t>ショゾク</t>
    </rPh>
    <rPh sb="2" eb="4">
      <t>ショメイ</t>
    </rPh>
    <phoneticPr fontId="24"/>
  </si>
  <si>
    <t>組合員証番号</t>
    <rPh sb="0" eb="3">
      <t>クミアイイン</t>
    </rPh>
    <rPh sb="3" eb="4">
      <t>ショウ</t>
    </rPh>
    <rPh sb="4" eb="6">
      <t>バンゴウ</t>
    </rPh>
    <phoneticPr fontId="24"/>
  </si>
  <si>
    <t>（所属コード）</t>
    <rPh sb="1" eb="3">
      <t>ショゾク</t>
    </rPh>
    <phoneticPr fontId="24"/>
  </si>
  <si>
    <t>（</t>
    <phoneticPr fontId="24"/>
  </si>
  <si>
    <t>E</t>
    <phoneticPr fontId="24"/>
  </si>
  <si>
    <t>）</t>
    <phoneticPr fontId="24"/>
  </si>
  <si>
    <t>組合員氏名</t>
    <rPh sb="0" eb="3">
      <t>クミアイイン</t>
    </rPh>
    <rPh sb="3" eb="5">
      <t>シメイ</t>
    </rPh>
    <phoneticPr fontId="24"/>
  </si>
  <si>
    <t>資格取得年月日</t>
    <rPh sb="0" eb="2">
      <t>シカク</t>
    </rPh>
    <rPh sb="2" eb="4">
      <t>シュトク</t>
    </rPh>
    <rPh sb="4" eb="7">
      <t>ネンガッピ</t>
    </rPh>
    <rPh sb="6" eb="7">
      <t>ビ</t>
    </rPh>
    <phoneticPr fontId="24"/>
  </si>
  <si>
    <t>資格喪失年月日</t>
    <rPh sb="4" eb="7">
      <t>ネンガッピ</t>
    </rPh>
    <phoneticPr fontId="24"/>
  </si>
  <si>
    <t>年</t>
    <rPh sb="0" eb="1">
      <t>ネン</t>
    </rPh>
    <phoneticPr fontId="24"/>
  </si>
  <si>
    <t>月</t>
    <rPh sb="0" eb="1">
      <t>ツキ</t>
    </rPh>
    <phoneticPr fontId="24"/>
  </si>
  <si>
    <t>日</t>
    <rPh sb="0" eb="1">
      <t>ニチ</t>
    </rPh>
    <phoneticPr fontId="24"/>
  </si>
  <si>
    <t>育児休業に係る
子の氏名</t>
    <rPh sb="0" eb="2">
      <t>イクジ</t>
    </rPh>
    <rPh sb="2" eb="4">
      <t>キュウギョウ</t>
    </rPh>
    <rPh sb="5" eb="6">
      <t>カカ</t>
    </rPh>
    <rPh sb="8" eb="9">
      <t>コ</t>
    </rPh>
    <rPh sb="10" eb="12">
      <t>シメイ</t>
    </rPh>
    <phoneticPr fontId="24"/>
  </si>
  <si>
    <t>続柄</t>
    <rPh sb="0" eb="2">
      <t>ツヅキガラ</t>
    </rPh>
    <phoneticPr fontId="24"/>
  </si>
  <si>
    <t>育児休業に係る
子の生年月日</t>
    <rPh sb="0" eb="2">
      <t>イクジ</t>
    </rPh>
    <rPh sb="2" eb="4">
      <t>キュウギョウ</t>
    </rPh>
    <rPh sb="5" eb="6">
      <t>カカ</t>
    </rPh>
    <rPh sb="8" eb="9">
      <t>コ</t>
    </rPh>
    <rPh sb="10" eb="12">
      <t>セイネン</t>
    </rPh>
    <rPh sb="12" eb="14">
      <t>ガッピ</t>
    </rPh>
    <phoneticPr fontId="24"/>
  </si>
  <si>
    <t>令和</t>
    <rPh sb="0" eb="2">
      <t>レイワ</t>
    </rPh>
    <phoneticPr fontId="24"/>
  </si>
  <si>
    <t>育児休業の期間</t>
    <rPh sb="0" eb="2">
      <t>イクジ</t>
    </rPh>
    <rPh sb="2" eb="4">
      <t>キュウギョウ</t>
    </rPh>
    <rPh sb="5" eb="7">
      <t>キカン</t>
    </rPh>
    <phoneticPr fontId="24"/>
  </si>
  <si>
    <t>～</t>
    <phoneticPr fontId="24"/>
  </si>
  <si>
    <t>育児休業の期間
（変更後）</t>
    <rPh sb="0" eb="2">
      <t>イクジ</t>
    </rPh>
    <rPh sb="2" eb="4">
      <t>キュウギョウ</t>
    </rPh>
    <rPh sb="5" eb="7">
      <t>キカン</t>
    </rPh>
    <rPh sb="9" eb="11">
      <t>ヘンコウ</t>
    </rPh>
    <rPh sb="11" eb="12">
      <t>ゴ</t>
    </rPh>
    <phoneticPr fontId="24"/>
  </si>
  <si>
    <t>育児休業手当金の
請求期間</t>
    <rPh sb="0" eb="2">
      <t>イクジ</t>
    </rPh>
    <rPh sb="2" eb="4">
      <t>キュウギョウ</t>
    </rPh>
    <rPh sb="4" eb="6">
      <t>テアテ</t>
    </rPh>
    <rPh sb="6" eb="7">
      <t>キン</t>
    </rPh>
    <rPh sb="9" eb="11">
      <t>セイキュウ</t>
    </rPh>
    <rPh sb="11" eb="13">
      <t>キカン</t>
    </rPh>
    <phoneticPr fontId="24"/>
  </si>
  <si>
    <t>標準報酬月額</t>
    <rPh sb="0" eb="2">
      <t>ヒョウジュン</t>
    </rPh>
    <rPh sb="2" eb="4">
      <t>ホウシュウ</t>
    </rPh>
    <rPh sb="4" eb="6">
      <t>ゲツガク</t>
    </rPh>
    <phoneticPr fontId="24"/>
  </si>
  <si>
    <t>育児休業手当金
請求合計額</t>
    <rPh sb="0" eb="2">
      <t>イクジ</t>
    </rPh>
    <rPh sb="2" eb="4">
      <t>キュウギョウ</t>
    </rPh>
    <rPh sb="4" eb="6">
      <t>テアテ</t>
    </rPh>
    <rPh sb="6" eb="7">
      <t>キン</t>
    </rPh>
    <rPh sb="8" eb="10">
      <t>セイキュウ</t>
    </rPh>
    <rPh sb="10" eb="12">
      <t>ゴウケイ</t>
    </rPh>
    <rPh sb="12" eb="13">
      <t>ガク</t>
    </rPh>
    <phoneticPr fontId="24"/>
  </si>
  <si>
    <t>上記のとおり請求します。</t>
    <rPh sb="0" eb="2">
      <t>ジョウキ</t>
    </rPh>
    <rPh sb="6" eb="8">
      <t>セイキュウ</t>
    </rPh>
    <phoneticPr fontId="24"/>
  </si>
  <si>
    <t>公立学校共済組合徳島支部長　殿</t>
    <rPh sb="0" eb="2">
      <t>コウリツ</t>
    </rPh>
    <rPh sb="2" eb="4">
      <t>ガッコウ</t>
    </rPh>
    <rPh sb="4" eb="6">
      <t>キョウサイ</t>
    </rPh>
    <rPh sb="6" eb="8">
      <t>クミアイ</t>
    </rPh>
    <rPh sb="8" eb="10">
      <t>トクシマ</t>
    </rPh>
    <rPh sb="10" eb="12">
      <t>シブ</t>
    </rPh>
    <rPh sb="12" eb="13">
      <t>チョウ</t>
    </rPh>
    <rPh sb="14" eb="15">
      <t>トノ</t>
    </rPh>
    <phoneticPr fontId="24"/>
  </si>
  <si>
    <t>請求者</t>
    <rPh sb="0" eb="3">
      <t>セイキュウシャ</t>
    </rPh>
    <phoneticPr fontId="24"/>
  </si>
  <si>
    <t>〒</t>
    <phoneticPr fontId="24"/>
  </si>
  <si>
    <t>住所</t>
    <rPh sb="0" eb="2">
      <t>ジュウショ</t>
    </rPh>
    <phoneticPr fontId="24"/>
  </si>
  <si>
    <t>氏名</t>
    <rPh sb="0" eb="2">
      <t>シメイ</t>
    </rPh>
    <phoneticPr fontId="24"/>
  </si>
  <si>
    <t>㊞</t>
    <phoneticPr fontId="24"/>
  </si>
  <si>
    <t>（自署の場合省略可）</t>
    <rPh sb="1" eb="3">
      <t>ジショ</t>
    </rPh>
    <rPh sb="4" eb="6">
      <t>バアイ</t>
    </rPh>
    <rPh sb="6" eb="8">
      <t>ショウリャク</t>
    </rPh>
    <rPh sb="8" eb="9">
      <t>カ</t>
    </rPh>
    <phoneticPr fontId="24"/>
  </si>
  <si>
    <t>上記の記載事項は、事実と相違ないものと認めます。</t>
    <rPh sb="0" eb="2">
      <t>ジョウキ</t>
    </rPh>
    <rPh sb="3" eb="5">
      <t>キサイ</t>
    </rPh>
    <rPh sb="5" eb="7">
      <t>ジコウ</t>
    </rPh>
    <rPh sb="9" eb="11">
      <t>ジジツ</t>
    </rPh>
    <rPh sb="12" eb="14">
      <t>ソウイ</t>
    </rPh>
    <rPh sb="19" eb="20">
      <t>ミト</t>
    </rPh>
    <phoneticPr fontId="24"/>
  </si>
  <si>
    <t>所属所受付年月日</t>
    <rPh sb="0" eb="2">
      <t>ショゾク</t>
    </rPh>
    <rPh sb="2" eb="3">
      <t>ショ</t>
    </rPh>
    <rPh sb="3" eb="5">
      <t>ウケツケ</t>
    </rPh>
    <rPh sb="5" eb="8">
      <t>ネンガッピ</t>
    </rPh>
    <phoneticPr fontId="24"/>
  </si>
  <si>
    <t>所属所の文書受付印の押印又は
受付印がない場合は年月日を記入し
担当者印を押印してください。</t>
    <rPh sb="0" eb="2">
      <t>ショゾク</t>
    </rPh>
    <rPh sb="2" eb="3">
      <t>ショ</t>
    </rPh>
    <rPh sb="4" eb="6">
      <t>ブンショ</t>
    </rPh>
    <rPh sb="6" eb="9">
      <t>ウケツケイン</t>
    </rPh>
    <rPh sb="10" eb="12">
      <t>オウイン</t>
    </rPh>
    <rPh sb="12" eb="13">
      <t>マタ</t>
    </rPh>
    <rPh sb="15" eb="18">
      <t>ウケツケイン</t>
    </rPh>
    <rPh sb="21" eb="23">
      <t>バアイ</t>
    </rPh>
    <rPh sb="24" eb="27">
      <t>ネンガッピ</t>
    </rPh>
    <rPh sb="28" eb="30">
      <t>キニュウ</t>
    </rPh>
    <rPh sb="32" eb="34">
      <t>タントウ</t>
    </rPh>
    <rPh sb="34" eb="35">
      <t>シャ</t>
    </rPh>
    <rPh sb="35" eb="36">
      <t>イン</t>
    </rPh>
    <rPh sb="37" eb="39">
      <t>オウイン</t>
    </rPh>
    <phoneticPr fontId="24"/>
  </si>
  <si>
    <t>所属所長</t>
    <rPh sb="0" eb="2">
      <t>ショゾク</t>
    </rPh>
    <rPh sb="2" eb="4">
      <t>ショチョウ</t>
    </rPh>
    <phoneticPr fontId="24"/>
  </si>
  <si>
    <t>職名</t>
    <rPh sb="0" eb="2">
      <t>ショクメイ</t>
    </rPh>
    <phoneticPr fontId="24"/>
  </si>
  <si>
    <t>公立学校共済組合</t>
    <rPh sb="0" eb="2">
      <t>コウリツ</t>
    </rPh>
    <rPh sb="2" eb="4">
      <t>ガッコウ</t>
    </rPh>
    <rPh sb="4" eb="6">
      <t>キョウサイ</t>
    </rPh>
    <rPh sb="6" eb="8">
      <t>クミアイ</t>
    </rPh>
    <phoneticPr fontId="24"/>
  </si>
  <si>
    <t>受付欄</t>
    <rPh sb="0" eb="2">
      <t>ウケツケ</t>
    </rPh>
    <rPh sb="2" eb="3">
      <t>ラン</t>
    </rPh>
    <phoneticPr fontId="24"/>
  </si>
  <si>
    <t>入力例</t>
    <rPh sb="0" eb="2">
      <t>ニュウリョク</t>
    </rPh>
    <rPh sb="2" eb="3">
      <t>レイ</t>
    </rPh>
    <phoneticPr fontId="2"/>
  </si>
  <si>
    <t>（小数点以下切り捨て）</t>
    <rPh sb="1" eb="4">
      <t>ショウスウテン</t>
    </rPh>
    <rPh sb="4" eb="6">
      <t>イカ</t>
    </rPh>
    <phoneticPr fontId="2"/>
  </si>
  <si>
    <t>請求日数</t>
    <rPh sb="0" eb="2">
      <t>セイキュウ</t>
    </rPh>
    <phoneticPr fontId="2"/>
  </si>
  <si>
    <t>標準報酬日額</t>
    <rPh sb="0" eb="2">
      <t>ヒョウジュン</t>
    </rPh>
    <rPh sb="2" eb="4">
      <t>ホウシュウ</t>
    </rPh>
    <rPh sb="4" eb="6">
      <t>ニチガク</t>
    </rPh>
    <phoneticPr fontId="2"/>
  </si>
  <si>
    <t>給付日額</t>
    <rPh sb="0" eb="2">
      <t>キュウフ</t>
    </rPh>
    <rPh sb="2" eb="4">
      <t>ニチガク</t>
    </rPh>
    <phoneticPr fontId="2"/>
  </si>
  <si>
    <t>１と２を比較して低い額を給付日額とする。</t>
    <phoneticPr fontId="2"/>
  </si>
  <si>
    <t>延長</t>
    <phoneticPr fontId="24"/>
  </si>
  <si>
    <t>１歳（１歳６か月）を超える延長請求の場合は□にチェックを入れてください</t>
    <rPh sb="1" eb="2">
      <t>サイ</t>
    </rPh>
    <rPh sb="4" eb="5">
      <t>サイ</t>
    </rPh>
    <rPh sb="7" eb="8">
      <t>ゲツ</t>
    </rPh>
    <rPh sb="10" eb="11">
      <t>コ</t>
    </rPh>
    <rPh sb="13" eb="15">
      <t>エンチョウ</t>
    </rPh>
    <rPh sb="15" eb="17">
      <t>セイキュウ</t>
    </rPh>
    <rPh sb="18" eb="20">
      <t>バアイ</t>
    </rPh>
    <rPh sb="28" eb="29">
      <t>イ</t>
    </rPh>
    <phoneticPr fontId="24"/>
  </si>
  <si>
    <t>育児休業手当金請求期間（今回）</t>
    <rPh sb="4" eb="6">
      <t>テアテ</t>
    </rPh>
    <rPh sb="6" eb="7">
      <t>キン</t>
    </rPh>
    <rPh sb="12" eb="14">
      <t>コンカイ</t>
    </rPh>
    <phoneticPr fontId="2"/>
  </si>
  <si>
    <t>育児休業手当金請求期間（前回）</t>
    <rPh sb="4" eb="6">
      <t>テアテ</t>
    </rPh>
    <rPh sb="6" eb="7">
      <t>キン</t>
    </rPh>
    <rPh sb="12" eb="14">
      <t>ゼンカイ</t>
    </rPh>
    <phoneticPr fontId="2"/>
  </si>
  <si>
    <t>育児休業手当金請求期間（前回）</t>
    <rPh sb="4" eb="6">
      <t>キカン</t>
    </rPh>
    <rPh sb="7" eb="9">
      <t>ゼンカイ</t>
    </rPh>
    <phoneticPr fontId="2"/>
  </si>
  <si>
    <t>前回の育児休業手当金請求期間</t>
    <rPh sb="0" eb="2">
      <t>ゼンカイ</t>
    </rPh>
    <rPh sb="7" eb="9">
      <t>テアテ</t>
    </rPh>
    <rPh sb="9" eb="10">
      <t>キン</t>
    </rPh>
    <rPh sb="10" eb="12">
      <t>セイキュウ</t>
    </rPh>
    <phoneticPr fontId="2"/>
  </si>
  <si>
    <t>延長後育児休業手当金請求期間</t>
    <rPh sb="0" eb="2">
      <t>エンチョウ</t>
    </rPh>
    <rPh sb="2" eb="3">
      <t>ゴ</t>
    </rPh>
    <rPh sb="7" eb="9">
      <t>テアテ</t>
    </rPh>
    <rPh sb="9" eb="10">
      <t>キン</t>
    </rPh>
    <rPh sb="10" eb="12">
      <t>セイキュウ</t>
    </rPh>
    <rPh sb="12" eb="14">
      <t>キカン</t>
    </rPh>
    <phoneticPr fontId="2"/>
  </si>
  <si>
    <t>下記入力欄に必要事項を入力することで[請求書]タブおよび[計算書]タブに自動的に反映され、金額等が反映された請求書および計算書を印刷することができます。</t>
    <rPh sb="0" eb="2">
      <t>カキ</t>
    </rPh>
    <rPh sb="2" eb="4">
      <t>ニュウリョク</t>
    </rPh>
    <rPh sb="4" eb="5">
      <t>ラン</t>
    </rPh>
    <rPh sb="6" eb="8">
      <t>ヒツヨウ</t>
    </rPh>
    <rPh sb="8" eb="10">
      <t>ジコウ</t>
    </rPh>
    <rPh sb="11" eb="13">
      <t>ニュウリョク</t>
    </rPh>
    <rPh sb="19" eb="22">
      <t>セイキュウショ</t>
    </rPh>
    <rPh sb="29" eb="32">
      <t>ケイサンショ</t>
    </rPh>
    <rPh sb="36" eb="39">
      <t>ジドウテキ</t>
    </rPh>
    <rPh sb="40" eb="42">
      <t>ハンエイ</t>
    </rPh>
    <rPh sb="45" eb="47">
      <t>キンガク</t>
    </rPh>
    <rPh sb="47" eb="48">
      <t>トウ</t>
    </rPh>
    <rPh sb="49" eb="51">
      <t>ハンエイ</t>
    </rPh>
    <rPh sb="54" eb="57">
      <t>セイキュウショ</t>
    </rPh>
    <rPh sb="60" eb="63">
      <t>ケイサンショ</t>
    </rPh>
    <rPh sb="64" eb="66">
      <t>インサツ</t>
    </rPh>
    <phoneticPr fontId="2"/>
  </si>
  <si>
    <t>添付書類：1.育児休業手当金計算書
　　　　　 　2.育児休業期間が書かれた辞令の写し
　　　　　 　3.育児休業に関する証明書（毎月１０日までに共済組合に届くように提出してください）
　　　　　 　4.延長要件に該当したことがわかる公的な証明書（市町村が交付した入所不承諾書等）
             5.申告書（令和7年4月1日以降に子どもが1歳（1歳6か月）になる場合）
　　　　　　 6.保育所等の利用申込書の写し（令和7年4月1日以降に子どもが1歳（1歳6か月）になる場合）
　　　　　　 　※4～6は１歳(１歳６か月)を超える延長請求の場合のみ必要になります。
・育児休業手当金の支給期間内（育児休業に係る子が１歳に達する日まで）において、育児休業期間を変更した場合は、育
 児休業手当金変更請求書と添付書類1～3を提出してください。
・育児休業に係る子が１歳（１歳６か月）を超える育児休業手当金の、支給延長要件に該当した場合は、育児休業手当金変
　更請求書と添付書類1～6（5と6は令和7年4月1日以降に子どもが1歳（1歳6か月）になる場合）を提出してください。
・雇用保険加入者は、原則ハローワークが請求先となります。雇用保険法の規定により支給されない場合は共済組合から
　支給することになりますので、添付書類1～3に加えて、ハローワークに請求できない旨が書かれた書類を添付し、共済組
　合に請求してください。
・雇用保険賃金日額は毎年8月1日に変更されます。</t>
    <rPh sb="156" eb="159">
      <t>シンコクショ</t>
    </rPh>
    <rPh sb="160" eb="162">
      <t>レイワ</t>
    </rPh>
    <rPh sb="163" eb="164">
      <t>ネン</t>
    </rPh>
    <rPh sb="165" eb="166">
      <t>ガツ</t>
    </rPh>
    <rPh sb="167" eb="168">
      <t>ニチ</t>
    </rPh>
    <rPh sb="168" eb="170">
      <t>イコウ</t>
    </rPh>
    <rPh sb="171" eb="172">
      <t>コ</t>
    </rPh>
    <rPh sb="176" eb="177">
      <t>サイ</t>
    </rPh>
    <rPh sb="179" eb="180">
      <t>サイ</t>
    </rPh>
    <rPh sb="182" eb="183">
      <t>ゲツ</t>
    </rPh>
    <rPh sb="187" eb="189">
      <t>バアイ</t>
    </rPh>
    <rPh sb="200" eb="202">
      <t>ホイク</t>
    </rPh>
    <rPh sb="202" eb="203">
      <t>ショ</t>
    </rPh>
    <rPh sb="203" eb="204">
      <t>ナド</t>
    </rPh>
    <rPh sb="205" eb="207">
      <t>リヨウ</t>
    </rPh>
    <rPh sb="207" eb="210">
      <t>モウシコミショ</t>
    </rPh>
    <rPh sb="211" eb="212">
      <t>ウツ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</si>
</sst>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e\.m\.d;@"/>
    <numFmt numFmtId="177" formatCode="[$-411]e"/>
    <numFmt numFmtId="178" formatCode="m"/>
    <numFmt numFmtId="179" formatCode=";;;"/>
    <numFmt numFmtId="180" formatCode="#,##0.00;[Red]#,##0.00"/>
    <numFmt numFmtId="181" formatCode="0000000"/>
    <numFmt numFmtId="182" formatCode="0_);[Red]\(0\)"/>
    <numFmt numFmtId="183" formatCode="0;[Red]0"/>
    <numFmt numFmtId="184" formatCode="[$-411]m"/>
    <numFmt numFmtId="185" formatCode="[$-411]d"/>
    <numFmt numFmtId="186" formatCode="0_);\(0\)"/>
    <numFmt numFmtId="187" formatCode="[$-411]ggge&quot;年&quot;m&quot;月&quot;d&quot;日&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8"/>
      <name val="ＭＳ Ｐ明朝"/>
      <family val="1"/>
      <charset val="128"/>
    </font>
    <font>
      <b/>
      <sz val="10"/>
      <name val="ＭＳ Ｐ明朝"/>
      <family val="1"/>
      <charset val="128"/>
    </font>
    <font>
      <sz val="10"/>
      <color indexed="23"/>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8"/>
      <name val="ＭＳ Ｐゴシック"/>
      <family val="3"/>
      <charset val="128"/>
    </font>
    <font>
      <sz val="10"/>
      <color indexed="8"/>
      <name val="ＭＳ Ｐ明朝"/>
      <family val="1"/>
      <charset val="128"/>
    </font>
    <font>
      <sz val="12"/>
      <name val="ＭＳ Ｐゴシック"/>
      <family val="3"/>
      <charset val="128"/>
    </font>
    <font>
      <b/>
      <sz val="11"/>
      <name val="ＭＳ Ｐゴシック"/>
      <family val="3"/>
      <charset val="128"/>
    </font>
    <font>
      <b/>
      <sz val="14"/>
      <color rgb="FFFF0000"/>
      <name val="ＭＳ Ｐゴシック"/>
      <family val="3"/>
      <charset val="128"/>
    </font>
    <font>
      <b/>
      <sz val="16"/>
      <color rgb="FFFF0000"/>
      <name val="ＭＳ Ｐ明朝"/>
      <family val="1"/>
      <charset val="128"/>
    </font>
    <font>
      <b/>
      <sz val="11"/>
      <color rgb="FFFF0000"/>
      <name val="ＭＳ Ｐ明朝"/>
      <family val="1"/>
      <charset val="128"/>
    </font>
    <font>
      <sz val="10"/>
      <color rgb="FFFF0000"/>
      <name val="ＭＳ Ｐ明朝"/>
      <family val="1"/>
      <charset val="128"/>
    </font>
    <font>
      <sz val="11"/>
      <color rgb="FFFF0000"/>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6"/>
      <name val="ＭＳ Ｐゴシック"/>
      <family val="2"/>
      <charset val="128"/>
      <scheme val="minor"/>
    </font>
    <font>
      <sz val="8"/>
      <color theme="1"/>
      <name val="ＭＳ Ｐゴシック"/>
      <family val="3"/>
      <charset val="128"/>
      <scheme val="minor"/>
    </font>
    <font>
      <sz val="5"/>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6"/>
      <color theme="1"/>
      <name val="ＭＳ Ｐゴシック"/>
      <family val="2"/>
      <charset val="128"/>
      <scheme val="minor"/>
    </font>
    <font>
      <b/>
      <sz val="11"/>
      <color rgb="FFFF0000"/>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1"/>
      <name val="HGS創英角ｺﾞｼｯｸUB"/>
      <family val="3"/>
      <charset val="128"/>
    </font>
  </fonts>
  <fills count="7">
    <fill>
      <patternFill patternType="none"/>
    </fill>
    <fill>
      <patternFill patternType="gray125"/>
    </fill>
    <fill>
      <patternFill patternType="solid">
        <fgColor indexed="4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top/>
      <bottom style="hair">
        <color indexed="64"/>
      </bottom>
      <diagonal/>
    </border>
    <border>
      <left/>
      <right style="dotted">
        <color indexed="64"/>
      </right>
      <top style="thin">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5">
    <xf numFmtId="0" fontId="0" fillId="0" borderId="0" xfId="0">
      <alignment vertical="center"/>
    </xf>
    <xf numFmtId="0" fontId="3" fillId="0" borderId="0" xfId="0" applyNumberFormat="1" applyFont="1" applyProtection="1">
      <alignment vertical="center"/>
      <protection hidden="1"/>
    </xf>
    <xf numFmtId="0" fontId="1" fillId="0" borderId="0" xfId="0" applyNumberFormat="1" applyFont="1" applyProtection="1">
      <alignment vertical="center"/>
      <protection hidden="1"/>
    </xf>
    <xf numFmtId="0" fontId="3" fillId="0" borderId="3" xfId="0" applyNumberFormat="1" applyFont="1" applyBorder="1" applyAlignment="1" applyProtection="1">
      <alignment horizontal="center" vertical="center" wrapText="1"/>
      <protection hidden="1"/>
    </xf>
    <xf numFmtId="0" fontId="3" fillId="0" borderId="0" xfId="0" applyNumberFormat="1" applyFont="1" applyBorder="1" applyProtection="1">
      <alignment vertical="center"/>
      <protection hidden="1"/>
    </xf>
    <xf numFmtId="0" fontId="3" fillId="0" borderId="0" xfId="0" applyNumberFormat="1" applyFont="1" applyBorder="1" applyAlignment="1" applyProtection="1">
      <alignment vertical="center"/>
      <protection hidden="1"/>
    </xf>
    <xf numFmtId="0" fontId="3" fillId="0" borderId="3" xfId="0" applyNumberFormat="1" applyFont="1" applyBorder="1" applyProtection="1">
      <alignment vertical="center"/>
      <protection hidden="1"/>
    </xf>
    <xf numFmtId="0" fontId="3" fillId="0" borderId="0" xfId="0" applyNumberFormat="1" applyFont="1" applyBorder="1" applyAlignment="1" applyProtection="1">
      <alignment vertical="center" wrapText="1"/>
      <protection hidden="1"/>
    </xf>
    <xf numFmtId="0" fontId="5" fillId="0" borderId="3" xfId="0" applyNumberFormat="1" applyFont="1" applyBorder="1" applyAlignment="1" applyProtection="1">
      <alignment horizontal="right" vertical="center" wrapText="1"/>
      <protection hidden="1"/>
    </xf>
    <xf numFmtId="0" fontId="5" fillId="0" borderId="3" xfId="0" applyNumberFormat="1" applyFont="1" applyBorder="1" applyAlignment="1" applyProtection="1">
      <alignment horizontal="right" vertical="center"/>
      <protection hidden="1"/>
    </xf>
    <xf numFmtId="0" fontId="9" fillId="0" borderId="0" xfId="0" applyNumberFormat="1" applyFont="1" applyProtection="1">
      <alignment vertical="center"/>
      <protection hidden="1"/>
    </xf>
    <xf numFmtId="0" fontId="3" fillId="0" borderId="3" xfId="0" applyNumberFormat="1" applyFont="1" applyBorder="1" applyAlignment="1" applyProtection="1">
      <alignment vertical="center" wrapText="1"/>
      <protection hidden="1"/>
    </xf>
    <xf numFmtId="0" fontId="3" fillId="0" borderId="3" xfId="0" applyNumberFormat="1" applyFont="1" applyBorder="1" applyAlignment="1" applyProtection="1">
      <alignment vertical="center"/>
      <protection hidden="1"/>
    </xf>
    <xf numFmtId="0" fontId="6" fillId="0" borderId="0" xfId="0" applyNumberFormat="1" applyFont="1" applyBorder="1" applyAlignment="1" applyProtection="1">
      <alignment vertical="center" textRotation="255" wrapText="1"/>
      <protection hidden="1"/>
    </xf>
    <xf numFmtId="0" fontId="8" fillId="0" borderId="0" xfId="0" applyNumberFormat="1" applyFont="1" applyBorder="1" applyAlignment="1" applyProtection="1">
      <alignment vertical="center"/>
      <protection hidden="1"/>
    </xf>
    <xf numFmtId="0" fontId="3" fillId="0" borderId="0" xfId="0" applyNumberFormat="1" applyFont="1" applyBorder="1" applyAlignment="1" applyProtection="1">
      <alignment horizontal="center" vertical="center" wrapText="1"/>
      <protection hidden="1"/>
    </xf>
    <xf numFmtId="0" fontId="5" fillId="0" borderId="3" xfId="0" applyNumberFormat="1" applyFont="1" applyBorder="1" applyAlignment="1" applyProtection="1">
      <alignment horizontal="center" vertical="center"/>
      <protection hidden="1"/>
    </xf>
    <xf numFmtId="0" fontId="3" fillId="0" borderId="34" xfId="0" applyNumberFormat="1" applyFont="1" applyBorder="1" applyAlignment="1" applyProtection="1">
      <alignment horizontal="right" vertical="center"/>
      <protection hidden="1"/>
    </xf>
    <xf numFmtId="38" fontId="3" fillId="0" borderId="0" xfId="1" applyFont="1" applyBorder="1" applyProtection="1">
      <alignment vertical="center"/>
      <protection hidden="1"/>
    </xf>
    <xf numFmtId="38" fontId="3" fillId="0" borderId="0" xfId="1" applyFont="1" applyBorder="1" applyAlignment="1" applyProtection="1">
      <alignment vertical="center"/>
      <protection hidden="1"/>
    </xf>
    <xf numFmtId="38" fontId="3" fillId="0" borderId="0" xfId="1" applyFont="1" applyBorder="1" applyAlignment="1" applyProtection="1">
      <alignment vertical="center" wrapText="1"/>
      <protection hidden="1"/>
    </xf>
    <xf numFmtId="0" fontId="5" fillId="0" borderId="35" xfId="0" applyNumberFormat="1" applyFont="1" applyBorder="1" applyAlignment="1" applyProtection="1">
      <alignment horizontal="right" vertical="center"/>
      <protection hidden="1"/>
    </xf>
    <xf numFmtId="0" fontId="3" fillId="0" borderId="40" xfId="0" applyNumberFormat="1" applyFont="1" applyBorder="1" applyProtection="1">
      <alignment vertical="center"/>
      <protection hidden="1"/>
    </xf>
    <xf numFmtId="179" fontId="3" fillId="0" borderId="0" xfId="0" applyNumberFormat="1" applyFont="1" applyProtection="1">
      <alignment vertical="center"/>
      <protection hidden="1"/>
    </xf>
    <xf numFmtId="179" fontId="1" fillId="0" borderId="0" xfId="0" applyNumberFormat="1" applyFont="1" applyProtection="1">
      <alignment vertical="center"/>
      <protection hidden="1"/>
    </xf>
    <xf numFmtId="179" fontId="9" fillId="0" borderId="0" xfId="0" applyNumberFormat="1" applyFont="1" applyProtection="1">
      <alignment vertical="center"/>
      <protection hidden="1"/>
    </xf>
    <xf numFmtId="0" fontId="3" fillId="0" borderId="0" xfId="0" applyNumberFormat="1" applyFont="1" applyBorder="1" applyAlignment="1" applyProtection="1">
      <alignment vertical="center" textRotation="255"/>
      <protection hidden="1"/>
    </xf>
    <xf numFmtId="0" fontId="3" fillId="0" borderId="0" xfId="0" applyNumberFormat="1" applyFont="1" applyBorder="1" applyAlignment="1" applyProtection="1">
      <alignment vertical="distributed" textRotation="255" justifyLastLine="1"/>
      <protection hidden="1"/>
    </xf>
    <xf numFmtId="0" fontId="4" fillId="0" borderId="0" xfId="0" applyNumberFormat="1" applyFont="1" applyBorder="1" applyProtection="1">
      <alignment vertical="center"/>
      <protection hidden="1"/>
    </xf>
    <xf numFmtId="0" fontId="10" fillId="0" borderId="0" xfId="0" applyNumberFormat="1" applyFont="1" applyBorder="1" applyAlignment="1" applyProtection="1">
      <alignment vertical="center"/>
      <protection locked="0" hidden="1"/>
    </xf>
    <xf numFmtId="0" fontId="1" fillId="0" borderId="0" xfId="0" applyNumberFormat="1" applyFont="1" applyBorder="1" applyProtection="1">
      <alignment vertical="center"/>
      <protection locked="0" hidden="1"/>
    </xf>
    <xf numFmtId="0" fontId="0" fillId="0" borderId="0" xfId="0" applyNumberFormat="1" applyProtection="1">
      <alignment vertical="center"/>
      <protection locked="0" hidden="1"/>
    </xf>
    <xf numFmtId="0" fontId="3" fillId="0" borderId="0" xfId="0" applyNumberFormat="1" applyFont="1" applyProtection="1">
      <alignment vertical="center"/>
      <protection locked="0" hidden="1"/>
    </xf>
    <xf numFmtId="0" fontId="1" fillId="0" borderId="0" xfId="0" applyNumberFormat="1" applyFont="1" applyProtection="1">
      <alignment vertical="center"/>
      <protection locked="0" hidden="1"/>
    </xf>
    <xf numFmtId="0" fontId="11" fillId="0" borderId="0" xfId="0" applyNumberFormat="1" applyFont="1" applyBorder="1" applyAlignment="1" applyProtection="1">
      <alignment vertical="center"/>
      <protection locked="0" hidden="1"/>
    </xf>
    <xf numFmtId="0" fontId="3" fillId="0" borderId="0" xfId="0" applyNumberFormat="1" applyFont="1" applyBorder="1" applyProtection="1">
      <alignment vertical="center"/>
      <protection locked="0" hidden="1"/>
    </xf>
    <xf numFmtId="0" fontId="9" fillId="0" borderId="0" xfId="0" applyNumberFormat="1" applyFont="1" applyProtection="1">
      <alignment vertical="center"/>
      <protection locked="0" hidden="1"/>
    </xf>
    <xf numFmtId="0" fontId="3" fillId="0" borderId="0" xfId="1" applyNumberFormat="1" applyFont="1" applyProtection="1">
      <alignment vertical="center"/>
      <protection locked="0" hidden="1"/>
    </xf>
    <xf numFmtId="0" fontId="9" fillId="0" borderId="0" xfId="0" applyNumberFormat="1" applyFont="1" applyBorder="1" applyProtection="1">
      <alignment vertical="center"/>
      <protection locked="0" hidden="1"/>
    </xf>
    <xf numFmtId="176" fontId="3" fillId="0" borderId="0" xfId="0" applyNumberFormat="1" applyFont="1" applyProtection="1">
      <alignment vertical="center"/>
      <protection locked="0" hidden="1"/>
    </xf>
    <xf numFmtId="57" fontId="3" fillId="0" borderId="0" xfId="0" applyNumberFormat="1" applyFont="1" applyProtection="1">
      <alignment vertical="center"/>
      <protection locked="0" hidden="1"/>
    </xf>
    <xf numFmtId="0" fontId="3" fillId="0" borderId="6" xfId="0" applyNumberFormat="1" applyFont="1" applyBorder="1" applyAlignment="1" applyProtection="1">
      <alignment horizontal="center" vertical="center" wrapText="1"/>
      <protection hidden="1"/>
    </xf>
    <xf numFmtId="0" fontId="3" fillId="0" borderId="7" xfId="0" applyNumberFormat="1" applyFont="1" applyFill="1" applyBorder="1" applyProtection="1">
      <alignment vertical="center"/>
      <protection hidden="1"/>
    </xf>
    <xf numFmtId="0" fontId="3" fillId="0" borderId="8" xfId="0" applyNumberFormat="1" applyFont="1" applyFill="1" applyBorder="1" applyProtection="1">
      <alignment vertical="center"/>
      <protection hidden="1"/>
    </xf>
    <xf numFmtId="0" fontId="3" fillId="0" borderId="9" xfId="0" applyNumberFormat="1" applyFont="1" applyFill="1" applyBorder="1" applyProtection="1">
      <alignment vertical="center"/>
      <protection hidden="1"/>
    </xf>
    <xf numFmtId="0" fontId="3" fillId="0" borderId="10" xfId="0" applyNumberFormat="1" applyFont="1" applyBorder="1" applyAlignment="1" applyProtection="1">
      <alignment horizontal="center" vertical="center" wrapText="1"/>
      <protection hidden="1"/>
    </xf>
    <xf numFmtId="0" fontId="0" fillId="0" borderId="11" xfId="0" applyNumberFormat="1" applyFont="1" applyBorder="1" applyAlignment="1" applyProtection="1">
      <alignment vertical="center"/>
      <protection hidden="1"/>
    </xf>
    <xf numFmtId="178" fontId="0" fillId="0" borderId="11" xfId="0" applyNumberFormat="1" applyFont="1" applyBorder="1" applyAlignment="1" applyProtection="1">
      <alignment horizontal="center" vertical="center"/>
      <protection hidden="1"/>
    </xf>
    <xf numFmtId="0" fontId="0" fillId="0" borderId="12" xfId="0" applyNumberFormat="1" applyFont="1" applyBorder="1" applyAlignment="1" applyProtection="1">
      <alignment vertical="center"/>
      <protection hidden="1"/>
    </xf>
    <xf numFmtId="0" fontId="3" fillId="0" borderId="13" xfId="0" applyNumberFormat="1" applyFont="1" applyBorder="1" applyAlignment="1" applyProtection="1">
      <alignment horizontal="right" vertical="center"/>
      <protection hidden="1"/>
    </xf>
    <xf numFmtId="0" fontId="3" fillId="0" borderId="14" xfId="0" applyNumberFormat="1" applyFont="1" applyBorder="1" applyAlignment="1" applyProtection="1">
      <alignment horizontal="right" vertical="center"/>
      <protection hidden="1"/>
    </xf>
    <xf numFmtId="0" fontId="3" fillId="0" borderId="15" xfId="0" applyNumberFormat="1" applyFont="1" applyBorder="1" applyAlignment="1" applyProtection="1">
      <alignment horizontal="right" vertical="center"/>
      <protection hidden="1"/>
    </xf>
    <xf numFmtId="0" fontId="3" fillId="0" borderId="16" xfId="0" applyNumberFormat="1" applyFont="1" applyBorder="1" applyAlignment="1" applyProtection="1">
      <alignment horizontal="right" vertical="center"/>
      <protection hidden="1"/>
    </xf>
    <xf numFmtId="0" fontId="3" fillId="0" borderId="17" xfId="0" applyNumberFormat="1" applyFont="1" applyBorder="1" applyAlignment="1" applyProtection="1">
      <alignment horizontal="right" vertical="center"/>
      <protection hidden="1"/>
    </xf>
    <xf numFmtId="0" fontId="3" fillId="0" borderId="12" xfId="0" applyNumberFormat="1" applyFont="1" applyBorder="1" applyAlignment="1" applyProtection="1">
      <alignment vertical="center"/>
      <protection hidden="1"/>
    </xf>
    <xf numFmtId="0" fontId="3" fillId="0" borderId="18" xfId="0" applyNumberFormat="1" applyFont="1" applyBorder="1" applyAlignment="1" applyProtection="1">
      <alignment horizontal="center" vertical="center" wrapText="1"/>
      <protection hidden="1"/>
    </xf>
    <xf numFmtId="0" fontId="0" fillId="0" borderId="19" xfId="0" applyNumberFormat="1" applyFont="1" applyBorder="1" applyAlignment="1" applyProtection="1">
      <alignment vertical="center"/>
      <protection hidden="1"/>
    </xf>
    <xf numFmtId="178" fontId="0" fillId="0" borderId="19" xfId="0" applyNumberFormat="1" applyFont="1" applyBorder="1" applyAlignment="1" applyProtection="1">
      <alignment horizontal="center" vertical="center"/>
      <protection hidden="1"/>
    </xf>
    <xf numFmtId="0" fontId="0" fillId="0" borderId="20" xfId="0" applyNumberFormat="1" applyFont="1" applyBorder="1" applyAlignment="1" applyProtection="1">
      <alignment vertical="center"/>
      <protection hidden="1"/>
    </xf>
    <xf numFmtId="0" fontId="3" fillId="0" borderId="21" xfId="0" applyNumberFormat="1" applyFont="1" applyBorder="1" applyAlignment="1" applyProtection="1">
      <alignment horizontal="right" vertical="center"/>
      <protection hidden="1"/>
    </xf>
    <xf numFmtId="0" fontId="3" fillId="0" borderId="22" xfId="0" applyNumberFormat="1" applyFont="1" applyBorder="1" applyAlignment="1" applyProtection="1">
      <alignment horizontal="right" vertical="center"/>
      <protection hidden="1"/>
    </xf>
    <xf numFmtId="0" fontId="3" fillId="0" borderId="23" xfId="0" applyNumberFormat="1" applyFont="1" applyBorder="1" applyAlignment="1" applyProtection="1">
      <alignment horizontal="right" vertical="center"/>
      <protection hidden="1"/>
    </xf>
    <xf numFmtId="0" fontId="3" fillId="0" borderId="24" xfId="0" applyNumberFormat="1" applyFont="1" applyBorder="1" applyAlignment="1" applyProtection="1">
      <alignment horizontal="right" vertical="center"/>
      <protection hidden="1"/>
    </xf>
    <xf numFmtId="0" fontId="3" fillId="0" borderId="25" xfId="0" applyNumberFormat="1" applyFont="1" applyBorder="1" applyAlignment="1" applyProtection="1">
      <alignment horizontal="right" vertical="center"/>
      <protection hidden="1"/>
    </xf>
    <xf numFmtId="0" fontId="3" fillId="0" borderId="20" xfId="0" applyNumberFormat="1" applyFont="1" applyBorder="1" applyAlignment="1" applyProtection="1">
      <alignment vertical="center"/>
      <protection hidden="1"/>
    </xf>
    <xf numFmtId="0" fontId="3" fillId="0" borderId="26" xfId="0" applyNumberFormat="1" applyFont="1" applyBorder="1" applyAlignment="1" applyProtection="1">
      <alignment horizontal="center" vertical="center" wrapText="1"/>
      <protection hidden="1"/>
    </xf>
    <xf numFmtId="0" fontId="0" fillId="0" borderId="27" xfId="0" applyNumberFormat="1" applyFont="1" applyBorder="1" applyAlignment="1" applyProtection="1">
      <alignment vertical="center"/>
      <protection hidden="1"/>
    </xf>
    <xf numFmtId="178" fontId="0" fillId="0" borderId="27" xfId="0" applyNumberFormat="1" applyFont="1" applyBorder="1" applyAlignment="1" applyProtection="1">
      <alignment horizontal="center" vertical="center"/>
      <protection hidden="1"/>
    </xf>
    <xf numFmtId="0" fontId="0" fillId="0" borderId="28" xfId="0" applyNumberFormat="1" applyFont="1" applyBorder="1" applyAlignment="1" applyProtection="1">
      <alignment vertical="center"/>
      <protection hidden="1"/>
    </xf>
    <xf numFmtId="0" fontId="3" fillId="0" borderId="29" xfId="0" applyNumberFormat="1" applyFont="1" applyBorder="1" applyAlignment="1" applyProtection="1">
      <alignment horizontal="right" vertical="center"/>
      <protection hidden="1"/>
    </xf>
    <xf numFmtId="0" fontId="3" fillId="0" borderId="30" xfId="0" applyNumberFormat="1" applyFont="1" applyBorder="1" applyAlignment="1" applyProtection="1">
      <alignment horizontal="right" vertical="center"/>
      <protection hidden="1"/>
    </xf>
    <xf numFmtId="0" fontId="3" fillId="0" borderId="31" xfId="0" applyNumberFormat="1" applyFont="1" applyBorder="1" applyAlignment="1" applyProtection="1">
      <alignment horizontal="right" vertical="center"/>
      <protection hidden="1"/>
    </xf>
    <xf numFmtId="0" fontId="3" fillId="0" borderId="32" xfId="0" applyNumberFormat="1" applyFont="1" applyBorder="1" applyAlignment="1" applyProtection="1">
      <alignment horizontal="right" vertical="center"/>
      <protection hidden="1"/>
    </xf>
    <xf numFmtId="0" fontId="3" fillId="0" borderId="33" xfId="0" applyNumberFormat="1" applyFont="1" applyBorder="1" applyAlignment="1" applyProtection="1">
      <alignment horizontal="right" vertical="center"/>
      <protection hidden="1"/>
    </xf>
    <xf numFmtId="0" fontId="3" fillId="0" borderId="28" xfId="0" applyNumberFormat="1" applyFont="1" applyBorder="1" applyAlignment="1" applyProtection="1">
      <alignment vertical="center"/>
      <protection hidden="1"/>
    </xf>
    <xf numFmtId="176" fontId="0" fillId="0" borderId="0" xfId="0" applyNumberFormat="1" applyProtection="1">
      <alignment vertical="center"/>
      <protection locked="0" hidden="1"/>
    </xf>
    <xf numFmtId="176" fontId="3" fillId="0" borderId="0" xfId="0" applyNumberFormat="1" applyFont="1" applyBorder="1" applyProtection="1">
      <alignment vertical="center"/>
      <protection locked="0" hidden="1"/>
    </xf>
    <xf numFmtId="38" fontId="14" fillId="0" borderId="6" xfId="1" applyFont="1" applyBorder="1">
      <alignment vertical="center"/>
    </xf>
    <xf numFmtId="0" fontId="3" fillId="0" borderId="3" xfId="0" applyNumberFormat="1" applyFont="1" applyFill="1" applyBorder="1" applyAlignment="1" applyProtection="1">
      <alignment horizontal="center" vertical="center" wrapText="1"/>
      <protection hidden="1"/>
    </xf>
    <xf numFmtId="0" fontId="3" fillId="0" borderId="0" xfId="0" applyNumberFormat="1" applyFont="1" applyFill="1" applyBorder="1" applyProtection="1">
      <alignment vertical="center"/>
      <protection hidden="1"/>
    </xf>
    <xf numFmtId="0" fontId="3" fillId="0" borderId="0" xfId="0" applyNumberFormat="1" applyFont="1" applyFill="1" applyBorder="1" applyAlignment="1" applyProtection="1">
      <alignment vertical="center"/>
      <protection hidden="1"/>
    </xf>
    <xf numFmtId="0" fontId="1" fillId="0" borderId="0" xfId="0" applyNumberFormat="1" applyFont="1" applyFill="1" applyProtection="1">
      <alignment vertical="center"/>
      <protection hidden="1"/>
    </xf>
    <xf numFmtId="0" fontId="1" fillId="0" borderId="40" xfId="0" applyNumberFormat="1" applyFont="1" applyFill="1" applyBorder="1" applyProtection="1">
      <alignment vertical="center"/>
      <protection hidden="1"/>
    </xf>
    <xf numFmtId="0" fontId="3" fillId="0" borderId="3" xfId="0" applyNumberFormat="1" applyFont="1" applyFill="1" applyBorder="1" applyProtection="1">
      <alignment vertical="center"/>
      <protection hidden="1"/>
    </xf>
    <xf numFmtId="0" fontId="3" fillId="0" borderId="0" xfId="0" applyNumberFormat="1" applyFont="1" applyFill="1" applyBorder="1" applyAlignment="1" applyProtection="1">
      <alignment vertical="center" wrapText="1"/>
      <protection hidden="1"/>
    </xf>
    <xf numFmtId="0" fontId="3" fillId="0" borderId="40" xfId="0" applyNumberFormat="1" applyFont="1" applyFill="1" applyBorder="1" applyProtection="1">
      <alignment vertical="center"/>
      <protection hidden="1"/>
    </xf>
    <xf numFmtId="177" fontId="9" fillId="0" borderId="0" xfId="0" applyNumberFormat="1" applyFont="1" applyProtection="1">
      <alignment vertical="center"/>
      <protection hidden="1"/>
    </xf>
    <xf numFmtId="182" fontId="9" fillId="0" borderId="0" xfId="0" applyNumberFormat="1" applyFont="1" applyProtection="1">
      <alignment vertical="center"/>
      <protection hidden="1"/>
    </xf>
    <xf numFmtId="183" fontId="0" fillId="0" borderId="0" xfId="0" applyNumberFormat="1">
      <alignment vertical="center"/>
    </xf>
    <xf numFmtId="183" fontId="3" fillId="0" borderId="0" xfId="0" applyNumberFormat="1" applyFont="1" applyProtection="1">
      <alignment vertical="center"/>
      <protection hidden="1"/>
    </xf>
    <xf numFmtId="183" fontId="9" fillId="0" borderId="0" xfId="0" applyNumberFormat="1" applyFont="1" applyProtection="1">
      <alignment vertical="center"/>
      <protection hidden="1"/>
    </xf>
    <xf numFmtId="176" fontId="0" fillId="0" borderId="0" xfId="0" applyNumberFormat="1">
      <alignment vertical="center"/>
    </xf>
    <xf numFmtId="176" fontId="3" fillId="0" borderId="0" xfId="0" applyNumberFormat="1" applyFont="1" applyProtection="1">
      <alignment vertical="center"/>
      <protection hidden="1"/>
    </xf>
    <xf numFmtId="176" fontId="9" fillId="0" borderId="0" xfId="0" applyNumberFormat="1" applyFont="1" applyProtection="1">
      <alignment vertical="center"/>
      <protection hidden="1"/>
    </xf>
    <xf numFmtId="177" fontId="9" fillId="4" borderId="0" xfId="0" applyNumberFormat="1" applyFont="1" applyFill="1" applyProtection="1">
      <alignment vertical="center"/>
      <protection hidden="1"/>
    </xf>
    <xf numFmtId="176" fontId="9" fillId="4" borderId="0" xfId="0" applyNumberFormat="1" applyFont="1" applyFill="1" applyProtection="1">
      <alignment vertical="center"/>
      <protection hidden="1"/>
    </xf>
    <xf numFmtId="183" fontId="9" fillId="4" borderId="0" xfId="0" applyNumberFormat="1" applyFont="1" applyFill="1" applyProtection="1">
      <alignment vertical="center"/>
      <protection hidden="1"/>
    </xf>
    <xf numFmtId="177" fontId="19" fillId="0" borderId="0" xfId="0" applyNumberFormat="1" applyFont="1" applyProtection="1">
      <alignment vertical="center"/>
      <protection hidden="1"/>
    </xf>
    <xf numFmtId="176" fontId="19" fillId="0" borderId="0" xfId="0" applyNumberFormat="1" applyFont="1" applyProtection="1">
      <alignment vertical="center"/>
      <protection hidden="1"/>
    </xf>
    <xf numFmtId="0" fontId="7" fillId="0" borderId="0" xfId="0" applyNumberFormat="1" applyFont="1" applyBorder="1" applyAlignment="1" applyProtection="1">
      <alignment horizontal="left" vertical="center" textRotation="255" wrapText="1"/>
      <protection hidden="1"/>
    </xf>
    <xf numFmtId="38" fontId="3" fillId="0" borderId="0" xfId="1" applyFont="1" applyBorder="1" applyAlignment="1" applyProtection="1">
      <alignment horizontal="center" vertical="center"/>
      <protection hidden="1"/>
    </xf>
    <xf numFmtId="0" fontId="3" fillId="0" borderId="0" xfId="0" applyNumberFormat="1" applyFont="1" applyBorder="1" applyAlignment="1" applyProtection="1">
      <alignment horizontal="center" vertical="center"/>
      <protection hidden="1"/>
    </xf>
    <xf numFmtId="14" fontId="3" fillId="0" borderId="0" xfId="0" applyNumberFormat="1" applyFont="1" applyProtection="1">
      <alignment vertical="center"/>
      <protection locked="0" hidden="1"/>
    </xf>
    <xf numFmtId="176" fontId="3" fillId="4" borderId="0" xfId="0" applyNumberFormat="1" applyFont="1" applyFill="1" applyProtection="1">
      <alignment vertical="center"/>
      <protection locked="0" hidden="1"/>
    </xf>
    <xf numFmtId="0" fontId="3" fillId="4" borderId="0" xfId="0" applyNumberFormat="1" applyFont="1" applyFill="1" applyProtection="1">
      <alignment vertical="center"/>
      <protection locked="0" hidden="1"/>
    </xf>
    <xf numFmtId="0" fontId="3" fillId="4" borderId="0" xfId="1" applyNumberFormat="1" applyFont="1" applyFill="1" applyProtection="1">
      <alignment vertical="center"/>
      <protection locked="0" hidden="1"/>
    </xf>
    <xf numFmtId="0" fontId="3" fillId="0" borderId="0" xfId="0" applyNumberFormat="1" applyFont="1" applyBorder="1" applyAlignment="1" applyProtection="1">
      <alignment horizontal="left" vertical="center"/>
      <protection hidden="1"/>
    </xf>
    <xf numFmtId="0" fontId="3" fillId="0" borderId="0" xfId="0" applyNumberFormat="1" applyFont="1" applyBorder="1" applyAlignment="1" applyProtection="1">
      <alignment horizontal="center" vertical="center"/>
      <protection hidden="1"/>
    </xf>
    <xf numFmtId="38" fontId="3" fillId="0" borderId="0" xfId="1" applyFont="1" applyBorder="1" applyAlignment="1" applyProtection="1">
      <alignment horizontal="center" vertical="center"/>
      <protection hidden="1"/>
    </xf>
    <xf numFmtId="180" fontId="3" fillId="0" borderId="0" xfId="1" applyNumberFormat="1" applyFont="1" applyBorder="1" applyAlignment="1" applyProtection="1">
      <alignment horizontal="center" vertical="center"/>
      <protection hidden="1"/>
    </xf>
    <xf numFmtId="4" fontId="3" fillId="0" borderId="0" xfId="1" applyNumberFormat="1" applyFont="1" applyBorder="1" applyAlignment="1" applyProtection="1">
      <alignment horizontal="center" vertical="center"/>
      <protection hidden="1"/>
    </xf>
    <xf numFmtId="38" fontId="3" fillId="0" borderId="0" xfId="1" applyFont="1" applyBorder="1" applyAlignment="1" applyProtection="1">
      <alignment horizontal="left" vertical="center"/>
      <protection hidden="1"/>
    </xf>
    <xf numFmtId="0" fontId="7" fillId="0" borderId="0" xfId="0" applyNumberFormat="1" applyFont="1" applyBorder="1" applyAlignment="1" applyProtection="1">
      <alignment horizontal="left" vertical="center" textRotation="255" wrapText="1"/>
      <protection hidden="1"/>
    </xf>
    <xf numFmtId="38" fontId="5" fillId="4" borderId="54" xfId="1" applyFont="1" applyFill="1" applyBorder="1" applyAlignment="1" applyProtection="1">
      <alignment vertical="center"/>
      <protection hidden="1"/>
    </xf>
    <xf numFmtId="0" fontId="7" fillId="4" borderId="7" xfId="0" applyNumberFormat="1" applyFont="1" applyFill="1" applyBorder="1" applyAlignment="1" applyProtection="1">
      <alignment horizontal="center" vertical="center" wrapText="1"/>
      <protection hidden="1"/>
    </xf>
    <xf numFmtId="0" fontId="5" fillId="4" borderId="10" xfId="0" applyNumberFormat="1" applyFont="1" applyFill="1" applyBorder="1" applyAlignment="1" applyProtection="1">
      <alignment horizontal="center" vertical="center"/>
      <protection hidden="1"/>
    </xf>
    <xf numFmtId="0" fontId="5" fillId="4" borderId="6" xfId="0" applyFont="1" applyFill="1" applyBorder="1" applyAlignment="1">
      <alignment horizontal="center" vertical="center"/>
    </xf>
    <xf numFmtId="181" fontId="14" fillId="0" borderId="6" xfId="0" applyNumberFormat="1" applyFont="1" applyBorder="1" applyAlignment="1">
      <alignment horizontal="center" vertical="center"/>
    </xf>
    <xf numFmtId="38" fontId="14" fillId="0" borderId="6" xfId="1" applyFont="1" applyBorder="1" applyAlignment="1">
      <alignment horizontal="center" vertical="center"/>
    </xf>
    <xf numFmtId="57" fontId="14" fillId="0" borderId="6" xfId="0" applyNumberFormat="1" applyFont="1" applyBorder="1" applyAlignment="1">
      <alignment horizontal="center" vertical="center"/>
    </xf>
    <xf numFmtId="57" fontId="0" fillId="0" borderId="3" xfId="0" applyNumberFormat="1" applyBorder="1" applyAlignment="1">
      <alignment horizontal="center" vertical="center"/>
    </xf>
    <xf numFmtId="57" fontId="0" fillId="0" borderId="40" xfId="0" applyNumberFormat="1" applyBorder="1" applyAlignment="1">
      <alignment horizontal="center" vertical="center"/>
    </xf>
    <xf numFmtId="57" fontId="0" fillId="0" borderId="4" xfId="0" applyNumberFormat="1" applyBorder="1" applyAlignment="1">
      <alignment horizontal="center" vertical="center"/>
    </xf>
    <xf numFmtId="57" fontId="0" fillId="0" borderId="41" xfId="0" applyNumberFormat="1" applyBorder="1" applyAlignment="1">
      <alignment horizontal="center" vertical="center"/>
    </xf>
    <xf numFmtId="186" fontId="5" fillId="0" borderId="0" xfId="0" applyNumberFormat="1" applyFont="1" applyBorder="1" applyAlignment="1" applyProtection="1">
      <alignment horizontal="right" vertical="center" wrapText="1"/>
      <protection hidden="1"/>
    </xf>
    <xf numFmtId="186" fontId="5" fillId="0" borderId="0" xfId="0" applyNumberFormat="1" applyFont="1" applyBorder="1" applyAlignment="1" applyProtection="1">
      <alignment horizontal="right" vertical="center"/>
      <protection hidden="1"/>
    </xf>
    <xf numFmtId="0" fontId="6" fillId="0" borderId="40" xfId="0" applyNumberFormat="1" applyFont="1" applyBorder="1" applyAlignment="1" applyProtection="1">
      <alignment vertical="center" textRotation="255" wrapText="1"/>
      <protection hidden="1"/>
    </xf>
    <xf numFmtId="0" fontId="7" fillId="0" borderId="40" xfId="0" applyNumberFormat="1" applyFont="1" applyBorder="1" applyAlignment="1" applyProtection="1">
      <alignment horizontal="left" vertical="center" textRotation="255" wrapText="1"/>
      <protection hidden="1"/>
    </xf>
    <xf numFmtId="0" fontId="5" fillId="0" borderId="3" xfId="0" applyNumberFormat="1" applyFont="1" applyFill="1" applyBorder="1" applyAlignment="1" applyProtection="1">
      <alignment horizontal="center" vertical="center" wrapText="1"/>
      <protection hidden="1"/>
    </xf>
    <xf numFmtId="0" fontId="5" fillId="0" borderId="0" xfId="0" applyNumberFormat="1" applyFont="1" applyFill="1" applyBorder="1" applyProtection="1">
      <alignment vertical="center"/>
      <protection hidden="1"/>
    </xf>
    <xf numFmtId="0" fontId="5" fillId="0" borderId="0" xfId="0" applyNumberFormat="1" applyFont="1" applyFill="1" applyBorder="1" applyAlignment="1" applyProtection="1">
      <alignment vertical="center"/>
      <protection hidden="1"/>
    </xf>
    <xf numFmtId="0" fontId="5" fillId="0" borderId="3" xfId="0" applyNumberFormat="1" applyFont="1" applyBorder="1" applyAlignment="1" applyProtection="1">
      <alignment horizontal="center" vertical="center" wrapText="1"/>
      <protection hidden="1"/>
    </xf>
    <xf numFmtId="38" fontId="5" fillId="0" borderId="0" xfId="1" applyFont="1" applyBorder="1" applyProtection="1">
      <alignment vertical="center"/>
      <protection hidden="1"/>
    </xf>
    <xf numFmtId="38" fontId="5" fillId="0" borderId="0" xfId="1" applyFont="1" applyBorder="1" applyAlignment="1" applyProtection="1">
      <alignment vertical="center" wrapText="1"/>
      <protection hidden="1"/>
    </xf>
    <xf numFmtId="38" fontId="5" fillId="0" borderId="0" xfId="1" applyFont="1" applyBorder="1" applyAlignment="1" applyProtection="1">
      <alignment horizontal="center" vertical="center"/>
      <protection hidden="1"/>
    </xf>
    <xf numFmtId="0" fontId="23" fillId="0" borderId="36" xfId="0" applyNumberFormat="1" applyFont="1" applyBorder="1" applyAlignment="1" applyProtection="1">
      <alignment horizontal="right" vertical="center"/>
      <protection hidden="1"/>
    </xf>
    <xf numFmtId="0" fontId="23" fillId="0" borderId="37" xfId="0" applyNumberFormat="1" applyFont="1" applyBorder="1" applyAlignment="1" applyProtection="1">
      <alignment horizontal="right" vertical="center"/>
      <protection hidden="1"/>
    </xf>
    <xf numFmtId="0" fontId="23" fillId="0" borderId="35" xfId="0" applyNumberFormat="1" applyFont="1" applyBorder="1" applyAlignment="1" applyProtection="1">
      <alignment horizontal="right" vertical="center"/>
      <protection hidden="1"/>
    </xf>
    <xf numFmtId="0" fontId="23" fillId="0" borderId="38" xfId="0" applyNumberFormat="1" applyFont="1" applyBorder="1" applyAlignment="1" applyProtection="1">
      <alignment horizontal="right" vertical="center"/>
      <protection hidden="1"/>
    </xf>
    <xf numFmtId="0" fontId="28" fillId="0" borderId="41" xfId="0" applyFont="1" applyBorder="1" applyAlignment="1">
      <alignment horizontal="right"/>
    </xf>
    <xf numFmtId="0" fontId="27" fillId="0" borderId="52" xfId="0" applyFont="1" applyBorder="1" applyAlignment="1">
      <alignment horizontal="right" vertical="center"/>
    </xf>
    <xf numFmtId="0" fontId="27" fillId="0" borderId="5" xfId="0" applyFont="1" applyBorder="1" applyAlignment="1">
      <alignment horizontal="right" vertical="center"/>
    </xf>
    <xf numFmtId="0" fontId="27" fillId="0" borderId="41" xfId="0" applyFont="1" applyBorder="1" applyAlignment="1">
      <alignment horizontal="right" vertical="center"/>
    </xf>
    <xf numFmtId="0" fontId="27" fillId="0" borderId="5" xfId="0" applyFont="1" applyBorder="1" applyAlignment="1">
      <alignment vertical="center"/>
    </xf>
    <xf numFmtId="0" fontId="25" fillId="0" borderId="0" xfId="0" applyFont="1">
      <alignment vertical="center"/>
    </xf>
    <xf numFmtId="0" fontId="25" fillId="0" borderId="2" xfId="0" applyFont="1" applyBorder="1" applyAlignment="1">
      <alignment vertical="center"/>
    </xf>
    <xf numFmtId="0" fontId="25" fillId="0" borderId="39" xfId="0" applyFont="1" applyBorder="1" applyAlignment="1">
      <alignment vertical="center"/>
    </xf>
    <xf numFmtId="0" fontId="25" fillId="0" borderId="5" xfId="0" applyFont="1" applyBorder="1" applyAlignment="1">
      <alignment vertical="center"/>
    </xf>
    <xf numFmtId="0" fontId="25" fillId="0" borderId="41" xfId="0" applyFont="1" applyBorder="1" applyAlignment="1">
      <alignment vertical="center"/>
    </xf>
    <xf numFmtId="0" fontId="25" fillId="0" borderId="8" xfId="0" applyFont="1" applyBorder="1">
      <alignment vertical="center"/>
    </xf>
    <xf numFmtId="0" fontId="25" fillId="0" borderId="9" xfId="0" applyFont="1" applyBorder="1">
      <alignment vertical="center"/>
    </xf>
    <xf numFmtId="0" fontId="0" fillId="0" borderId="2" xfId="0" applyBorder="1">
      <alignment vertical="center"/>
    </xf>
    <xf numFmtId="0" fontId="0" fillId="0" borderId="39" xfId="0" applyBorder="1">
      <alignment vertical="center"/>
    </xf>
    <xf numFmtId="0" fontId="0" fillId="0" borderId="3" xfId="0" applyBorder="1">
      <alignment vertical="center"/>
    </xf>
    <xf numFmtId="0" fontId="0" fillId="0" borderId="0" xfId="0" applyBorder="1">
      <alignment vertical="center"/>
    </xf>
    <xf numFmtId="0" fontId="0" fillId="0" borderId="40" xfId="0" applyBorder="1">
      <alignment vertical="center"/>
    </xf>
    <xf numFmtId="0" fontId="30" fillId="0" borderId="0" xfId="0" applyFont="1" applyBorder="1">
      <alignment vertical="center"/>
    </xf>
    <xf numFmtId="0" fontId="27" fillId="0" borderId="0" xfId="0" applyFont="1" applyBorder="1" applyAlignment="1">
      <alignment vertical="center"/>
    </xf>
    <xf numFmtId="0" fontId="25" fillId="0" borderId="0" xfId="0" applyFont="1" applyBorder="1">
      <alignment vertical="center"/>
    </xf>
    <xf numFmtId="0" fontId="0" fillId="0" borderId="4" xfId="0" applyBorder="1">
      <alignment vertical="center"/>
    </xf>
    <xf numFmtId="0" fontId="0" fillId="0" borderId="5" xfId="0" applyBorder="1">
      <alignment vertical="center"/>
    </xf>
    <xf numFmtId="0" fontId="0" fillId="0" borderId="41" xfId="0" applyBorder="1">
      <alignment vertical="center"/>
    </xf>
    <xf numFmtId="0" fontId="30" fillId="0" borderId="2" xfId="0" applyFont="1" applyBorder="1">
      <alignment vertical="center"/>
    </xf>
    <xf numFmtId="0" fontId="30" fillId="0" borderId="0" xfId="0" applyFont="1" applyBorder="1" applyAlignment="1">
      <alignment vertical="center"/>
    </xf>
    <xf numFmtId="0" fontId="32" fillId="0" borderId="4" xfId="0" applyFont="1" applyBorder="1" applyAlignment="1">
      <alignment horizontal="center" vertical="center"/>
    </xf>
    <xf numFmtId="0" fontId="0" fillId="0" borderId="5" xfId="0" applyBorder="1" applyAlignment="1">
      <alignment horizontal="center" vertical="center"/>
    </xf>
    <xf numFmtId="0" fontId="32" fillId="0" borderId="5" xfId="0" applyFont="1" applyBorder="1" applyAlignment="1">
      <alignment horizontal="center" vertical="center"/>
    </xf>
    <xf numFmtId="0" fontId="32" fillId="0" borderId="41" xfId="0" applyFont="1" applyBorder="1" applyAlignment="1">
      <alignment horizontal="center" vertical="center"/>
    </xf>
    <xf numFmtId="0" fontId="25" fillId="0" borderId="35" xfId="0" applyFont="1" applyBorder="1" applyAlignment="1">
      <alignment vertical="center"/>
    </xf>
    <xf numFmtId="0" fontId="25" fillId="0" borderId="8" xfId="0" applyFont="1" applyBorder="1" applyAlignment="1">
      <alignment vertical="center"/>
    </xf>
    <xf numFmtId="0" fontId="35" fillId="0" borderId="8" xfId="0" applyFont="1" applyBorder="1" applyAlignment="1">
      <alignment vertical="center"/>
    </xf>
    <xf numFmtId="0" fontId="3" fillId="0" borderId="0" xfId="0" applyNumberFormat="1" applyFont="1" applyBorder="1" applyAlignment="1" applyProtection="1">
      <alignment horizontal="center" vertical="center"/>
      <protection hidden="1"/>
    </xf>
    <xf numFmtId="177" fontId="5" fillId="0" borderId="0" xfId="0" applyNumberFormat="1" applyFont="1" applyBorder="1" applyAlignment="1" applyProtection="1">
      <alignment horizontal="center" vertical="center"/>
      <protection hidden="1"/>
    </xf>
    <xf numFmtId="184" fontId="5" fillId="0" borderId="0" xfId="0" applyNumberFormat="1" applyFont="1" applyBorder="1" applyAlignment="1" applyProtection="1">
      <alignment horizontal="center" vertical="center"/>
      <protection hidden="1"/>
    </xf>
    <xf numFmtId="185" fontId="5" fillId="0" borderId="0" xfId="0" applyNumberFormat="1" applyFont="1" applyBorder="1" applyAlignment="1" applyProtection="1">
      <alignment horizontal="center" vertical="center"/>
      <protection hidden="1"/>
    </xf>
    <xf numFmtId="0" fontId="15" fillId="0" borderId="0" xfId="0" applyNumberFormat="1" applyFont="1" applyBorder="1" applyAlignment="1" applyProtection="1">
      <alignment horizontal="right" vertical="distributed"/>
      <protection hidden="1"/>
    </xf>
    <xf numFmtId="0" fontId="0" fillId="0" borderId="0" xfId="0" applyNumberFormat="1" applyFont="1" applyBorder="1" applyAlignment="1" applyProtection="1">
      <alignment vertical="center"/>
      <protection hidden="1"/>
    </xf>
    <xf numFmtId="0" fontId="5" fillId="0" borderId="0" xfId="0" applyNumberFormat="1" applyFont="1" applyBorder="1" applyAlignment="1" applyProtection="1">
      <alignment horizontal="right" vertical="center"/>
      <protection hidden="1"/>
    </xf>
    <xf numFmtId="0" fontId="3" fillId="0" borderId="64" xfId="0" applyNumberFormat="1" applyFont="1" applyBorder="1" applyProtection="1">
      <alignment vertical="center"/>
      <protection hidden="1"/>
    </xf>
    <xf numFmtId="38" fontId="3" fillId="0" borderId="0" xfId="1" applyFont="1" applyBorder="1" applyAlignment="1" applyProtection="1">
      <alignment horizontal="center" vertical="center"/>
      <protection hidden="1"/>
    </xf>
    <xf numFmtId="0" fontId="5" fillId="4" borderId="65" xfId="0" applyNumberFormat="1" applyFont="1" applyFill="1" applyBorder="1" applyAlignment="1" applyProtection="1">
      <alignment horizontal="center" vertical="center"/>
      <protection hidden="1"/>
    </xf>
    <xf numFmtId="0" fontId="0" fillId="6" borderId="0" xfId="0" applyFill="1">
      <alignment vertical="center"/>
    </xf>
    <xf numFmtId="0" fontId="14" fillId="6" borderId="0" xfId="0" applyFont="1" applyFill="1">
      <alignment vertical="center"/>
    </xf>
    <xf numFmtId="38" fontId="14" fillId="6" borderId="0" xfId="1" applyFont="1" applyFill="1" applyBorder="1">
      <alignment vertical="center"/>
    </xf>
    <xf numFmtId="38" fontId="20" fillId="6" borderId="0" xfId="1" applyFont="1" applyFill="1">
      <alignment vertical="center"/>
    </xf>
    <xf numFmtId="38" fontId="0" fillId="6" borderId="0" xfId="1" applyFont="1" applyFill="1">
      <alignment vertical="center"/>
    </xf>
    <xf numFmtId="38" fontId="3" fillId="6" borderId="1" xfId="1" applyFont="1" applyFill="1" applyBorder="1" applyAlignment="1" applyProtection="1">
      <alignment vertical="center"/>
      <protection hidden="1"/>
    </xf>
    <xf numFmtId="176" fontId="0" fillId="6" borderId="0" xfId="0" applyNumberFormat="1" applyFill="1">
      <alignment vertical="center"/>
    </xf>
    <xf numFmtId="57" fontId="0" fillId="6" borderId="0" xfId="0" applyNumberFormat="1" applyFill="1">
      <alignment vertical="center"/>
    </xf>
    <xf numFmtId="0" fontId="33" fillId="6" borderId="0" xfId="0" applyFont="1" applyFill="1">
      <alignment vertical="center"/>
    </xf>
    <xf numFmtId="181" fontId="14" fillId="0" borderId="6" xfId="0" applyNumberFormat="1" applyFont="1" applyBorder="1" applyAlignment="1" applyProtection="1">
      <alignment horizontal="center" vertical="center"/>
      <protection locked="0"/>
    </xf>
    <xf numFmtId="38" fontId="14" fillId="0" borderId="6" xfId="1" applyFont="1" applyBorder="1" applyAlignment="1" applyProtection="1">
      <alignment horizontal="center" vertical="center"/>
      <protection locked="0"/>
    </xf>
    <xf numFmtId="57" fontId="14" fillId="0" borderId="6" xfId="0" applyNumberFormat="1" applyFont="1" applyBorder="1" applyAlignment="1" applyProtection="1">
      <alignment horizontal="center" vertical="center"/>
      <protection locked="0"/>
    </xf>
    <xf numFmtId="57" fontId="0" fillId="0" borderId="3" xfId="0" applyNumberFormat="1" applyBorder="1" applyAlignment="1" applyProtection="1">
      <alignment horizontal="center" vertical="center"/>
      <protection locked="0"/>
    </xf>
    <xf numFmtId="57" fontId="0" fillId="0" borderId="40" xfId="0" applyNumberFormat="1" applyBorder="1" applyAlignment="1" applyProtection="1">
      <alignment horizontal="center" vertical="center"/>
      <protection locked="0"/>
    </xf>
    <xf numFmtId="57" fontId="0" fillId="0" borderId="4" xfId="0" applyNumberFormat="1" applyBorder="1" applyAlignment="1" applyProtection="1">
      <alignment horizontal="center" vertical="center"/>
      <protection locked="0"/>
    </xf>
    <xf numFmtId="57" fontId="0" fillId="0" borderId="41" xfId="0" applyNumberFormat="1" applyBorder="1" applyAlignment="1" applyProtection="1">
      <alignment horizontal="center" vertical="center"/>
      <protection locked="0"/>
    </xf>
    <xf numFmtId="181" fontId="14" fillId="0" borderId="6" xfId="0" applyNumberFormat="1" applyFont="1" applyBorder="1" applyAlignment="1" applyProtection="1">
      <alignment horizontal="center" vertical="center" wrapText="1"/>
      <protection locked="0"/>
    </xf>
    <xf numFmtId="38" fontId="14" fillId="0" borderId="6" xfId="1" applyFont="1" applyBorder="1" applyProtection="1">
      <alignment vertical="center"/>
      <protection locked="0"/>
    </xf>
    <xf numFmtId="0" fontId="31" fillId="0" borderId="0" xfId="0" applyFont="1" applyBorder="1" applyAlignment="1">
      <alignment vertical="top" wrapText="1"/>
    </xf>
    <xf numFmtId="0" fontId="37" fillId="5" borderId="0" xfId="0" applyFont="1" applyFill="1" applyAlignment="1">
      <alignment vertical="center" wrapText="1"/>
    </xf>
    <xf numFmtId="0" fontId="37" fillId="5" borderId="0" xfId="0" applyFont="1" applyFill="1">
      <alignment vertical="center"/>
    </xf>
    <xf numFmtId="0" fontId="37" fillId="5" borderId="5" xfId="0" applyFont="1" applyFill="1" applyBorder="1">
      <alignment vertical="center"/>
    </xf>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31" fillId="0" borderId="2" xfId="0" applyFont="1" applyBorder="1" applyAlignment="1">
      <alignment horizontal="left" vertical="top" wrapText="1"/>
    </xf>
    <xf numFmtId="0" fontId="31" fillId="0" borderId="0" xfId="0" applyFont="1" applyBorder="1" applyAlignment="1">
      <alignment horizontal="left" vertical="top" wrapText="1"/>
    </xf>
    <xf numFmtId="0" fontId="25" fillId="0" borderId="2" xfId="0" applyFont="1" applyBorder="1" applyAlignment="1">
      <alignment horizontal="center" vertical="top" wrapText="1"/>
    </xf>
    <xf numFmtId="0" fontId="25" fillId="0" borderId="39" xfId="0" applyFont="1" applyBorder="1" applyAlignment="1">
      <alignment horizontal="center" vertical="top" wrapText="1"/>
    </xf>
    <xf numFmtId="0" fontId="25" fillId="0" borderId="0" xfId="0" applyFont="1" applyBorder="1" applyAlignment="1">
      <alignment horizontal="center" vertical="top" wrapText="1"/>
    </xf>
    <xf numFmtId="0" fontId="25" fillId="0" borderId="40" xfId="0" applyFont="1" applyBorder="1" applyAlignment="1">
      <alignment horizontal="center" vertical="top" wrapText="1"/>
    </xf>
    <xf numFmtId="0" fontId="28" fillId="0" borderId="52" xfId="0" applyFont="1" applyBorder="1" applyAlignment="1">
      <alignment horizontal="right" vertical="center"/>
    </xf>
    <xf numFmtId="0" fontId="28" fillId="0" borderId="5" xfId="0" applyFont="1" applyBorder="1" applyAlignment="1">
      <alignment horizontal="right" vertical="center"/>
    </xf>
    <xf numFmtId="0" fontId="28" fillId="0" borderId="41" xfId="0" applyFont="1" applyBorder="1" applyAlignment="1">
      <alignment horizontal="right" vertical="center"/>
    </xf>
    <xf numFmtId="58" fontId="36" fillId="0" borderId="51" xfId="0" applyNumberFormat="1" applyFont="1" applyBorder="1" applyAlignment="1">
      <alignment horizontal="center" vertical="center"/>
    </xf>
    <xf numFmtId="58" fontId="36" fillId="0" borderId="2" xfId="0" applyNumberFormat="1" applyFont="1" applyBorder="1" applyAlignment="1">
      <alignment horizontal="center" vertical="center"/>
    </xf>
    <xf numFmtId="58" fontId="36" fillId="0" borderId="57" xfId="0" applyNumberFormat="1" applyFont="1" applyBorder="1" applyAlignment="1">
      <alignment horizontal="center" vertical="center"/>
    </xf>
    <xf numFmtId="58" fontId="36" fillId="0" borderId="0" xfId="0" applyNumberFormat="1" applyFont="1" applyBorder="1" applyAlignment="1">
      <alignment horizontal="center" vertical="center"/>
    </xf>
    <xf numFmtId="0" fontId="32" fillId="0" borderId="7" xfId="0" applyFont="1" applyBorder="1" applyAlignment="1">
      <alignment horizontal="center" vertical="center" textRotation="255"/>
    </xf>
    <xf numFmtId="0" fontId="32" fillId="0" borderId="39" xfId="0" applyFont="1" applyBorder="1" applyAlignment="1">
      <alignment horizontal="center" vertical="center" textRotation="255"/>
    </xf>
    <xf numFmtId="0" fontId="32" fillId="0" borderId="40" xfId="0" applyFont="1" applyBorder="1" applyAlignment="1">
      <alignment horizontal="center" vertical="center" textRotation="255"/>
    </xf>
    <xf numFmtId="0" fontId="32" fillId="0" borderId="41" xfId="0" applyFont="1" applyBorder="1" applyAlignment="1">
      <alignment horizontal="center" vertical="center" textRotation="255"/>
    </xf>
    <xf numFmtId="0" fontId="27" fillId="0" borderId="5"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0" fillId="0" borderId="0" xfId="0" applyFont="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0" xfId="0" applyFont="1" applyBorder="1" applyAlignment="1">
      <alignment horizontal="center" vertical="center" wrapText="1"/>
    </xf>
    <xf numFmtId="0" fontId="29" fillId="0" borderId="0" xfId="0" applyFont="1" applyBorder="1" applyAlignment="1">
      <alignment horizontal="center" vertical="center"/>
    </xf>
    <xf numFmtId="0" fontId="30" fillId="0" borderId="0" xfId="0" applyFont="1" applyBorder="1" applyAlignment="1">
      <alignment horizontal="left" vertical="center"/>
    </xf>
    <xf numFmtId="0" fontId="0" fillId="0" borderId="0" xfId="0" applyBorder="1" applyAlignment="1">
      <alignment horizontal="left" vertical="center"/>
    </xf>
    <xf numFmtId="0" fontId="29" fillId="0" borderId="0" xfId="0" applyFont="1" applyBorder="1" applyAlignment="1">
      <alignment horizontal="left"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53" xfId="0" applyFont="1" applyBorder="1" applyAlignment="1">
      <alignment horizontal="center" vertical="center"/>
    </xf>
    <xf numFmtId="0" fontId="35" fillId="0" borderId="35" xfId="0" applyFont="1" applyBorder="1" applyAlignment="1">
      <alignment horizontal="center" vertical="center"/>
    </xf>
    <xf numFmtId="0" fontId="35" fillId="0" borderId="8"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5" fillId="0" borderId="1" xfId="0" applyFont="1" applyBorder="1" applyAlignment="1">
      <alignment horizontal="center" vertical="center"/>
    </xf>
    <xf numFmtId="0" fontId="25" fillId="0" borderId="61" xfId="0" applyFont="1" applyBorder="1" applyAlignment="1">
      <alignment horizontal="center" vertical="center"/>
    </xf>
    <xf numFmtId="0" fontId="25" fillId="0" borderId="4" xfId="0" applyFont="1" applyBorder="1" applyAlignment="1">
      <alignment horizontal="center" vertical="center"/>
    </xf>
    <xf numFmtId="0" fontId="25" fillId="0" borderId="62" xfId="0" applyFont="1" applyBorder="1" applyAlignment="1">
      <alignment horizontal="center" vertical="center"/>
    </xf>
    <xf numFmtId="0" fontId="25" fillId="0" borderId="62" xfId="0" applyFont="1" applyBorder="1" applyAlignment="1">
      <alignment horizontal="center" vertical="center" wrapText="1"/>
    </xf>
    <xf numFmtId="0" fontId="25" fillId="0" borderId="15" xfId="0" applyFont="1" applyBorder="1" applyAlignment="1">
      <alignment horizontal="center" vertical="center"/>
    </xf>
    <xf numFmtId="0" fontId="25" fillId="0" borderId="42" xfId="0" applyFont="1" applyBorder="1" applyAlignment="1">
      <alignment horizontal="center" vertical="center"/>
    </xf>
    <xf numFmtId="187" fontId="36" fillId="0" borderId="51" xfId="0" applyNumberFormat="1" applyFont="1" applyBorder="1" applyAlignment="1">
      <alignment horizontal="center" vertical="center"/>
    </xf>
    <xf numFmtId="187" fontId="36" fillId="0" borderId="2" xfId="0" applyNumberFormat="1" applyFont="1" applyBorder="1" applyAlignment="1">
      <alignment horizontal="center" vertical="center"/>
    </xf>
    <xf numFmtId="187" fontId="36" fillId="0" borderId="39" xfId="0" applyNumberFormat="1" applyFont="1" applyBorder="1" applyAlignment="1">
      <alignment horizontal="center" vertical="center"/>
    </xf>
    <xf numFmtId="187" fontId="36" fillId="0" borderId="52" xfId="0" applyNumberFormat="1" applyFont="1" applyBorder="1" applyAlignment="1">
      <alignment horizontal="center" vertical="center"/>
    </xf>
    <xf numFmtId="187" fontId="36" fillId="0" borderId="5" xfId="0" applyNumberFormat="1" applyFont="1" applyBorder="1" applyAlignment="1">
      <alignment horizontal="center" vertical="center"/>
    </xf>
    <xf numFmtId="187" fontId="36" fillId="0" borderId="41" xfId="0" applyNumberFormat="1" applyFont="1" applyBorder="1" applyAlignment="1">
      <alignment horizontal="center"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62" xfId="0" applyFont="1" applyBorder="1" applyAlignment="1">
      <alignment horizontal="center" vertical="center" wrapText="1"/>
    </xf>
    <xf numFmtId="0" fontId="25" fillId="0" borderId="31" xfId="0" applyFont="1" applyBorder="1" applyAlignment="1">
      <alignment horizontal="center" vertical="center"/>
    </xf>
    <xf numFmtId="0" fontId="25" fillId="0" borderId="43" xfId="0" applyFont="1" applyBorder="1" applyAlignment="1">
      <alignment horizontal="center" vertical="center"/>
    </xf>
    <xf numFmtId="0" fontId="0" fillId="0" borderId="0" xfId="0" applyFont="1" applyAlignment="1">
      <alignment horizontal="left" vertical="center"/>
    </xf>
    <xf numFmtId="0" fontId="0" fillId="0" borderId="0" xfId="0" applyAlignment="1">
      <alignment horizontal="center" vertical="center"/>
    </xf>
    <xf numFmtId="0" fontId="26" fillId="0" borderId="51" xfId="0" applyFont="1" applyBorder="1" applyAlignment="1">
      <alignment horizontal="center" vertical="top"/>
    </xf>
    <xf numFmtId="0" fontId="26" fillId="0" borderId="2" xfId="0" applyFont="1" applyBorder="1" applyAlignment="1">
      <alignment horizontal="center" vertical="top"/>
    </xf>
    <xf numFmtId="0" fontId="26" fillId="0" borderId="39" xfId="0" applyFont="1" applyBorder="1" applyAlignment="1">
      <alignment horizontal="center" vertical="top"/>
    </xf>
    <xf numFmtId="0" fontId="27" fillId="0" borderId="5" xfId="0" applyFont="1" applyBorder="1" applyAlignment="1">
      <alignment horizontal="left" vertical="center"/>
    </xf>
    <xf numFmtId="0" fontId="27" fillId="0" borderId="41" xfId="0" applyFont="1" applyBorder="1" applyAlignment="1">
      <alignment horizontal="left" vertical="center"/>
    </xf>
    <xf numFmtId="0" fontId="26" fillId="0" borderId="52" xfId="0" applyFont="1" applyBorder="1" applyAlignment="1">
      <alignment horizontal="center" vertical="top"/>
    </xf>
    <xf numFmtId="0" fontId="26" fillId="0" borderId="5" xfId="0" applyFont="1" applyBorder="1" applyAlignment="1">
      <alignment horizontal="center" vertical="top"/>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35" fillId="0" borderId="9" xfId="0" applyFont="1" applyBorder="1" applyAlignment="1">
      <alignment horizontal="center" vertical="center"/>
    </xf>
    <xf numFmtId="0" fontId="27" fillId="0" borderId="4"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Border="1" applyAlignment="1">
      <alignment horizontal="center" vertical="center"/>
    </xf>
    <xf numFmtId="38" fontId="35" fillId="0" borderId="51" xfId="0" applyNumberFormat="1" applyFont="1" applyBorder="1" applyAlignment="1">
      <alignment horizontal="center" vertical="center"/>
    </xf>
    <xf numFmtId="0" fontId="35" fillId="0" borderId="2" xfId="0" applyFont="1" applyBorder="1" applyAlignment="1">
      <alignment horizontal="center" vertical="center"/>
    </xf>
    <xf numFmtId="0" fontId="35" fillId="0" borderId="39" xfId="0" applyFont="1" applyBorder="1" applyAlignment="1">
      <alignment horizontal="center" vertical="center"/>
    </xf>
    <xf numFmtId="0" fontId="35" fillId="0" borderId="57" xfId="0" applyFont="1" applyBorder="1" applyAlignment="1">
      <alignment horizontal="center" vertical="center"/>
    </xf>
    <xf numFmtId="0" fontId="35" fillId="0" borderId="0" xfId="0" applyFont="1" applyBorder="1" applyAlignment="1">
      <alignment horizontal="center" vertical="center"/>
    </xf>
    <xf numFmtId="0" fontId="35" fillId="0" borderId="40" xfId="0" applyFont="1" applyBorder="1" applyAlignment="1">
      <alignment horizontal="center" vertical="center"/>
    </xf>
    <xf numFmtId="0" fontId="35" fillId="0" borderId="52" xfId="0" applyFont="1" applyBorder="1" applyAlignment="1">
      <alignment horizontal="center" vertical="center"/>
    </xf>
    <xf numFmtId="0" fontId="35" fillId="0" borderId="5" xfId="0" applyFont="1" applyBorder="1" applyAlignment="1">
      <alignment horizontal="center" vertical="center"/>
    </xf>
    <xf numFmtId="0" fontId="35" fillId="0" borderId="41"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42" xfId="0" applyFont="1" applyBorder="1" applyAlignment="1">
      <alignment horizontal="center" vertical="center"/>
    </xf>
    <xf numFmtId="0" fontId="34" fillId="0" borderId="51" xfId="0" applyFont="1" applyBorder="1" applyAlignment="1">
      <alignment horizontal="center" vertical="center"/>
    </xf>
    <xf numFmtId="0" fontId="34" fillId="0" borderId="2" xfId="0" applyFont="1" applyBorder="1" applyAlignment="1">
      <alignment horizontal="center" vertical="center"/>
    </xf>
    <xf numFmtId="0" fontId="34" fillId="0" borderId="39"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0" fillId="0" borderId="1" xfId="0" applyNumberFormat="1" applyFont="1" applyBorder="1" applyAlignment="1" applyProtection="1">
      <alignment horizontal="center" vertical="center"/>
      <protection hidden="1"/>
    </xf>
    <xf numFmtId="0" fontId="0" fillId="0" borderId="2" xfId="0" applyNumberFormat="1" applyFont="1" applyBorder="1" applyAlignment="1" applyProtection="1">
      <alignment horizontal="center" vertical="center"/>
      <protection hidden="1"/>
    </xf>
    <xf numFmtId="0" fontId="0" fillId="0" borderId="4" xfId="0" applyNumberFormat="1" applyFont="1" applyBorder="1" applyAlignment="1" applyProtection="1">
      <alignment horizontal="center" vertical="center"/>
      <protection hidden="1"/>
    </xf>
    <xf numFmtId="0" fontId="0" fillId="0" borderId="5" xfId="0" applyNumberFormat="1" applyFont="1" applyBorder="1" applyAlignment="1" applyProtection="1">
      <alignment horizontal="center" vertical="center"/>
      <protection hidden="1"/>
    </xf>
    <xf numFmtId="0" fontId="1" fillId="0" borderId="51" xfId="0" applyNumberFormat="1" applyFont="1" applyBorder="1" applyAlignment="1" applyProtection="1">
      <alignment horizontal="center" vertical="center"/>
      <protection hidden="1"/>
    </xf>
    <xf numFmtId="0" fontId="1" fillId="0" borderId="2" xfId="0" applyNumberFormat="1" applyFont="1" applyBorder="1" applyAlignment="1" applyProtection="1">
      <alignment horizontal="center" vertical="center"/>
      <protection hidden="1"/>
    </xf>
    <xf numFmtId="0" fontId="1" fillId="0" borderId="39" xfId="0" applyNumberFormat="1" applyFont="1" applyBorder="1" applyAlignment="1" applyProtection="1">
      <alignment horizontal="center" vertical="center"/>
      <protection hidden="1"/>
    </xf>
    <xf numFmtId="0" fontId="1" fillId="0" borderId="52" xfId="0" applyNumberFormat="1" applyFont="1" applyBorder="1" applyAlignment="1" applyProtection="1">
      <alignment horizontal="center" vertical="center"/>
      <protection hidden="1"/>
    </xf>
    <xf numFmtId="0" fontId="1" fillId="0" borderId="5" xfId="0" applyNumberFormat="1" applyFont="1" applyBorder="1" applyAlignment="1" applyProtection="1">
      <alignment horizontal="center" vertical="center"/>
      <protection hidden="1"/>
    </xf>
    <xf numFmtId="0" fontId="1" fillId="0" borderId="41" xfId="0" applyNumberFormat="1" applyFont="1" applyBorder="1" applyAlignment="1" applyProtection="1">
      <alignment horizontal="center" vertical="center"/>
      <protection hidden="1"/>
    </xf>
    <xf numFmtId="0" fontId="22" fillId="0" borderId="0" xfId="0" applyNumberFormat="1" applyFont="1" applyAlignment="1" applyProtection="1">
      <alignment horizontal="center" vertical="center"/>
      <protection hidden="1"/>
    </xf>
    <xf numFmtId="0" fontId="22" fillId="0" borderId="40" xfId="0" applyNumberFormat="1" applyFont="1" applyBorder="1" applyAlignment="1" applyProtection="1">
      <alignment horizontal="center" vertical="center"/>
      <protection hidden="1"/>
    </xf>
    <xf numFmtId="0" fontId="22" fillId="0" borderId="5" xfId="0" applyNumberFormat="1" applyFont="1" applyBorder="1" applyAlignment="1" applyProtection="1">
      <alignment horizontal="center" vertical="center"/>
      <protection hidden="1"/>
    </xf>
    <xf numFmtId="0" fontId="22" fillId="0" borderId="41" xfId="0" applyNumberFormat="1" applyFont="1" applyBorder="1" applyAlignment="1" applyProtection="1">
      <alignment horizontal="center" vertical="center"/>
      <protection hidden="1"/>
    </xf>
    <xf numFmtId="57" fontId="17" fillId="0" borderId="3" xfId="0" applyNumberFormat="1" applyFont="1" applyFill="1" applyBorder="1" applyAlignment="1" applyProtection="1">
      <alignment horizontal="center" vertical="center"/>
      <protection hidden="1"/>
    </xf>
    <xf numFmtId="57" fontId="17" fillId="0" borderId="0" xfId="0" applyNumberFormat="1" applyFont="1" applyFill="1" applyBorder="1" applyAlignment="1" applyProtection="1">
      <alignment horizontal="center" vertical="center"/>
      <protection hidden="1"/>
    </xf>
    <xf numFmtId="57" fontId="17" fillId="0" borderId="40" xfId="0" applyNumberFormat="1" applyFont="1" applyFill="1" applyBorder="1" applyAlignment="1" applyProtection="1">
      <alignment horizontal="center" vertical="center"/>
      <protection hidden="1"/>
    </xf>
    <xf numFmtId="57" fontId="17" fillId="0" borderId="4" xfId="0" applyNumberFormat="1" applyFont="1" applyFill="1" applyBorder="1" applyAlignment="1" applyProtection="1">
      <alignment horizontal="center" vertical="center"/>
      <protection hidden="1"/>
    </xf>
    <xf numFmtId="57" fontId="17" fillId="0" borderId="5" xfId="0" applyNumberFormat="1" applyFont="1" applyFill="1" applyBorder="1" applyAlignment="1" applyProtection="1">
      <alignment horizontal="center" vertical="center"/>
      <protection hidden="1"/>
    </xf>
    <xf numFmtId="57" fontId="17" fillId="0" borderId="41" xfId="0" applyNumberFormat="1" applyFont="1" applyFill="1" applyBorder="1" applyAlignment="1" applyProtection="1">
      <alignment horizontal="center" vertical="center"/>
      <protection hidden="1"/>
    </xf>
    <xf numFmtId="57" fontId="17" fillId="0" borderId="57" xfId="0" applyNumberFormat="1" applyFont="1" applyFill="1" applyBorder="1" applyAlignment="1" applyProtection="1">
      <alignment horizontal="center" vertical="center"/>
      <protection hidden="1"/>
    </xf>
    <xf numFmtId="57" fontId="17" fillId="0" borderId="52" xfId="0" applyNumberFormat="1" applyFont="1" applyFill="1" applyBorder="1" applyAlignment="1" applyProtection="1">
      <alignment horizontal="center" vertical="center"/>
      <protection hidden="1"/>
    </xf>
    <xf numFmtId="0" fontId="21" fillId="0" borderId="1" xfId="0" applyNumberFormat="1" applyFont="1" applyFill="1" applyBorder="1" applyAlignment="1" applyProtection="1">
      <alignment horizontal="center" vertical="center"/>
      <protection hidden="1"/>
    </xf>
    <xf numFmtId="0" fontId="22" fillId="0" borderId="2" xfId="0" applyNumberFormat="1" applyFont="1" applyFill="1" applyBorder="1" applyAlignment="1" applyProtection="1">
      <alignment horizontal="center" vertical="center"/>
      <protection hidden="1"/>
    </xf>
    <xf numFmtId="0" fontId="22" fillId="0" borderId="39" xfId="0" applyNumberFormat="1" applyFont="1" applyFill="1" applyBorder="1" applyAlignment="1" applyProtection="1">
      <alignment horizontal="center" vertical="center"/>
      <protection hidden="1"/>
    </xf>
    <xf numFmtId="0" fontId="15" fillId="0" borderId="0" xfId="0" applyNumberFormat="1" applyFont="1" applyBorder="1" applyAlignment="1" applyProtection="1">
      <alignment horizontal="center" vertical="distributed"/>
      <protection hidden="1"/>
    </xf>
    <xf numFmtId="0" fontId="3" fillId="0" borderId="0" xfId="0" applyNumberFormat="1" applyFont="1" applyBorder="1" applyAlignment="1" applyProtection="1">
      <alignment horizontal="center" vertical="center"/>
      <protection hidden="1"/>
    </xf>
    <xf numFmtId="0" fontId="3" fillId="0" borderId="19" xfId="0" applyNumberFormat="1" applyFont="1" applyBorder="1" applyAlignment="1" applyProtection="1">
      <alignment horizontal="center" vertical="center"/>
      <protection hidden="1"/>
    </xf>
    <xf numFmtId="0" fontId="3" fillId="0" borderId="48" xfId="0" applyNumberFormat="1" applyFont="1" applyBorder="1" applyAlignment="1" applyProtection="1">
      <alignment horizontal="center" vertical="center"/>
      <protection hidden="1"/>
    </xf>
    <xf numFmtId="0" fontId="3" fillId="0" borderId="18" xfId="0" applyNumberFormat="1" applyFont="1" applyBorder="1" applyAlignment="1" applyProtection="1">
      <alignment horizontal="center" vertical="center"/>
      <protection hidden="1"/>
    </xf>
    <xf numFmtId="177" fontId="0" fillId="0" borderId="19" xfId="0" applyNumberFormat="1" applyFont="1" applyBorder="1" applyAlignment="1" applyProtection="1">
      <alignment horizontal="center" vertical="center"/>
      <protection hidden="1"/>
    </xf>
    <xf numFmtId="0" fontId="0" fillId="0" borderId="19" xfId="0" applyNumberFormat="1" applyFont="1" applyBorder="1" applyAlignment="1" applyProtection="1">
      <alignment horizontal="center" vertical="center"/>
      <protection hidden="1"/>
    </xf>
    <xf numFmtId="0" fontId="0" fillId="0" borderId="48" xfId="0" applyNumberFormat="1" applyFont="1" applyBorder="1" applyAlignment="1" applyProtection="1">
      <alignment horizontal="center" vertical="center"/>
      <protection hidden="1"/>
    </xf>
    <xf numFmtId="38" fontId="14" fillId="0" borderId="18" xfId="1" applyFont="1" applyBorder="1" applyAlignment="1" applyProtection="1">
      <alignment horizontal="center" vertical="center"/>
      <protection hidden="1"/>
    </xf>
    <xf numFmtId="38" fontId="14" fillId="0" borderId="19" xfId="1" applyFont="1" applyBorder="1" applyAlignment="1" applyProtection="1">
      <alignment horizontal="center" vertical="center"/>
      <protection hidden="1"/>
    </xf>
    <xf numFmtId="38" fontId="14" fillId="0" borderId="49" xfId="1" applyFont="1" applyBorder="1" applyAlignment="1" applyProtection="1">
      <alignment horizontal="center" vertical="center"/>
      <protection hidden="1"/>
    </xf>
    <xf numFmtId="0" fontId="3" fillId="3" borderId="7" xfId="0" applyNumberFormat="1" applyFont="1" applyFill="1" applyBorder="1" applyAlignment="1" applyProtection="1">
      <alignment horizontal="center" vertical="center" wrapText="1"/>
      <protection hidden="1"/>
    </xf>
    <xf numFmtId="0" fontId="3" fillId="3" borderId="8" xfId="0" applyNumberFormat="1" applyFont="1" applyFill="1" applyBorder="1" applyAlignment="1" applyProtection="1">
      <alignment horizontal="center" vertical="center" wrapText="1"/>
      <protection hidden="1"/>
    </xf>
    <xf numFmtId="0" fontId="3" fillId="3" borderId="9" xfId="0" applyNumberFormat="1" applyFont="1" applyFill="1" applyBorder="1" applyAlignment="1" applyProtection="1">
      <alignment horizontal="center" vertical="center" wrapText="1"/>
      <protection hidden="1"/>
    </xf>
    <xf numFmtId="0" fontId="3" fillId="0" borderId="10" xfId="0" applyNumberFormat="1" applyFont="1" applyBorder="1" applyAlignment="1" applyProtection="1">
      <alignment horizontal="center" vertical="center"/>
      <protection hidden="1"/>
    </xf>
    <xf numFmtId="0" fontId="3" fillId="0" borderId="11" xfId="0" applyNumberFormat="1" applyFont="1" applyBorder="1" applyAlignment="1" applyProtection="1">
      <alignment horizontal="center" vertical="center"/>
      <protection hidden="1"/>
    </xf>
    <xf numFmtId="0" fontId="3" fillId="0" borderId="42" xfId="0" applyNumberFormat="1" applyFont="1" applyBorder="1" applyAlignment="1" applyProtection="1">
      <alignment horizontal="center" vertical="center"/>
      <protection hidden="1"/>
    </xf>
    <xf numFmtId="0" fontId="3" fillId="0" borderId="26" xfId="0" applyNumberFormat="1" applyFont="1" applyBorder="1" applyAlignment="1" applyProtection="1">
      <alignment horizontal="center" vertical="center"/>
      <protection hidden="1"/>
    </xf>
    <xf numFmtId="0" fontId="3" fillId="0" borderId="27" xfId="0" applyNumberFormat="1" applyFont="1" applyBorder="1" applyAlignment="1" applyProtection="1">
      <alignment horizontal="center" vertical="center"/>
      <protection hidden="1"/>
    </xf>
    <xf numFmtId="177" fontId="0" fillId="0" borderId="27" xfId="0" applyNumberFormat="1" applyFont="1" applyBorder="1" applyAlignment="1" applyProtection="1">
      <alignment horizontal="center" vertical="center"/>
      <protection hidden="1"/>
    </xf>
    <xf numFmtId="0" fontId="0" fillId="0" borderId="27" xfId="0" applyNumberFormat="1" applyFont="1" applyBorder="1" applyAlignment="1" applyProtection="1">
      <alignment horizontal="center" vertical="center"/>
      <protection hidden="1"/>
    </xf>
    <xf numFmtId="0" fontId="0" fillId="0" borderId="43" xfId="0" applyNumberFormat="1" applyFont="1" applyBorder="1" applyAlignment="1" applyProtection="1">
      <alignment horizontal="center" vertical="center"/>
      <protection hidden="1"/>
    </xf>
    <xf numFmtId="38" fontId="14" fillId="0" borderId="26" xfId="1" applyFont="1" applyBorder="1" applyAlignment="1" applyProtection="1">
      <alignment horizontal="center" vertical="center"/>
      <protection hidden="1"/>
    </xf>
    <xf numFmtId="38" fontId="14" fillId="0" borderId="27" xfId="1" applyFont="1" applyBorder="1" applyAlignment="1" applyProtection="1">
      <alignment horizontal="center" vertical="center"/>
      <protection hidden="1"/>
    </xf>
    <xf numFmtId="38" fontId="14" fillId="0" borderId="50" xfId="1" applyFont="1" applyBorder="1" applyAlignment="1" applyProtection="1">
      <alignment horizontal="center" vertical="center"/>
      <protection hidden="1"/>
    </xf>
    <xf numFmtId="0" fontId="5" fillId="0" borderId="0" xfId="0" applyNumberFormat="1" applyFont="1" applyBorder="1" applyAlignment="1" applyProtection="1">
      <alignment horizontal="center" vertical="center"/>
      <protection hidden="1"/>
    </xf>
    <xf numFmtId="0" fontId="3" fillId="0" borderId="43" xfId="0" applyNumberFormat="1" applyFont="1" applyBorder="1" applyAlignment="1" applyProtection="1">
      <alignment horizontal="center" vertical="center"/>
      <protection hidden="1"/>
    </xf>
    <xf numFmtId="0" fontId="9" fillId="0" borderId="44" xfId="0" applyNumberFormat="1" applyFont="1" applyFill="1" applyBorder="1" applyAlignment="1" applyProtection="1">
      <alignment horizontal="center" vertical="center"/>
      <protection locked="0" hidden="1"/>
    </xf>
    <xf numFmtId="0" fontId="9" fillId="0" borderId="45" xfId="0" applyNumberFormat="1" applyFont="1" applyFill="1" applyBorder="1" applyAlignment="1" applyProtection="1">
      <alignment horizontal="center" vertical="center"/>
      <protection locked="0" hidden="1"/>
    </xf>
    <xf numFmtId="0" fontId="0" fillId="0" borderId="0" xfId="0" applyNumberFormat="1" applyFont="1" applyBorder="1" applyProtection="1">
      <alignment vertical="center"/>
      <protection hidden="1"/>
    </xf>
    <xf numFmtId="0" fontId="12" fillId="0" borderId="0" xfId="0" applyNumberFormat="1" applyFont="1" applyBorder="1" applyAlignment="1" applyProtection="1">
      <alignment horizontal="center" vertical="center"/>
      <protection hidden="1"/>
    </xf>
    <xf numFmtId="0" fontId="3" fillId="0" borderId="7" xfId="0" applyNumberFormat="1" applyFont="1" applyBorder="1" applyAlignment="1" applyProtection="1">
      <alignment horizontal="left" vertical="center"/>
      <protection hidden="1"/>
    </xf>
    <xf numFmtId="0" fontId="3" fillId="0" borderId="8" xfId="0" applyNumberFormat="1" applyFont="1" applyBorder="1" applyAlignment="1" applyProtection="1">
      <alignment horizontal="left" vertical="center"/>
      <protection hidden="1"/>
    </xf>
    <xf numFmtId="0" fontId="3" fillId="0" borderId="9" xfId="0" applyNumberFormat="1" applyFont="1" applyBorder="1" applyAlignment="1" applyProtection="1">
      <alignment horizontal="left" vertical="center"/>
      <protection hidden="1"/>
    </xf>
    <xf numFmtId="0" fontId="23" fillId="0" borderId="7" xfId="0" applyNumberFormat="1" applyFont="1" applyBorder="1" applyAlignment="1" applyProtection="1">
      <alignment horizontal="center" vertical="center"/>
      <protection hidden="1"/>
    </xf>
    <xf numFmtId="0" fontId="23" fillId="0" borderId="8"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protection hidden="1"/>
    </xf>
    <xf numFmtId="177" fontId="0" fillId="0" borderId="11" xfId="0" applyNumberFormat="1" applyFont="1" applyBorder="1" applyAlignment="1" applyProtection="1">
      <alignment horizontal="center" vertical="center"/>
      <protection hidden="1"/>
    </xf>
    <xf numFmtId="0" fontId="0" fillId="0" borderId="11" xfId="0" applyNumberFormat="1" applyFont="1" applyBorder="1" applyAlignment="1" applyProtection="1">
      <alignment horizontal="center" vertical="center"/>
      <protection hidden="1"/>
    </xf>
    <xf numFmtId="0" fontId="0" fillId="0" borderId="42" xfId="0" applyNumberFormat="1" applyFont="1" applyBorder="1" applyAlignment="1" applyProtection="1">
      <alignment horizontal="center" vertical="center"/>
      <protection hidden="1"/>
    </xf>
    <xf numFmtId="38" fontId="14" fillId="0" borderId="10" xfId="1" applyFont="1" applyBorder="1" applyAlignment="1" applyProtection="1">
      <alignment horizontal="center" vertical="center"/>
      <protection hidden="1"/>
    </xf>
    <xf numFmtId="38" fontId="14" fillId="0" borderId="11" xfId="1" applyFont="1" applyBorder="1" applyAlignment="1" applyProtection="1">
      <alignment horizontal="center" vertical="center"/>
      <protection hidden="1"/>
    </xf>
    <xf numFmtId="38" fontId="14" fillId="0" borderId="47" xfId="1" applyFont="1" applyBorder="1" applyAlignment="1" applyProtection="1">
      <alignment horizontal="center" vertical="center"/>
      <protection hidden="1"/>
    </xf>
    <xf numFmtId="0" fontId="3" fillId="0" borderId="7" xfId="0" applyNumberFormat="1" applyFont="1" applyBorder="1" applyAlignment="1" applyProtection="1">
      <alignment horizontal="center" vertical="center" wrapText="1"/>
      <protection hidden="1"/>
    </xf>
    <xf numFmtId="0" fontId="3" fillId="0" borderId="8" xfId="0" applyNumberFormat="1" applyFont="1" applyBorder="1" applyAlignment="1" applyProtection="1">
      <alignment horizontal="center" vertical="center" wrapText="1"/>
      <protection hidden="1"/>
    </xf>
    <xf numFmtId="0" fontId="3" fillId="0" borderId="9" xfId="0" applyNumberFormat="1" applyFont="1" applyBorder="1" applyAlignment="1" applyProtection="1">
      <alignment horizontal="center" vertical="center" wrapText="1"/>
      <protection hidden="1"/>
    </xf>
    <xf numFmtId="38" fontId="3" fillId="0" borderId="46" xfId="1" applyFont="1" applyBorder="1" applyAlignment="1" applyProtection="1">
      <alignment horizontal="center" vertical="center" wrapText="1"/>
      <protection hidden="1"/>
    </xf>
    <xf numFmtId="38" fontId="3" fillId="0" borderId="0" xfId="1" applyFont="1" applyBorder="1" applyAlignment="1" applyProtection="1">
      <alignment horizontal="center" vertical="center"/>
      <protection hidden="1"/>
    </xf>
    <xf numFmtId="38" fontId="3" fillId="0" borderId="46" xfId="1" applyFont="1" applyBorder="1" applyAlignment="1" applyProtection="1">
      <alignment horizontal="center" vertical="center"/>
      <protection hidden="1"/>
    </xf>
    <xf numFmtId="0" fontId="3" fillId="2" borderId="10" xfId="0" applyNumberFormat="1" applyFont="1" applyFill="1" applyBorder="1" applyAlignment="1" applyProtection="1">
      <alignment horizontal="center" vertical="center"/>
      <protection hidden="1"/>
    </xf>
    <xf numFmtId="0" fontId="3" fillId="2" borderId="11" xfId="0" applyNumberFormat="1" applyFont="1" applyFill="1" applyBorder="1" applyAlignment="1" applyProtection="1">
      <alignment horizontal="center" vertical="center"/>
      <protection hidden="1"/>
    </xf>
    <xf numFmtId="0" fontId="3" fillId="2" borderId="42" xfId="0" applyNumberFormat="1" applyFont="1" applyFill="1" applyBorder="1" applyAlignment="1" applyProtection="1">
      <alignment horizontal="center" vertical="center"/>
      <protection hidden="1"/>
    </xf>
    <xf numFmtId="38" fontId="14" fillId="2" borderId="26" xfId="1" applyFont="1" applyFill="1" applyBorder="1" applyAlignment="1" applyProtection="1">
      <alignment horizontal="center" vertical="center"/>
      <protection hidden="1"/>
    </xf>
    <xf numFmtId="38" fontId="14" fillId="2" borderId="27" xfId="1" applyFont="1" applyFill="1" applyBorder="1" applyAlignment="1" applyProtection="1">
      <alignment horizontal="center" vertical="center"/>
      <protection hidden="1"/>
    </xf>
    <xf numFmtId="38" fontId="14" fillId="2" borderId="43" xfId="1" applyFont="1" applyFill="1" applyBorder="1" applyAlignment="1" applyProtection="1">
      <alignment horizontal="center" vertical="center"/>
      <protection hidden="1"/>
    </xf>
    <xf numFmtId="0" fontId="3" fillId="0" borderId="7" xfId="0" applyNumberFormat="1" applyFont="1" applyBorder="1" applyAlignment="1" applyProtection="1">
      <alignment horizontal="center" vertical="center"/>
      <protection hidden="1"/>
    </xf>
    <xf numFmtId="0" fontId="3" fillId="0" borderId="8" xfId="0" applyNumberFormat="1" applyFont="1" applyBorder="1" applyAlignment="1" applyProtection="1">
      <alignment horizontal="center" vertical="center"/>
      <protection hidden="1"/>
    </xf>
    <xf numFmtId="0" fontId="3" fillId="0" borderId="9" xfId="0" applyNumberFormat="1" applyFont="1" applyBorder="1" applyAlignment="1" applyProtection="1">
      <alignment horizontal="center" vertical="center"/>
      <protection hidden="1"/>
    </xf>
    <xf numFmtId="0" fontId="5" fillId="0" borderId="0" xfId="0" applyNumberFormat="1" applyFont="1" applyBorder="1" applyAlignment="1" applyProtection="1">
      <alignment horizontal="left" vertical="center" wrapText="1"/>
      <protection hidden="1"/>
    </xf>
    <xf numFmtId="38" fontId="5" fillId="0" borderId="0" xfId="1" applyFont="1" applyBorder="1" applyAlignment="1" applyProtection="1">
      <alignment horizontal="left" vertical="center" wrapText="1"/>
      <protection hidden="1"/>
    </xf>
    <xf numFmtId="0" fontId="1" fillId="0" borderId="0" xfId="0" applyNumberFormat="1" applyFont="1" applyFill="1" applyBorder="1" applyAlignment="1" applyProtection="1">
      <alignment horizontal="center" vertical="center"/>
      <protection hidden="1"/>
    </xf>
    <xf numFmtId="0" fontId="3" fillId="0" borderId="0" xfId="0" applyNumberFormat="1" applyFont="1" applyFill="1" applyBorder="1" applyAlignment="1" applyProtection="1">
      <alignment horizontal="left" vertical="center"/>
      <protection hidden="1"/>
    </xf>
    <xf numFmtId="0" fontId="3" fillId="0" borderId="0" xfId="0" applyNumberFormat="1" applyFont="1" applyFill="1" applyBorder="1" applyAlignment="1" applyProtection="1">
      <alignment horizontal="center" vertical="center"/>
      <protection hidden="1"/>
    </xf>
    <xf numFmtId="38" fontId="3" fillId="0" borderId="46" xfId="1" applyFont="1" applyFill="1" applyBorder="1" applyAlignment="1" applyProtection="1">
      <alignment horizontal="center" vertical="center" wrapText="1"/>
      <protection hidden="1"/>
    </xf>
    <xf numFmtId="38" fontId="3" fillId="0" borderId="46" xfId="1" applyFont="1" applyFill="1" applyBorder="1" applyAlignment="1" applyProtection="1">
      <alignment horizontal="center" vertical="center"/>
      <protection hidden="1"/>
    </xf>
    <xf numFmtId="0" fontId="9" fillId="0" borderId="18" xfId="0" applyNumberFormat="1" applyFont="1" applyFill="1" applyBorder="1" applyAlignment="1" applyProtection="1">
      <alignment horizontal="center" vertical="center"/>
      <protection hidden="1"/>
    </xf>
    <xf numFmtId="0" fontId="9" fillId="0" borderId="19" xfId="0" applyNumberFormat="1" applyFont="1" applyFill="1" applyBorder="1" applyAlignment="1" applyProtection="1">
      <alignment horizontal="center" vertical="center"/>
      <protection hidden="1"/>
    </xf>
    <xf numFmtId="0" fontId="9" fillId="0" borderId="59" xfId="0" applyNumberFormat="1" applyFont="1" applyFill="1" applyBorder="1" applyAlignment="1" applyProtection="1">
      <alignment horizontal="center" vertical="center"/>
      <protection hidden="1"/>
    </xf>
    <xf numFmtId="0" fontId="9" fillId="0" borderId="26" xfId="0" applyNumberFormat="1" applyFont="1" applyFill="1" applyBorder="1" applyAlignment="1" applyProtection="1">
      <alignment horizontal="center" vertical="center"/>
      <protection hidden="1"/>
    </xf>
    <xf numFmtId="0" fontId="9" fillId="0" borderId="27" xfId="0" applyNumberFormat="1" applyFont="1" applyFill="1" applyBorder="1" applyAlignment="1" applyProtection="1">
      <alignment horizontal="center" vertical="center"/>
      <protection hidden="1"/>
    </xf>
    <xf numFmtId="0" fontId="9" fillId="0" borderId="60" xfId="0" applyNumberFormat="1" applyFont="1" applyFill="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3" fillId="0" borderId="5" xfId="0" applyFont="1" applyBorder="1" applyAlignment="1" applyProtection="1">
      <alignment horizontal="center" vertical="center"/>
      <protection hidden="1"/>
    </xf>
    <xf numFmtId="0" fontId="10" fillId="0" borderId="5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9" xfId="0" applyFont="1" applyFill="1" applyBorder="1" applyAlignment="1" applyProtection="1">
      <alignment horizontal="center" vertical="center"/>
      <protection hidden="1"/>
    </xf>
    <xf numFmtId="0" fontId="10" fillId="0" borderId="52" xfId="0" applyFont="1" applyFill="1" applyBorder="1" applyAlignment="1" applyProtection="1">
      <alignment horizontal="center" vertical="center"/>
      <protection hidden="1"/>
    </xf>
    <xf numFmtId="0" fontId="10" fillId="0" borderId="5" xfId="0" applyFont="1" applyFill="1" applyBorder="1" applyAlignment="1" applyProtection="1">
      <alignment horizontal="center" vertical="center"/>
      <protection hidden="1"/>
    </xf>
    <xf numFmtId="0" fontId="10" fillId="0" borderId="41" xfId="0" applyFont="1" applyFill="1" applyBorder="1" applyAlignment="1" applyProtection="1">
      <alignment horizontal="center" vertical="center"/>
      <protection hidden="1"/>
    </xf>
    <xf numFmtId="38" fontId="10" fillId="0" borderId="51" xfId="0" applyNumberFormat="1" applyFont="1" applyFill="1" applyBorder="1" applyAlignment="1" applyProtection="1">
      <alignment horizontal="center" vertical="center"/>
      <protection hidden="1"/>
    </xf>
    <xf numFmtId="0" fontId="1" fillId="0" borderId="10" xfId="0" applyNumberFormat="1" applyFont="1" applyFill="1" applyBorder="1" applyAlignment="1" applyProtection="1">
      <alignment horizontal="center" vertical="center"/>
      <protection hidden="1"/>
    </xf>
    <xf numFmtId="0" fontId="1" fillId="0" borderId="11" xfId="0" applyNumberFormat="1" applyFont="1" applyFill="1" applyBorder="1" applyAlignment="1" applyProtection="1">
      <alignment horizontal="center" vertical="center"/>
      <protection hidden="1"/>
    </xf>
    <xf numFmtId="0" fontId="9" fillId="0" borderId="1" xfId="0" applyNumberFormat="1" applyFont="1" applyFill="1" applyBorder="1" applyAlignment="1" applyProtection="1">
      <alignment horizontal="center" vertical="center"/>
      <protection hidden="1"/>
    </xf>
    <xf numFmtId="0" fontId="9" fillId="0" borderId="2" xfId="0" applyNumberFormat="1" applyFont="1" applyFill="1" applyBorder="1" applyAlignment="1" applyProtection="1">
      <alignment horizontal="center" vertical="center"/>
      <protection hidden="1"/>
    </xf>
    <xf numFmtId="0" fontId="9" fillId="0" borderId="39" xfId="0" applyNumberFormat="1" applyFont="1" applyFill="1" applyBorder="1" applyAlignment="1" applyProtection="1">
      <alignment horizontal="center" vertical="center"/>
      <protection hidden="1"/>
    </xf>
    <xf numFmtId="0" fontId="9" fillId="0" borderId="55" xfId="0" applyNumberFormat="1" applyFont="1" applyFill="1" applyBorder="1" applyAlignment="1" applyProtection="1">
      <alignment horizontal="center" vertical="center"/>
      <protection hidden="1"/>
    </xf>
    <xf numFmtId="0" fontId="9" fillId="0" borderId="46" xfId="0" applyNumberFormat="1" applyFont="1" applyFill="1" applyBorder="1" applyAlignment="1" applyProtection="1">
      <alignment horizontal="center" vertical="center"/>
      <protection hidden="1"/>
    </xf>
    <xf numFmtId="0" fontId="9" fillId="0" borderId="56" xfId="0" applyNumberFormat="1" applyFont="1" applyFill="1" applyBorder="1" applyAlignment="1" applyProtection="1">
      <alignment horizontal="center" vertical="center"/>
      <protection hidden="1"/>
    </xf>
    <xf numFmtId="0" fontId="9" fillId="0" borderId="10" xfId="0" applyNumberFormat="1" applyFont="1" applyFill="1" applyBorder="1" applyAlignment="1" applyProtection="1">
      <alignment horizontal="center" vertical="center"/>
      <protection hidden="1"/>
    </xf>
    <xf numFmtId="0" fontId="9" fillId="0" borderId="11" xfId="0" applyNumberFormat="1" applyFont="1" applyFill="1" applyBorder="1" applyAlignment="1" applyProtection="1">
      <alignment horizontal="center" vertical="center"/>
      <protection hidden="1"/>
    </xf>
    <xf numFmtId="0" fontId="9" fillId="0" borderId="42" xfId="0" applyNumberFormat="1" applyFont="1" applyFill="1" applyBorder="1" applyAlignment="1" applyProtection="1">
      <alignment horizontal="center" vertical="center"/>
      <protection hidden="1"/>
    </xf>
    <xf numFmtId="38" fontId="16" fillId="0" borderId="26" xfId="1" applyFont="1" applyFill="1" applyBorder="1" applyAlignment="1" applyProtection="1">
      <alignment horizontal="center" vertical="center"/>
      <protection hidden="1"/>
    </xf>
    <xf numFmtId="38" fontId="16" fillId="0" borderId="27" xfId="1" applyFont="1" applyFill="1" applyBorder="1" applyAlignment="1" applyProtection="1">
      <alignment horizontal="center" vertical="center"/>
      <protection hidden="1"/>
    </xf>
    <xf numFmtId="0" fontId="11" fillId="0" borderId="10" xfId="0" applyNumberFormat="1" applyFont="1" applyFill="1" applyBorder="1" applyAlignment="1" applyProtection="1">
      <alignment horizontal="center" vertical="center"/>
      <protection hidden="1"/>
    </xf>
    <xf numFmtId="0" fontId="11" fillId="0" borderId="11" xfId="0" applyNumberFormat="1" applyFont="1" applyFill="1" applyBorder="1" applyAlignment="1" applyProtection="1">
      <alignment horizontal="center" vertical="center"/>
      <protection hidden="1"/>
    </xf>
    <xf numFmtId="0" fontId="11" fillId="0" borderId="42" xfId="0" applyNumberFormat="1" applyFont="1" applyFill="1" applyBorder="1" applyAlignment="1" applyProtection="1">
      <alignment horizontal="center" vertical="center"/>
      <protection hidden="1"/>
    </xf>
    <xf numFmtId="0" fontId="1" fillId="0" borderId="10" xfId="0" applyNumberFormat="1" applyFont="1" applyBorder="1" applyAlignment="1" applyProtection="1">
      <alignment horizontal="center" vertical="center"/>
      <protection locked="0" hidden="1"/>
    </xf>
    <xf numFmtId="0" fontId="1" fillId="0" borderId="11" xfId="0" applyNumberFormat="1" applyFont="1" applyBorder="1" applyAlignment="1" applyProtection="1">
      <alignment horizontal="center" vertical="center"/>
      <protection locked="0" hidden="1"/>
    </xf>
    <xf numFmtId="0" fontId="1" fillId="0" borderId="42" xfId="0" applyNumberFormat="1" applyFont="1" applyBorder="1" applyAlignment="1" applyProtection="1">
      <alignment horizontal="center" vertical="center"/>
      <protection locked="0" hidden="1"/>
    </xf>
    <xf numFmtId="0" fontId="9" fillId="0" borderId="23" xfId="0" applyNumberFormat="1" applyFont="1" applyFill="1" applyBorder="1" applyAlignment="1" applyProtection="1">
      <alignment horizontal="center" vertical="center"/>
      <protection hidden="1"/>
    </xf>
    <xf numFmtId="0" fontId="9" fillId="0" borderId="48" xfId="0" applyNumberFormat="1" applyFont="1" applyFill="1" applyBorder="1" applyAlignment="1" applyProtection="1">
      <alignment horizontal="center" vertical="center"/>
      <protection hidden="1"/>
    </xf>
    <xf numFmtId="0" fontId="18" fillId="0" borderId="52" xfId="0" applyNumberFormat="1" applyFont="1" applyFill="1" applyBorder="1" applyAlignment="1" applyProtection="1">
      <alignment horizontal="center" vertical="center"/>
      <protection hidden="1"/>
    </xf>
    <xf numFmtId="0" fontId="18" fillId="0" borderId="5" xfId="0" applyNumberFormat="1" applyFont="1" applyFill="1" applyBorder="1" applyAlignment="1" applyProtection="1">
      <alignment horizontal="center" vertical="center"/>
      <protection hidden="1"/>
    </xf>
    <xf numFmtId="0" fontId="18" fillId="0" borderId="41" xfId="0" applyNumberFormat="1" applyFont="1" applyFill="1" applyBorder="1" applyAlignment="1" applyProtection="1">
      <alignment horizontal="center" vertical="center"/>
      <protection hidden="1"/>
    </xf>
    <xf numFmtId="0" fontId="9" fillId="0" borderId="58" xfId="0" applyNumberFormat="1" applyFont="1" applyFill="1" applyBorder="1" applyAlignment="1" applyProtection="1">
      <alignment horizontal="center" vertical="center"/>
      <protection hidden="1"/>
    </xf>
    <xf numFmtId="38" fontId="3" fillId="0" borderId="10" xfId="1" applyFont="1" applyFill="1" applyBorder="1" applyAlignment="1" applyProtection="1">
      <alignment horizontal="center" vertical="center"/>
      <protection hidden="1"/>
    </xf>
    <xf numFmtId="38" fontId="3" fillId="0" borderId="11" xfId="1" applyFont="1" applyFill="1" applyBorder="1" applyAlignment="1" applyProtection="1">
      <alignment horizontal="center" vertical="center"/>
      <protection hidden="1"/>
    </xf>
    <xf numFmtId="176" fontId="17" fillId="0" borderId="23" xfId="0" applyNumberFormat="1" applyFont="1" applyFill="1" applyBorder="1" applyAlignment="1" applyProtection="1">
      <alignment horizontal="center" vertical="center"/>
      <protection hidden="1"/>
    </xf>
    <xf numFmtId="176" fontId="17" fillId="0" borderId="19" xfId="0" applyNumberFormat="1" applyFont="1" applyFill="1" applyBorder="1" applyAlignment="1" applyProtection="1">
      <alignment horizontal="center" vertical="center"/>
      <protection hidden="1"/>
    </xf>
    <xf numFmtId="176" fontId="17" fillId="0" borderId="48" xfId="0" applyNumberFormat="1" applyFont="1" applyFill="1" applyBorder="1" applyAlignment="1" applyProtection="1">
      <alignment horizontal="center" vertical="center"/>
      <protection hidden="1"/>
    </xf>
    <xf numFmtId="176" fontId="17" fillId="0" borderId="31" xfId="0" applyNumberFormat="1" applyFont="1" applyFill="1" applyBorder="1" applyAlignment="1" applyProtection="1">
      <alignment horizontal="center" vertical="center"/>
      <protection hidden="1"/>
    </xf>
    <xf numFmtId="176" fontId="17" fillId="0" borderId="27" xfId="0" applyNumberFormat="1" applyFont="1" applyFill="1" applyBorder="1" applyAlignment="1" applyProtection="1">
      <alignment horizontal="center" vertical="center"/>
      <protection hidden="1"/>
    </xf>
    <xf numFmtId="176" fontId="17" fillId="0" borderId="43" xfId="0" applyNumberFormat="1" applyFont="1" applyFill="1" applyBorder="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95250</xdr:colOff>
          <xdr:row>13</xdr:row>
          <xdr:rowOff>171450</xdr:rowOff>
        </xdr:from>
        <xdr:to>
          <xdr:col>30</xdr:col>
          <xdr:colOff>114300</xdr:colOff>
          <xdr:row>14</xdr:row>
          <xdr:rowOff>190500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15875</xdr:colOff>
      <xdr:row>0</xdr:row>
      <xdr:rowOff>142875</xdr:rowOff>
    </xdr:from>
    <xdr:to>
      <xdr:col>6</xdr:col>
      <xdr:colOff>95250</xdr:colOff>
      <xdr:row>2</xdr:row>
      <xdr:rowOff>31750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5875" y="142875"/>
          <a:ext cx="1222375"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136525</xdr:colOff>
      <xdr:row>0</xdr:row>
      <xdr:rowOff>136525</xdr:rowOff>
    </xdr:from>
    <xdr:to>
      <xdr:col>10</xdr:col>
      <xdr:colOff>166688</xdr:colOff>
      <xdr:row>2</xdr:row>
      <xdr:rowOff>25400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1660525" y="136525"/>
          <a:ext cx="411163"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152400</xdr:colOff>
      <xdr:row>2</xdr:row>
      <xdr:rowOff>0</xdr:rowOff>
    </xdr:from>
    <xdr:to>
      <xdr:col>27</xdr:col>
      <xdr:colOff>200025</xdr:colOff>
      <xdr:row>2</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6391275" y="0"/>
          <a:ext cx="266700" cy="0"/>
        </a:xfrm>
        <a:prstGeom prst="rightBrace">
          <a:avLst>
            <a:gd name="adj1" fmla="val -2147483648"/>
            <a:gd name="adj2" fmla="val 50000"/>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47625</xdr:colOff>
      <xdr:row>139</xdr:row>
      <xdr:rowOff>38100</xdr:rowOff>
    </xdr:from>
    <xdr:to>
      <xdr:col>10</xdr:col>
      <xdr:colOff>219075</xdr:colOff>
      <xdr:row>139</xdr:row>
      <xdr:rowOff>38100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2552700" y="320135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47625</xdr:colOff>
      <xdr:row>139</xdr:row>
      <xdr:rowOff>38100</xdr:rowOff>
    </xdr:from>
    <xdr:to>
      <xdr:col>17</xdr:col>
      <xdr:colOff>219075</xdr:colOff>
      <xdr:row>139</xdr:row>
      <xdr:rowOff>38100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4143375" y="320135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47625</xdr:colOff>
      <xdr:row>136</xdr:row>
      <xdr:rowOff>38100</xdr:rowOff>
    </xdr:from>
    <xdr:to>
      <xdr:col>13</xdr:col>
      <xdr:colOff>219075</xdr:colOff>
      <xdr:row>136</xdr:row>
      <xdr:rowOff>38100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3209925" y="313277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topLeftCell="A7" zoomScaleNormal="100" workbookViewId="0">
      <selection activeCell="A5" sqref="A5"/>
    </sheetView>
  </sheetViews>
  <sheetFormatPr defaultRowHeight="13.5" x14ac:dyDescent="0.15"/>
  <cols>
    <col min="1" max="1" width="26.625" style="181" customWidth="1"/>
    <col min="2" max="2" width="19.5" style="181" customWidth="1"/>
    <col min="3" max="3" width="16.375" style="181" customWidth="1"/>
    <col min="4" max="5" width="15.625" style="181" customWidth="1"/>
    <col min="6" max="16384" width="9" style="181"/>
  </cols>
  <sheetData>
    <row r="1" spans="1:5" ht="13.5" customHeight="1" x14ac:dyDescent="0.15"/>
    <row r="2" spans="1:5" x14ac:dyDescent="0.15">
      <c r="A2" s="200" t="s">
        <v>121</v>
      </c>
      <c r="B2" s="201"/>
      <c r="C2" s="201"/>
      <c r="D2" s="201"/>
      <c r="E2" s="201"/>
    </row>
    <row r="3" spans="1:5" x14ac:dyDescent="0.15">
      <c r="A3" s="202"/>
      <c r="B3" s="202"/>
      <c r="C3" s="202"/>
      <c r="D3" s="202"/>
      <c r="E3" s="202"/>
    </row>
    <row r="4" spans="1:5" ht="24.75" customHeight="1" x14ac:dyDescent="0.15">
      <c r="A4" s="114" t="s">
        <v>42</v>
      </c>
      <c r="B4" s="115" t="s">
        <v>56</v>
      </c>
      <c r="C4" s="116" t="s">
        <v>43</v>
      </c>
      <c r="D4" s="203" t="s">
        <v>118</v>
      </c>
      <c r="E4" s="204"/>
    </row>
    <row r="5" spans="1:5" ht="24.75" customHeight="1" x14ac:dyDescent="0.15">
      <c r="A5" s="190"/>
      <c r="B5" s="191"/>
      <c r="C5" s="192"/>
      <c r="D5" s="193"/>
      <c r="E5" s="194"/>
    </row>
    <row r="6" spans="1:5" ht="24.75" customHeight="1" x14ac:dyDescent="0.15">
      <c r="A6" s="114" t="s">
        <v>52</v>
      </c>
      <c r="B6" s="180" t="s">
        <v>54</v>
      </c>
      <c r="D6" s="203" t="s">
        <v>116</v>
      </c>
      <c r="E6" s="204"/>
    </row>
    <row r="7" spans="1:5" ht="24.95" customHeight="1" x14ac:dyDescent="0.15">
      <c r="A7" s="197"/>
      <c r="B7" s="191"/>
      <c r="D7" s="195"/>
      <c r="E7" s="196"/>
    </row>
    <row r="8" spans="1:5" ht="16.5" customHeight="1" x14ac:dyDescent="0.15">
      <c r="A8" s="113" t="s">
        <v>22</v>
      </c>
      <c r="B8" s="182"/>
    </row>
    <row r="9" spans="1:5" ht="14.25" x14ac:dyDescent="0.15">
      <c r="A9" s="198"/>
      <c r="C9" s="182"/>
    </row>
    <row r="10" spans="1:5" ht="14.25" x14ac:dyDescent="0.15">
      <c r="A10" s="186" t="s">
        <v>62</v>
      </c>
      <c r="B10" s="183"/>
    </row>
    <row r="11" spans="1:5" x14ac:dyDescent="0.15">
      <c r="A11" s="187"/>
    </row>
    <row r="12" spans="1:5" x14ac:dyDescent="0.15">
      <c r="A12" s="188"/>
      <c r="B12" s="184"/>
    </row>
    <row r="13" spans="1:5" x14ac:dyDescent="0.15">
      <c r="A13" s="188"/>
      <c r="B13" s="185"/>
    </row>
    <row r="15" spans="1:5" ht="20.100000000000001" customHeight="1" x14ac:dyDescent="0.15"/>
    <row r="16" spans="1:5" ht="20.100000000000001" customHeight="1" x14ac:dyDescent="0.15">
      <c r="A16" s="189" t="s">
        <v>108</v>
      </c>
    </row>
    <row r="17" spans="1:5" ht="20.100000000000001" customHeight="1" x14ac:dyDescent="0.15">
      <c r="A17" s="114" t="s">
        <v>42</v>
      </c>
      <c r="B17" s="115" t="s">
        <v>56</v>
      </c>
      <c r="C17" s="116" t="s">
        <v>43</v>
      </c>
      <c r="D17" s="203" t="s">
        <v>117</v>
      </c>
      <c r="E17" s="204"/>
    </row>
    <row r="18" spans="1:5" ht="20.100000000000001" customHeight="1" x14ac:dyDescent="0.15">
      <c r="A18" s="117">
        <v>1234567</v>
      </c>
      <c r="B18" s="118">
        <v>320</v>
      </c>
      <c r="C18" s="119">
        <v>45198</v>
      </c>
      <c r="D18" s="120">
        <v>45444</v>
      </c>
      <c r="E18" s="121">
        <v>45473</v>
      </c>
    </row>
    <row r="19" spans="1:5" ht="20.100000000000001" customHeight="1" x14ac:dyDescent="0.15">
      <c r="A19" s="114" t="s">
        <v>52</v>
      </c>
      <c r="B19" s="180" t="s">
        <v>54</v>
      </c>
      <c r="D19" s="203" t="s">
        <v>116</v>
      </c>
      <c r="E19" s="204"/>
    </row>
    <row r="20" spans="1:5" ht="20.100000000000001" customHeight="1" x14ac:dyDescent="0.15">
      <c r="A20" s="117" t="s">
        <v>53</v>
      </c>
      <c r="B20" s="118" t="s">
        <v>55</v>
      </c>
      <c r="D20" s="122">
        <v>45474</v>
      </c>
      <c r="E20" s="123">
        <v>45503</v>
      </c>
    </row>
    <row r="21" spans="1:5" ht="14.25" x14ac:dyDescent="0.15">
      <c r="A21" s="113" t="s">
        <v>22</v>
      </c>
      <c r="B21" s="182"/>
    </row>
    <row r="22" spans="1:5" ht="14.25" x14ac:dyDescent="0.15">
      <c r="A22" s="77">
        <v>15430</v>
      </c>
      <c r="C22" s="182"/>
    </row>
    <row r="23" spans="1:5" x14ac:dyDescent="0.15">
      <c r="A23" t="s">
        <v>62</v>
      </c>
      <c r="B23"/>
    </row>
  </sheetData>
  <sheetProtection password="E88D" sheet="1" objects="1" scenarios="1" selectLockedCells="1"/>
  <mergeCells count="5">
    <mergeCell ref="A2:E3"/>
    <mergeCell ref="D4:E4"/>
    <mergeCell ref="D6:E6"/>
    <mergeCell ref="D17:E17"/>
    <mergeCell ref="D19:E1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80D5-76F7-4336-B27F-DCB96C8F0F83}">
  <dimension ref="A1:AE180"/>
  <sheetViews>
    <sheetView tabSelected="1" view="pageLayout" topLeftCell="A25" zoomScale="120" zoomScaleNormal="100" zoomScalePageLayoutView="120" workbookViewId="0">
      <selection activeCell="A34" sqref="A34:X45"/>
    </sheetView>
  </sheetViews>
  <sheetFormatPr defaultColWidth="2.5" defaultRowHeight="13.5" x14ac:dyDescent="0.15"/>
  <cols>
    <col min="1" max="31" width="2.75" customWidth="1"/>
  </cols>
  <sheetData>
    <row r="1" spans="1:31" x14ac:dyDescent="0.15">
      <c r="A1" s="281" t="s">
        <v>64</v>
      </c>
      <c r="B1" s="281"/>
      <c r="C1" s="281"/>
      <c r="D1" s="281"/>
      <c r="E1" s="281"/>
      <c r="F1" s="281"/>
      <c r="G1" s="281"/>
      <c r="H1" s="281"/>
      <c r="I1" s="281"/>
      <c r="J1" s="281"/>
      <c r="K1" s="281"/>
      <c r="L1" s="281"/>
      <c r="M1" s="281"/>
      <c r="N1" s="281"/>
      <c r="O1" s="281"/>
      <c r="P1" s="281"/>
      <c r="Q1" s="281"/>
      <c r="R1" s="282" t="s">
        <v>65</v>
      </c>
      <c r="S1" s="282"/>
      <c r="T1" s="282"/>
      <c r="U1" s="282"/>
      <c r="V1" s="282"/>
      <c r="W1" s="282"/>
    </row>
    <row r="2" spans="1:31" x14ac:dyDescent="0.15">
      <c r="A2" s="281" t="s">
        <v>66</v>
      </c>
      <c r="B2" s="281"/>
      <c r="C2" s="281"/>
      <c r="D2" s="281"/>
      <c r="E2" s="281"/>
      <c r="F2" s="281"/>
      <c r="G2" s="281"/>
      <c r="H2" s="281"/>
      <c r="I2" s="281"/>
      <c r="J2" s="281"/>
      <c r="K2" s="281"/>
      <c r="L2" s="281"/>
      <c r="M2" s="281"/>
      <c r="N2" s="281"/>
      <c r="O2" s="281"/>
      <c r="P2" s="281"/>
      <c r="Q2" s="281"/>
      <c r="R2" s="282"/>
      <c r="S2" s="282"/>
      <c r="T2" s="282"/>
      <c r="U2" s="282"/>
      <c r="V2" s="282"/>
      <c r="W2" s="282"/>
      <c r="X2" s="258" t="s">
        <v>67</v>
      </c>
      <c r="Y2" s="259"/>
      <c r="Z2" s="283" t="s">
        <v>68</v>
      </c>
      <c r="AA2" s="284"/>
      <c r="AB2" s="284"/>
      <c r="AC2" s="284"/>
      <c r="AD2" s="284"/>
      <c r="AE2" s="285"/>
    </row>
    <row r="3" spans="1:31" x14ac:dyDescent="0.15">
      <c r="A3" s="286" t="s">
        <v>69</v>
      </c>
      <c r="B3" s="286"/>
      <c r="C3" s="286"/>
      <c r="D3" s="286"/>
      <c r="E3" s="286"/>
      <c r="F3" s="286"/>
      <c r="G3" s="286"/>
      <c r="H3" s="286"/>
      <c r="I3" s="286"/>
      <c r="J3" s="286"/>
      <c r="K3" s="286"/>
      <c r="L3" s="286"/>
      <c r="M3" s="286"/>
      <c r="N3" s="286"/>
      <c r="O3" s="286"/>
      <c r="P3" s="286"/>
      <c r="Q3" s="286"/>
      <c r="R3" s="286"/>
      <c r="S3" s="286"/>
      <c r="T3" s="286"/>
      <c r="U3" s="286"/>
      <c r="V3" s="286"/>
      <c r="W3" s="287"/>
      <c r="X3" s="260"/>
      <c r="Y3" s="261"/>
      <c r="Z3" s="288"/>
      <c r="AA3" s="289"/>
      <c r="AB3" s="289"/>
      <c r="AC3" s="289"/>
      <c r="AD3" s="289"/>
      <c r="AE3" s="139" t="s">
        <v>70</v>
      </c>
    </row>
    <row r="4" spans="1:31" ht="21" customHeight="1" x14ac:dyDescent="0.15">
      <c r="A4" s="294" t="s">
        <v>71</v>
      </c>
      <c r="B4" s="295"/>
      <c r="C4" s="295"/>
      <c r="D4" s="295"/>
      <c r="E4" s="310">
        <f>'入力シート (延長)'!A7</f>
        <v>0</v>
      </c>
      <c r="F4" s="311"/>
      <c r="G4" s="311"/>
      <c r="H4" s="311"/>
      <c r="I4" s="311"/>
      <c r="J4" s="311"/>
      <c r="K4" s="311"/>
      <c r="L4" s="311"/>
      <c r="M4" s="311"/>
      <c r="N4" s="311"/>
      <c r="O4" s="311"/>
      <c r="P4" s="312"/>
      <c r="Q4" s="313" t="s">
        <v>72</v>
      </c>
      <c r="R4" s="314"/>
      <c r="S4" s="314"/>
      <c r="T4" s="314"/>
      <c r="U4" s="314"/>
      <c r="V4" s="242">
        <f>'入力シート (延長)'!A5</f>
        <v>0</v>
      </c>
      <c r="W4" s="243"/>
      <c r="X4" s="243"/>
      <c r="Y4" s="243"/>
      <c r="Z4" s="243"/>
      <c r="AA4" s="243"/>
      <c r="AB4" s="243"/>
      <c r="AC4" s="243"/>
      <c r="AD4" s="243"/>
      <c r="AE4" s="292"/>
    </row>
    <row r="5" spans="1:31" ht="18" customHeight="1" x14ac:dyDescent="0.15">
      <c r="A5" s="293" t="s">
        <v>73</v>
      </c>
      <c r="B5" s="222"/>
      <c r="C5" s="222"/>
      <c r="D5" s="222"/>
      <c r="E5" s="140" t="s">
        <v>74</v>
      </c>
      <c r="F5" s="141" t="s">
        <v>75</v>
      </c>
      <c r="G5" s="222"/>
      <c r="H5" s="222"/>
      <c r="I5" s="222"/>
      <c r="J5" s="222"/>
      <c r="K5" s="222"/>
      <c r="L5" s="222"/>
      <c r="M5" s="222"/>
      <c r="N5" s="222"/>
      <c r="O5" s="222"/>
      <c r="P5" s="142" t="s">
        <v>76</v>
      </c>
      <c r="Q5" s="294" t="s">
        <v>77</v>
      </c>
      <c r="R5" s="295"/>
      <c r="S5" s="295"/>
      <c r="T5" s="295"/>
      <c r="U5" s="295"/>
      <c r="V5" s="298">
        <f>'入力シート (延長)'!B7</f>
        <v>0</v>
      </c>
      <c r="W5" s="299"/>
      <c r="X5" s="299"/>
      <c r="Y5" s="299"/>
      <c r="Z5" s="299"/>
      <c r="AA5" s="299"/>
      <c r="AB5" s="299"/>
      <c r="AC5" s="299"/>
      <c r="AD5" s="299"/>
      <c r="AE5" s="300"/>
    </row>
    <row r="6" spans="1:31" x14ac:dyDescent="0.15">
      <c r="A6" s="307" t="s">
        <v>78</v>
      </c>
      <c r="B6" s="308"/>
      <c r="C6" s="308"/>
      <c r="D6" s="308"/>
      <c r="E6" s="308"/>
      <c r="F6" s="308"/>
      <c r="G6" s="308"/>
      <c r="H6" s="309"/>
      <c r="I6" s="307" t="s">
        <v>79</v>
      </c>
      <c r="J6" s="308"/>
      <c r="K6" s="308"/>
      <c r="L6" s="308"/>
      <c r="M6" s="308"/>
      <c r="N6" s="308"/>
      <c r="O6" s="308"/>
      <c r="P6" s="309"/>
      <c r="Q6" s="296"/>
      <c r="R6" s="297"/>
      <c r="S6" s="297"/>
      <c r="T6" s="297"/>
      <c r="U6" s="297"/>
      <c r="V6" s="301"/>
      <c r="W6" s="302"/>
      <c r="X6" s="302"/>
      <c r="Y6" s="302"/>
      <c r="Z6" s="302"/>
      <c r="AA6" s="302"/>
      <c r="AB6" s="302"/>
      <c r="AC6" s="302"/>
      <c r="AD6" s="302"/>
      <c r="AE6" s="303"/>
    </row>
    <row r="7" spans="1:31" x14ac:dyDescent="0.15">
      <c r="A7" s="290"/>
      <c r="B7" s="291"/>
      <c r="C7" s="291"/>
      <c r="D7" s="141" t="s">
        <v>80</v>
      </c>
      <c r="E7" s="141"/>
      <c r="F7" s="141" t="s">
        <v>81</v>
      </c>
      <c r="G7" s="141"/>
      <c r="H7" s="142" t="s">
        <v>82</v>
      </c>
      <c r="I7" s="290"/>
      <c r="J7" s="291"/>
      <c r="K7" s="291"/>
      <c r="L7" s="141" t="s">
        <v>80</v>
      </c>
      <c r="M7" s="141"/>
      <c r="N7" s="143" t="s">
        <v>81</v>
      </c>
      <c r="O7" s="141"/>
      <c r="P7" s="142" t="s">
        <v>82</v>
      </c>
      <c r="Q7" s="293"/>
      <c r="R7" s="222"/>
      <c r="S7" s="222"/>
      <c r="T7" s="222"/>
      <c r="U7" s="222"/>
      <c r="V7" s="304"/>
      <c r="W7" s="305"/>
      <c r="X7" s="305"/>
      <c r="Y7" s="305"/>
      <c r="Z7" s="305"/>
      <c r="AA7" s="305"/>
      <c r="AB7" s="305"/>
      <c r="AC7" s="305"/>
      <c r="AD7" s="305"/>
      <c r="AE7" s="306"/>
    </row>
    <row r="8" spans="1:31" s="144" customFormat="1" ht="12.75" customHeight="1" x14ac:dyDescent="0.15">
      <c r="A8" s="271" t="s">
        <v>83</v>
      </c>
      <c r="B8" s="272"/>
      <c r="C8" s="272"/>
      <c r="D8" s="272"/>
      <c r="E8" s="272"/>
      <c r="F8" s="275"/>
      <c r="G8" s="272"/>
      <c r="H8" s="272"/>
      <c r="I8" s="272"/>
      <c r="J8" s="272"/>
      <c r="K8" s="272"/>
      <c r="L8" s="272"/>
      <c r="M8" s="272"/>
      <c r="N8" s="276"/>
      <c r="O8" s="263" t="s">
        <v>84</v>
      </c>
      <c r="P8" s="264"/>
      <c r="Q8" s="247" t="s">
        <v>85</v>
      </c>
      <c r="R8" s="248"/>
      <c r="S8" s="248"/>
      <c r="T8" s="248"/>
      <c r="U8" s="249"/>
      <c r="V8" s="265">
        <f>'入力シート (延長)'!C5</f>
        <v>0</v>
      </c>
      <c r="W8" s="266"/>
      <c r="X8" s="266"/>
      <c r="Y8" s="266"/>
      <c r="Z8" s="266"/>
      <c r="AA8" s="266"/>
      <c r="AB8" s="266"/>
      <c r="AC8" s="266"/>
      <c r="AD8" s="266"/>
      <c r="AE8" s="267"/>
    </row>
    <row r="9" spans="1:31" s="144" customFormat="1" ht="23.25" customHeight="1" x14ac:dyDescent="0.15">
      <c r="A9" s="273"/>
      <c r="B9" s="274"/>
      <c r="C9" s="274"/>
      <c r="D9" s="274"/>
      <c r="E9" s="274"/>
      <c r="F9" s="277"/>
      <c r="G9" s="274"/>
      <c r="H9" s="274"/>
      <c r="I9" s="274"/>
      <c r="J9" s="274"/>
      <c r="K9" s="274"/>
      <c r="L9" s="274"/>
      <c r="M9" s="274"/>
      <c r="N9" s="278"/>
      <c r="O9" s="279"/>
      <c r="P9" s="280"/>
      <c r="Q9" s="253"/>
      <c r="R9" s="254"/>
      <c r="S9" s="254"/>
      <c r="T9" s="254"/>
      <c r="U9" s="262"/>
      <c r="V9" s="268"/>
      <c r="W9" s="269"/>
      <c r="X9" s="269"/>
      <c r="Y9" s="269"/>
      <c r="Z9" s="269"/>
      <c r="AA9" s="269"/>
      <c r="AB9" s="269"/>
      <c r="AC9" s="269"/>
      <c r="AD9" s="269"/>
      <c r="AE9" s="270"/>
    </row>
    <row r="10" spans="1:31" s="144" customFormat="1" ht="18" customHeight="1" x14ac:dyDescent="0.15">
      <c r="A10" s="258" t="s">
        <v>87</v>
      </c>
      <c r="B10" s="255"/>
      <c r="C10" s="255"/>
      <c r="D10" s="255"/>
      <c r="E10" s="259"/>
      <c r="F10" s="255" t="s">
        <v>86</v>
      </c>
      <c r="G10" s="255"/>
      <c r="H10" s="255"/>
      <c r="I10" s="255"/>
      <c r="J10" s="255" t="s">
        <v>80</v>
      </c>
      <c r="K10" s="255"/>
      <c r="L10" s="255"/>
      <c r="M10" s="255" t="s">
        <v>81</v>
      </c>
      <c r="N10" s="255"/>
      <c r="O10" s="255"/>
      <c r="P10" s="255" t="s">
        <v>82</v>
      </c>
      <c r="Q10" s="255" t="s">
        <v>88</v>
      </c>
      <c r="R10" s="255"/>
      <c r="S10" s="255" t="s">
        <v>86</v>
      </c>
      <c r="T10" s="255"/>
      <c r="U10" s="255"/>
      <c r="V10" s="255"/>
      <c r="W10" s="255" t="s">
        <v>80</v>
      </c>
      <c r="X10" s="255"/>
      <c r="Y10" s="255"/>
      <c r="Z10" s="255" t="s">
        <v>81</v>
      </c>
      <c r="AA10" s="255"/>
      <c r="AB10" s="255"/>
      <c r="AC10" s="255" t="s">
        <v>82</v>
      </c>
      <c r="AD10" s="145"/>
      <c r="AE10" s="146"/>
    </row>
    <row r="11" spans="1:31" s="144" customFormat="1" ht="18" customHeight="1" x14ac:dyDescent="0.15">
      <c r="A11" s="260"/>
      <c r="B11" s="257"/>
      <c r="C11" s="257"/>
      <c r="D11" s="257"/>
      <c r="E11" s="261"/>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147"/>
      <c r="AE11" s="148"/>
    </row>
    <row r="12" spans="1:31" s="144" customFormat="1" ht="18" customHeight="1" x14ac:dyDescent="0.15">
      <c r="A12" s="247" t="s">
        <v>89</v>
      </c>
      <c r="B12" s="248"/>
      <c r="C12" s="248"/>
      <c r="D12" s="248"/>
      <c r="E12" s="249"/>
      <c r="F12" s="255" t="s">
        <v>86</v>
      </c>
      <c r="G12" s="255"/>
      <c r="H12" s="255"/>
      <c r="I12" s="255"/>
      <c r="J12" s="255" t="s">
        <v>80</v>
      </c>
      <c r="K12" s="255"/>
      <c r="L12" s="255"/>
      <c r="M12" s="255" t="s">
        <v>81</v>
      </c>
      <c r="N12" s="255"/>
      <c r="O12" s="255"/>
      <c r="P12" s="255" t="s">
        <v>82</v>
      </c>
      <c r="Q12" s="255" t="s">
        <v>88</v>
      </c>
      <c r="R12" s="255"/>
      <c r="S12" s="255" t="s">
        <v>86</v>
      </c>
      <c r="T12" s="255"/>
      <c r="U12" s="255"/>
      <c r="V12" s="255"/>
      <c r="W12" s="255" t="s">
        <v>80</v>
      </c>
      <c r="X12" s="255"/>
      <c r="Y12" s="255"/>
      <c r="Z12" s="255" t="s">
        <v>81</v>
      </c>
      <c r="AA12" s="255"/>
      <c r="AB12" s="255"/>
      <c r="AC12" s="255" t="s">
        <v>82</v>
      </c>
      <c r="AD12" s="145"/>
      <c r="AE12" s="146"/>
    </row>
    <row r="13" spans="1:31" s="144" customFormat="1" ht="18" customHeight="1" x14ac:dyDescent="0.15">
      <c r="A13" s="253"/>
      <c r="B13" s="254"/>
      <c r="C13" s="254"/>
      <c r="D13" s="254"/>
      <c r="E13" s="262"/>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147"/>
      <c r="AE13" s="148"/>
    </row>
    <row r="14" spans="1:31" s="144" customFormat="1" ht="18" customHeight="1" x14ac:dyDescent="0.15">
      <c r="A14" s="247" t="s">
        <v>90</v>
      </c>
      <c r="B14" s="248"/>
      <c r="C14" s="248"/>
      <c r="D14" s="248"/>
      <c r="E14" s="249"/>
      <c r="F14" s="214">
        <f>'入力シート (延長)'!D7</f>
        <v>0</v>
      </c>
      <c r="G14" s="215"/>
      <c r="H14" s="215"/>
      <c r="I14" s="215"/>
      <c r="J14" s="215"/>
      <c r="K14" s="215"/>
      <c r="L14" s="215"/>
      <c r="M14" s="215"/>
      <c r="N14" s="215"/>
      <c r="O14" s="215"/>
      <c r="P14" s="215"/>
      <c r="Q14" s="255" t="s">
        <v>88</v>
      </c>
      <c r="R14" s="255"/>
      <c r="S14" s="215">
        <f>'入力シート (延長)'!E7</f>
        <v>0</v>
      </c>
      <c r="T14" s="215"/>
      <c r="U14" s="215"/>
      <c r="V14" s="215"/>
      <c r="W14" s="215"/>
      <c r="X14" s="215"/>
      <c r="Y14" s="215"/>
      <c r="Z14" s="215"/>
      <c r="AA14" s="215"/>
      <c r="AB14" s="215"/>
      <c r="AC14" s="215"/>
      <c r="AD14" s="207" t="s">
        <v>114</v>
      </c>
      <c r="AE14" s="208"/>
    </row>
    <row r="15" spans="1:31" s="144" customFormat="1" ht="18" customHeight="1" x14ac:dyDescent="0.15">
      <c r="A15" s="250"/>
      <c r="B15" s="251"/>
      <c r="C15" s="251"/>
      <c r="D15" s="251"/>
      <c r="E15" s="252"/>
      <c r="F15" s="216"/>
      <c r="G15" s="217"/>
      <c r="H15" s="217"/>
      <c r="I15" s="217"/>
      <c r="J15" s="217"/>
      <c r="K15" s="217"/>
      <c r="L15" s="217"/>
      <c r="M15" s="217"/>
      <c r="N15" s="217"/>
      <c r="O15" s="217"/>
      <c r="P15" s="217"/>
      <c r="Q15" s="256"/>
      <c r="R15" s="256"/>
      <c r="S15" s="217"/>
      <c r="T15" s="217"/>
      <c r="U15" s="217"/>
      <c r="V15" s="217"/>
      <c r="W15" s="217"/>
      <c r="X15" s="217"/>
      <c r="Y15" s="217"/>
      <c r="Z15" s="217"/>
      <c r="AA15" s="217"/>
      <c r="AB15" s="217"/>
      <c r="AC15" s="217"/>
      <c r="AD15" s="209"/>
      <c r="AE15" s="210"/>
    </row>
    <row r="16" spans="1:31" s="144" customFormat="1" ht="9.75" customHeight="1" x14ac:dyDescent="0.15">
      <c r="A16" s="253"/>
      <c r="B16" s="254"/>
      <c r="C16" s="254"/>
      <c r="D16" s="254"/>
      <c r="E16" s="254"/>
      <c r="F16" s="211" t="s">
        <v>115</v>
      </c>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3"/>
    </row>
    <row r="17" spans="1:31" s="144" customFormat="1" ht="27.75" customHeight="1" x14ac:dyDescent="0.15">
      <c r="A17" s="239" t="s">
        <v>91</v>
      </c>
      <c r="B17" s="240"/>
      <c r="C17" s="240"/>
      <c r="D17" s="240"/>
      <c r="E17" s="241"/>
      <c r="F17" s="242">
        <f>'入力シート (延長)'!B5*1000</f>
        <v>0</v>
      </c>
      <c r="G17" s="243"/>
      <c r="H17" s="243"/>
      <c r="I17" s="243"/>
      <c r="J17" s="243"/>
      <c r="K17" s="243"/>
      <c r="L17" s="243"/>
      <c r="M17" s="243"/>
      <c r="N17" s="243"/>
      <c r="O17" s="243"/>
      <c r="P17" s="149" t="s">
        <v>70</v>
      </c>
      <c r="Q17" s="244" t="s">
        <v>92</v>
      </c>
      <c r="R17" s="245"/>
      <c r="S17" s="245"/>
      <c r="T17" s="245"/>
      <c r="U17" s="246"/>
      <c r="V17" s="168"/>
      <c r="W17" s="169"/>
      <c r="X17" s="170" t="str">
        <f>計算書!X56</f>
        <v/>
      </c>
      <c r="Y17" s="170" t="str">
        <f>計算書!Y56</f>
        <v/>
      </c>
      <c r="Z17" s="170" t="str">
        <f>計算書!Z56</f>
        <v/>
      </c>
      <c r="AA17" s="170" t="str">
        <f>計算書!AA56</f>
        <v/>
      </c>
      <c r="AB17" s="170" t="str">
        <f>計算書!AB56</f>
        <v/>
      </c>
      <c r="AC17" s="170" t="str">
        <f>計算書!AC56</f>
        <v/>
      </c>
      <c r="AD17" s="170" t="str">
        <f>計算書!AD56</f>
        <v>0</v>
      </c>
      <c r="AE17" s="150" t="s">
        <v>70</v>
      </c>
    </row>
    <row r="18" spans="1:31" s="144" customFormat="1" ht="18" customHeight="1" x14ac:dyDescent="0.15">
      <c r="A18" s="223" t="s">
        <v>93</v>
      </c>
      <c r="B18" s="224"/>
      <c r="C18" s="224"/>
      <c r="D18" s="224"/>
      <c r="E18" s="224"/>
      <c r="F18" s="224"/>
      <c r="G18" s="224"/>
      <c r="H18" s="224"/>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2"/>
    </row>
    <row r="19" spans="1:31" s="144" customFormat="1" ht="18" customHeight="1" x14ac:dyDescent="0.15">
      <c r="A19" s="153"/>
      <c r="B19" s="238" t="s">
        <v>94</v>
      </c>
      <c r="C19" s="238"/>
      <c r="D19" s="238"/>
      <c r="E19" s="238"/>
      <c r="F19" s="238"/>
      <c r="G19" s="238"/>
      <c r="H19" s="238"/>
      <c r="I19" s="238"/>
      <c r="J19" s="238"/>
      <c r="K19" s="238"/>
      <c r="L19" s="238"/>
      <c r="M19" s="154"/>
      <c r="N19" s="154"/>
      <c r="O19" s="154"/>
      <c r="P19" s="154"/>
      <c r="Q19" s="154"/>
      <c r="R19" s="154"/>
      <c r="S19" s="154"/>
      <c r="T19" s="154"/>
      <c r="U19" s="154"/>
      <c r="V19" s="154"/>
      <c r="W19" s="154"/>
      <c r="X19" s="154"/>
      <c r="Y19" s="154"/>
      <c r="Z19" s="154"/>
      <c r="AA19" s="154"/>
      <c r="AB19" s="154"/>
      <c r="AC19" s="154"/>
      <c r="AD19" s="154"/>
      <c r="AE19" s="155"/>
    </row>
    <row r="20" spans="1:31" s="144" customFormat="1" ht="18" customHeight="1" x14ac:dyDescent="0.15">
      <c r="A20" s="153"/>
      <c r="B20" s="235" t="s">
        <v>86</v>
      </c>
      <c r="C20" s="235"/>
      <c r="D20" s="235"/>
      <c r="E20" s="235"/>
      <c r="F20" s="156" t="s">
        <v>80</v>
      </c>
      <c r="G20" s="235"/>
      <c r="H20" s="235"/>
      <c r="I20" s="156" t="s">
        <v>81</v>
      </c>
      <c r="J20" s="235"/>
      <c r="K20" s="235"/>
      <c r="L20" s="156" t="s">
        <v>82</v>
      </c>
      <c r="M20" s="154"/>
      <c r="N20" s="154"/>
      <c r="O20" s="154"/>
      <c r="P20" s="154"/>
      <c r="Q20" s="154"/>
      <c r="R20" s="154"/>
      <c r="S20" s="154"/>
      <c r="T20" s="154"/>
      <c r="U20" s="154"/>
      <c r="V20" s="154"/>
      <c r="W20" s="154"/>
      <c r="X20" s="154"/>
      <c r="Y20" s="154"/>
      <c r="Z20" s="154"/>
      <c r="AA20" s="154"/>
      <c r="AB20" s="154"/>
      <c r="AC20" s="154"/>
      <c r="AD20" s="154"/>
      <c r="AE20" s="155"/>
    </row>
    <row r="21" spans="1:31" s="144" customFormat="1" ht="18" customHeight="1" x14ac:dyDescent="0.15">
      <c r="A21" s="15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5"/>
    </row>
    <row r="22" spans="1:31" s="144" customFormat="1" ht="18" customHeight="1" x14ac:dyDescent="0.15">
      <c r="A22" s="153"/>
      <c r="B22" s="154"/>
      <c r="C22" s="235" t="s">
        <v>95</v>
      </c>
      <c r="D22" s="228"/>
      <c r="E22" s="228"/>
      <c r="F22" s="228" t="s">
        <v>96</v>
      </c>
      <c r="G22" s="228"/>
      <c r="H22" s="237"/>
      <c r="I22" s="237"/>
      <c r="J22" s="237"/>
      <c r="K22" s="237"/>
      <c r="L22" s="237"/>
      <c r="M22" s="237"/>
      <c r="N22" s="237"/>
      <c r="O22" s="237"/>
      <c r="P22" s="237"/>
      <c r="Q22" s="237"/>
      <c r="R22" s="237"/>
      <c r="S22" s="237"/>
      <c r="T22" s="237"/>
      <c r="U22" s="237"/>
      <c r="V22" s="237"/>
      <c r="W22" s="237"/>
      <c r="X22" s="237"/>
      <c r="Y22" s="154"/>
      <c r="Z22" s="154"/>
      <c r="AA22" s="154"/>
      <c r="AB22" s="154"/>
      <c r="AC22" s="154"/>
      <c r="AD22" s="154"/>
      <c r="AE22" s="155"/>
    </row>
    <row r="23" spans="1:31" s="144" customFormat="1" ht="18" customHeight="1" x14ac:dyDescent="0.15">
      <c r="A23" s="153"/>
      <c r="B23" s="154"/>
      <c r="C23" s="228"/>
      <c r="D23" s="228"/>
      <c r="E23" s="228"/>
      <c r="F23" s="228" t="s">
        <v>97</v>
      </c>
      <c r="G23" s="228"/>
      <c r="H23" s="237"/>
      <c r="I23" s="237"/>
      <c r="J23" s="237"/>
      <c r="K23" s="237"/>
      <c r="L23" s="237"/>
      <c r="M23" s="237"/>
      <c r="N23" s="237"/>
      <c r="O23" s="237"/>
      <c r="P23" s="237"/>
      <c r="Q23" s="237"/>
      <c r="R23" s="237"/>
      <c r="S23" s="237"/>
      <c r="T23" s="237"/>
      <c r="U23" s="237"/>
      <c r="V23" s="237"/>
      <c r="W23" s="237"/>
      <c r="X23" s="237"/>
      <c r="Y23" s="154"/>
      <c r="Z23" s="154"/>
      <c r="AA23" s="154"/>
      <c r="AB23" s="154"/>
      <c r="AC23" s="154"/>
      <c r="AD23" s="154"/>
      <c r="AE23" s="155"/>
    </row>
    <row r="24" spans="1:31" s="144" customFormat="1" ht="18" customHeight="1" x14ac:dyDescent="0.15">
      <c r="A24" s="153"/>
      <c r="B24" s="154"/>
      <c r="C24" s="228"/>
      <c r="D24" s="228"/>
      <c r="E24" s="228"/>
      <c r="F24" s="228" t="s">
        <v>98</v>
      </c>
      <c r="G24" s="228"/>
      <c r="H24" s="237"/>
      <c r="I24" s="237"/>
      <c r="J24" s="237"/>
      <c r="K24" s="237"/>
      <c r="L24" s="237"/>
      <c r="M24" s="237"/>
      <c r="N24" s="237"/>
      <c r="O24" s="237"/>
      <c r="P24" s="237"/>
      <c r="Q24" s="237"/>
      <c r="R24" s="237"/>
      <c r="S24" s="237"/>
      <c r="T24" s="237"/>
      <c r="U24" s="237"/>
      <c r="V24" s="237"/>
      <c r="W24" s="237"/>
      <c r="X24" s="237"/>
      <c r="Y24" s="157"/>
      <c r="Z24" s="154" t="s">
        <v>99</v>
      </c>
      <c r="AA24" s="157"/>
      <c r="AB24" s="157"/>
      <c r="AC24" s="157"/>
      <c r="AD24" s="158"/>
      <c r="AE24" s="155"/>
    </row>
    <row r="25" spans="1:31" s="144" customFormat="1" ht="18" customHeight="1" x14ac:dyDescent="0.15">
      <c r="A25" s="159"/>
      <c r="B25" s="160"/>
      <c r="C25" s="160"/>
      <c r="D25" s="160"/>
      <c r="E25" s="160"/>
      <c r="F25" s="160"/>
      <c r="G25" s="160"/>
      <c r="H25" s="160"/>
      <c r="I25" s="160"/>
      <c r="J25" s="160"/>
      <c r="K25" s="160"/>
      <c r="L25" s="160"/>
      <c r="M25" s="160"/>
      <c r="N25" s="160"/>
      <c r="O25" s="160"/>
      <c r="P25" s="160"/>
      <c r="Q25" s="160"/>
      <c r="R25" s="160"/>
      <c r="S25" s="160"/>
      <c r="T25" s="160"/>
      <c r="U25" s="160"/>
      <c r="V25" s="160"/>
      <c r="W25" s="222" t="s">
        <v>100</v>
      </c>
      <c r="X25" s="222"/>
      <c r="Y25" s="222"/>
      <c r="Z25" s="222"/>
      <c r="AA25" s="222"/>
      <c r="AB25" s="222"/>
      <c r="AC25" s="160"/>
      <c r="AD25" s="160"/>
      <c r="AE25" s="161"/>
    </row>
    <row r="26" spans="1:31" s="144" customFormat="1" ht="18" customHeight="1" x14ac:dyDescent="0.15">
      <c r="A26" s="223" t="s">
        <v>101</v>
      </c>
      <c r="B26" s="224"/>
      <c r="C26" s="224"/>
      <c r="D26" s="224"/>
      <c r="E26" s="224"/>
      <c r="F26" s="224"/>
      <c r="G26" s="224"/>
      <c r="H26" s="224"/>
      <c r="I26" s="224"/>
      <c r="J26" s="224"/>
      <c r="K26" s="224"/>
      <c r="L26" s="224"/>
      <c r="M26" s="224"/>
      <c r="N26" s="224"/>
      <c r="O26" s="224"/>
      <c r="P26" s="162"/>
      <c r="Q26" s="162"/>
      <c r="R26" s="151"/>
      <c r="S26" s="151"/>
      <c r="T26" s="151"/>
      <c r="U26" s="151"/>
      <c r="V26" s="151"/>
      <c r="W26" s="151"/>
      <c r="X26" s="151"/>
      <c r="Y26" s="151"/>
      <c r="Z26" s="151"/>
      <c r="AA26" s="151"/>
      <c r="AB26" s="151"/>
      <c r="AC26" s="151"/>
      <c r="AD26" s="151"/>
      <c r="AE26" s="152"/>
    </row>
    <row r="27" spans="1:31" s="144" customFormat="1" ht="18" customHeight="1" x14ac:dyDescent="0.15">
      <c r="A27" s="153"/>
      <c r="B27" s="163"/>
      <c r="C27" s="163"/>
      <c r="D27" s="163"/>
      <c r="E27" s="163"/>
      <c r="F27" s="156"/>
      <c r="G27" s="163"/>
      <c r="H27" s="163"/>
      <c r="I27" s="156"/>
      <c r="J27" s="163"/>
      <c r="K27" s="163"/>
      <c r="L27" s="156"/>
      <c r="M27" s="154"/>
      <c r="N27" s="154"/>
      <c r="O27" s="154"/>
      <c r="P27" s="154"/>
      <c r="Q27" s="154"/>
      <c r="R27" s="154"/>
      <c r="S27" s="154"/>
      <c r="T27" s="154"/>
      <c r="U27" s="154"/>
      <c r="V27" s="154"/>
      <c r="W27" s="154"/>
      <c r="X27" s="225" t="s">
        <v>102</v>
      </c>
      <c r="Y27" s="226"/>
      <c r="Z27" s="226"/>
      <c r="AA27" s="226"/>
      <c r="AB27" s="226"/>
      <c r="AC27" s="226"/>
      <c r="AD27" s="227"/>
      <c r="AE27" s="155"/>
    </row>
    <row r="28" spans="1:31" s="144" customFormat="1" ht="18" customHeight="1" x14ac:dyDescent="0.15">
      <c r="A28" s="153"/>
      <c r="B28" s="228" t="s">
        <v>86</v>
      </c>
      <c r="C28" s="228"/>
      <c r="D28" s="228"/>
      <c r="E28" s="228"/>
      <c r="F28" s="156" t="s">
        <v>80</v>
      </c>
      <c r="G28" s="228"/>
      <c r="H28" s="228"/>
      <c r="I28" s="156" t="s">
        <v>81</v>
      </c>
      <c r="J28" s="228"/>
      <c r="K28" s="228"/>
      <c r="L28" s="156" t="s">
        <v>82</v>
      </c>
      <c r="M28" s="154"/>
      <c r="N28" s="154"/>
      <c r="O28" s="154"/>
      <c r="P28" s="154"/>
      <c r="Q28" s="154"/>
      <c r="R28" s="154"/>
      <c r="S28" s="154"/>
      <c r="T28" s="154"/>
      <c r="U28" s="154"/>
      <c r="V28" s="154"/>
      <c r="W28" s="154"/>
      <c r="X28" s="229" t="s">
        <v>103</v>
      </c>
      <c r="Y28" s="230"/>
      <c r="Z28" s="230"/>
      <c r="AA28" s="230"/>
      <c r="AB28" s="230"/>
      <c r="AC28" s="230"/>
      <c r="AD28" s="231"/>
      <c r="AE28" s="155"/>
    </row>
    <row r="29" spans="1:31" s="144" customFormat="1" ht="18" customHeight="1" x14ac:dyDescent="0.15">
      <c r="A29" s="153"/>
      <c r="B29" s="156"/>
      <c r="C29" s="163"/>
      <c r="D29" s="163"/>
      <c r="E29" s="163"/>
      <c r="F29" s="163"/>
      <c r="G29" s="163"/>
      <c r="H29" s="163"/>
      <c r="I29" s="163"/>
      <c r="J29" s="163"/>
      <c r="K29" s="163"/>
      <c r="L29" s="163"/>
      <c r="M29" s="163"/>
      <c r="N29" s="163"/>
      <c r="O29" s="163"/>
      <c r="P29" s="163"/>
      <c r="Q29" s="163"/>
      <c r="R29" s="163"/>
      <c r="S29" s="163"/>
      <c r="T29" s="163"/>
      <c r="U29" s="163"/>
      <c r="V29" s="163"/>
      <c r="W29" s="154"/>
      <c r="X29" s="232"/>
      <c r="Y29" s="233"/>
      <c r="Z29" s="233"/>
      <c r="AA29" s="233"/>
      <c r="AB29" s="233"/>
      <c r="AC29" s="233"/>
      <c r="AD29" s="234"/>
      <c r="AE29" s="155"/>
    </row>
    <row r="30" spans="1:31" s="144" customFormat="1" ht="18" customHeight="1" x14ac:dyDescent="0.15">
      <c r="A30" s="153"/>
      <c r="B30" s="156"/>
      <c r="C30" s="163"/>
      <c r="D30" s="163"/>
      <c r="E30" s="163"/>
      <c r="F30" s="163"/>
      <c r="G30" s="163"/>
      <c r="H30" s="163"/>
      <c r="I30" s="163"/>
      <c r="J30" s="163"/>
      <c r="K30" s="163"/>
      <c r="L30" s="163"/>
      <c r="M30" s="163"/>
      <c r="N30" s="163"/>
      <c r="O30" s="163"/>
      <c r="P30" s="163"/>
      <c r="Q30" s="163"/>
      <c r="R30" s="163"/>
      <c r="S30" s="163"/>
      <c r="T30" s="163"/>
      <c r="U30" s="163"/>
      <c r="V30" s="163"/>
      <c r="W30" s="154"/>
      <c r="X30" s="153"/>
      <c r="Y30" s="154"/>
      <c r="Z30" s="154"/>
      <c r="AA30" s="154"/>
      <c r="AB30" s="154"/>
      <c r="AC30" s="154"/>
      <c r="AD30" s="155"/>
      <c r="AE30" s="155"/>
    </row>
    <row r="31" spans="1:31" s="144" customFormat="1" ht="18" customHeight="1" x14ac:dyDescent="0.15">
      <c r="A31" s="153"/>
      <c r="B31" s="154"/>
      <c r="C31" s="228" t="s">
        <v>104</v>
      </c>
      <c r="D31" s="228"/>
      <c r="E31" s="228"/>
      <c r="F31" s="228" t="s">
        <v>105</v>
      </c>
      <c r="G31" s="228"/>
      <c r="H31" s="236"/>
      <c r="I31" s="236"/>
      <c r="J31" s="236"/>
      <c r="K31" s="236"/>
      <c r="L31" s="236"/>
      <c r="M31" s="236"/>
      <c r="N31" s="236"/>
      <c r="O31" s="236"/>
      <c r="P31" s="236"/>
      <c r="Q31" s="236"/>
      <c r="R31" s="236"/>
      <c r="S31" s="236"/>
      <c r="T31" s="236"/>
      <c r="U31" s="236"/>
      <c r="V31" s="236"/>
      <c r="W31" s="154"/>
      <c r="X31" s="153"/>
      <c r="Y31" s="154"/>
      <c r="Z31" s="154"/>
      <c r="AA31" s="154"/>
      <c r="AB31" s="154"/>
      <c r="AC31" s="154"/>
      <c r="AD31" s="155"/>
      <c r="AE31" s="155"/>
    </row>
    <row r="32" spans="1:31" s="144" customFormat="1" ht="18" customHeight="1" x14ac:dyDescent="0.15">
      <c r="A32" s="153"/>
      <c r="B32" s="154"/>
      <c r="C32" s="228"/>
      <c r="D32" s="228"/>
      <c r="E32" s="228"/>
      <c r="F32" s="228" t="s">
        <v>98</v>
      </c>
      <c r="G32" s="228"/>
      <c r="H32" s="236"/>
      <c r="I32" s="236"/>
      <c r="J32" s="236"/>
      <c r="K32" s="236"/>
      <c r="L32" s="236"/>
      <c r="M32" s="236"/>
      <c r="N32" s="236"/>
      <c r="O32" s="236"/>
      <c r="P32" s="236"/>
      <c r="Q32" s="236"/>
      <c r="R32" s="236"/>
      <c r="S32" s="236"/>
      <c r="T32" s="236"/>
      <c r="U32" s="236"/>
      <c r="V32" s="236"/>
      <c r="W32" s="154"/>
      <c r="X32" s="164" t="s">
        <v>86</v>
      </c>
      <c r="Y32" s="165"/>
      <c r="Z32" s="166" t="s">
        <v>80</v>
      </c>
      <c r="AA32" s="165"/>
      <c r="AB32" s="166" t="s">
        <v>81</v>
      </c>
      <c r="AC32" s="165"/>
      <c r="AD32" s="167" t="s">
        <v>82</v>
      </c>
      <c r="AE32" s="155"/>
    </row>
    <row r="33" spans="1:31" s="144" customFormat="1" ht="18" customHeight="1" x14ac:dyDescent="0.15">
      <c r="A33" s="159"/>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1"/>
    </row>
    <row r="34" spans="1:31" s="144" customFormat="1" ht="18" customHeight="1" x14ac:dyDescent="0.15">
      <c r="A34" s="205" t="s">
        <v>122</v>
      </c>
      <c r="B34" s="205"/>
      <c r="C34" s="205"/>
      <c r="D34" s="205"/>
      <c r="E34" s="205"/>
      <c r="F34" s="205"/>
      <c r="G34" s="205"/>
      <c r="H34" s="205"/>
      <c r="I34" s="205"/>
      <c r="J34" s="205"/>
      <c r="K34" s="205"/>
      <c r="L34" s="205"/>
      <c r="M34" s="205"/>
      <c r="N34" s="205"/>
      <c r="O34" s="205"/>
      <c r="P34" s="205"/>
      <c r="Q34" s="205"/>
      <c r="R34" s="205"/>
      <c r="S34" s="205"/>
      <c r="T34" s="205"/>
      <c r="U34" s="205"/>
      <c r="V34" s="205"/>
      <c r="W34" s="205"/>
      <c r="X34" s="205"/>
      <c r="Y34" s="154"/>
      <c r="Z34" s="154"/>
      <c r="AA34" s="154"/>
      <c r="AB34" s="154"/>
      <c r="AC34" s="154"/>
      <c r="AD34" s="154"/>
      <c r="AE34" s="154"/>
    </row>
    <row r="35" spans="1:31" s="144" customFormat="1" ht="18" customHeight="1" x14ac:dyDescent="0.15">
      <c r="A35" s="206"/>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18" t="s">
        <v>106</v>
      </c>
      <c r="Z35" s="219" t="s">
        <v>107</v>
      </c>
      <c r="AA35" s="151"/>
      <c r="AB35" s="151"/>
      <c r="AC35" s="151"/>
      <c r="AD35" s="151"/>
      <c r="AE35" s="152"/>
    </row>
    <row r="36" spans="1:31" s="144" customFormat="1" ht="18" customHeight="1" x14ac:dyDescent="0.15">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18"/>
      <c r="Z36" s="220"/>
      <c r="AA36" s="154"/>
      <c r="AB36" s="154"/>
      <c r="AC36" s="154"/>
      <c r="AD36" s="154"/>
      <c r="AE36" s="155"/>
    </row>
    <row r="37" spans="1:31" s="144" customFormat="1" ht="18" customHeight="1" x14ac:dyDescent="0.15">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18"/>
      <c r="Z37" s="220"/>
      <c r="AA37" s="154"/>
      <c r="AB37" s="154"/>
      <c r="AC37" s="154"/>
      <c r="AD37" s="154"/>
      <c r="AE37" s="155"/>
    </row>
    <row r="38" spans="1:31" s="144" customFormat="1" ht="18" customHeight="1" x14ac:dyDescent="0.15">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18"/>
      <c r="Z38" s="220"/>
      <c r="AA38" s="154"/>
      <c r="AB38" s="154"/>
      <c r="AC38" s="154"/>
      <c r="AD38" s="154"/>
      <c r="AE38" s="155"/>
    </row>
    <row r="39" spans="1:31" s="144" customFormat="1" ht="18" customHeight="1" x14ac:dyDescent="0.15">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18"/>
      <c r="Z39" s="221"/>
      <c r="AA39" s="160"/>
      <c r="AB39" s="160"/>
      <c r="AC39" s="160"/>
      <c r="AD39" s="160"/>
      <c r="AE39" s="161"/>
    </row>
    <row r="40" spans="1:31" s="144" customFormat="1" ht="18" customHeight="1" x14ac:dyDescent="0.15">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row>
    <row r="41" spans="1:31" s="144" customFormat="1" ht="18" customHeight="1" x14ac:dyDescent="0.15">
      <c r="A41" s="206"/>
      <c r="B41" s="206"/>
      <c r="C41" s="206"/>
      <c r="D41" s="206"/>
      <c r="E41" s="206"/>
      <c r="F41" s="206"/>
      <c r="G41" s="206"/>
      <c r="H41" s="206"/>
      <c r="I41" s="206"/>
      <c r="J41" s="206"/>
      <c r="K41" s="206"/>
      <c r="L41" s="206"/>
      <c r="M41" s="206"/>
      <c r="N41" s="206"/>
      <c r="O41" s="206"/>
      <c r="P41" s="206"/>
      <c r="Q41" s="206"/>
      <c r="R41" s="206"/>
      <c r="S41" s="206"/>
      <c r="T41" s="206"/>
      <c r="U41" s="206"/>
      <c r="V41" s="206"/>
      <c r="W41" s="206"/>
      <c r="X41" s="206"/>
    </row>
    <row r="42" spans="1:31" s="144" customFormat="1" ht="18" customHeight="1" x14ac:dyDescent="0.15">
      <c r="A42" s="206"/>
      <c r="B42" s="206"/>
      <c r="C42" s="206"/>
      <c r="D42" s="206"/>
      <c r="E42" s="206"/>
      <c r="F42" s="206"/>
      <c r="G42" s="206"/>
      <c r="H42" s="206"/>
      <c r="I42" s="206"/>
      <c r="J42" s="206"/>
      <c r="K42" s="206"/>
      <c r="L42" s="206"/>
      <c r="M42" s="206"/>
      <c r="N42" s="206"/>
      <c r="O42" s="206"/>
      <c r="P42" s="206"/>
      <c r="Q42" s="206"/>
      <c r="R42" s="206"/>
      <c r="S42" s="206"/>
      <c r="T42" s="206"/>
      <c r="U42" s="206"/>
      <c r="V42" s="206"/>
      <c r="W42" s="206"/>
      <c r="X42" s="206"/>
    </row>
    <row r="43" spans="1:31" s="144" customFormat="1" ht="18" customHeight="1" x14ac:dyDescent="0.15">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row>
    <row r="44" spans="1:31" s="144" customFormat="1" ht="18" customHeight="1" x14ac:dyDescent="0.15">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row>
    <row r="45" spans="1:31" s="144" customFormat="1" ht="18" customHeight="1" x14ac:dyDescent="0.15">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row>
    <row r="46" spans="1:31" s="144" customFormat="1" ht="18" customHeight="1" x14ac:dyDescent="0.15">
      <c r="A46" s="199"/>
      <c r="B46" s="199"/>
      <c r="C46" s="199"/>
      <c r="D46" s="199"/>
      <c r="E46" s="199"/>
      <c r="F46" s="199"/>
      <c r="G46" s="199"/>
      <c r="H46" s="199"/>
      <c r="I46" s="199"/>
      <c r="J46" s="199"/>
      <c r="K46" s="199"/>
      <c r="L46" s="199"/>
      <c r="M46" s="199"/>
      <c r="N46" s="199"/>
      <c r="O46" s="199"/>
      <c r="P46" s="199"/>
      <c r="Q46" s="199"/>
      <c r="R46" s="199"/>
      <c r="S46" s="199"/>
      <c r="T46" s="199"/>
      <c r="U46" s="199"/>
      <c r="V46" s="199"/>
      <c r="W46" s="199"/>
      <c r="X46" s="199"/>
    </row>
    <row r="47" spans="1:31" s="144" customFormat="1" ht="18" customHeight="1" x14ac:dyDescent="0.15"/>
    <row r="48" spans="1:31" s="144" customFormat="1" ht="18" customHeight="1" x14ac:dyDescent="0.15"/>
    <row r="49" s="144" customFormat="1" ht="18" customHeight="1" x14ac:dyDescent="0.15"/>
    <row r="50" s="144" customFormat="1" ht="18" customHeight="1" x14ac:dyDescent="0.15"/>
    <row r="51" s="144" customFormat="1" ht="18" customHeight="1" x14ac:dyDescent="0.15"/>
    <row r="52" s="144" customFormat="1" ht="18" customHeight="1" x14ac:dyDescent="0.15"/>
    <row r="53" s="144" customFormat="1" ht="18" customHeight="1" x14ac:dyDescent="0.15"/>
    <row r="54" s="144" customFormat="1" ht="18" customHeight="1" x14ac:dyDescent="0.15"/>
    <row r="55" s="144" customFormat="1" ht="18" customHeight="1" x14ac:dyDescent="0.15"/>
    <row r="56" s="144" customFormat="1" ht="18" customHeight="1" x14ac:dyDescent="0.15"/>
    <row r="57" s="144" customFormat="1" ht="18" customHeight="1" x14ac:dyDescent="0.15"/>
    <row r="58" s="144" customFormat="1" ht="18" customHeight="1" x14ac:dyDescent="0.15"/>
    <row r="59" s="144" customFormat="1" ht="18" customHeight="1" x14ac:dyDescent="0.15"/>
    <row r="60" s="144" customFormat="1" ht="18" customHeight="1" x14ac:dyDescent="0.15"/>
    <row r="61" s="144" customFormat="1" ht="18" customHeight="1" x14ac:dyDescent="0.15"/>
    <row r="62" s="144" customFormat="1" ht="18" customHeight="1" x14ac:dyDescent="0.15"/>
    <row r="63" s="144" customFormat="1" ht="18" customHeight="1" x14ac:dyDescent="0.15"/>
    <row r="64" s="144" customFormat="1" ht="18" customHeight="1" x14ac:dyDescent="0.15"/>
    <row r="65" s="144" customFormat="1" ht="18" customHeight="1" x14ac:dyDescent="0.15"/>
    <row r="66" s="144" customFormat="1" ht="18" customHeight="1" x14ac:dyDescent="0.15"/>
    <row r="67" s="144" customFormat="1" ht="18" customHeight="1" x14ac:dyDescent="0.15"/>
    <row r="68" s="144" customFormat="1" ht="18" customHeight="1" x14ac:dyDescent="0.15"/>
    <row r="69" s="144" customFormat="1" ht="18" customHeight="1" x14ac:dyDescent="0.15"/>
    <row r="70" s="144" customFormat="1" ht="18" customHeight="1" x14ac:dyDescent="0.15"/>
    <row r="71" s="144" customFormat="1" ht="18" customHeight="1" x14ac:dyDescent="0.15"/>
    <row r="72" s="144" customFormat="1" ht="18" customHeight="1" x14ac:dyDescent="0.15"/>
    <row r="73" s="144" customFormat="1" ht="18" customHeight="1" x14ac:dyDescent="0.15"/>
    <row r="74" s="144" customFormat="1" ht="18" customHeight="1" x14ac:dyDescent="0.15"/>
    <row r="75" s="144" customFormat="1" ht="18" customHeight="1" x14ac:dyDescent="0.15"/>
    <row r="76" s="144" customFormat="1" ht="18" customHeight="1" x14ac:dyDescent="0.15"/>
    <row r="77" s="144" customFormat="1" ht="18" customHeight="1" x14ac:dyDescent="0.15"/>
    <row r="78" s="144" customFormat="1" ht="18" customHeight="1" x14ac:dyDescent="0.15"/>
    <row r="79" s="144" customFormat="1" ht="18" customHeight="1" x14ac:dyDescent="0.15"/>
    <row r="80" s="144" customFormat="1" ht="18" customHeight="1" x14ac:dyDescent="0.15"/>
    <row r="81" s="144" customFormat="1" ht="18" customHeight="1" x14ac:dyDescent="0.15"/>
    <row r="82" s="144" customFormat="1" ht="18" customHeight="1" x14ac:dyDescent="0.15"/>
    <row r="83" s="144" customFormat="1" ht="18" customHeight="1" x14ac:dyDescent="0.15"/>
    <row r="84" s="144" customFormat="1" ht="18" customHeight="1" x14ac:dyDescent="0.15"/>
    <row r="85" s="144" customFormat="1" ht="18" customHeight="1" x14ac:dyDescent="0.15"/>
    <row r="86" s="144" customFormat="1" ht="18" customHeight="1" x14ac:dyDescent="0.15"/>
    <row r="87" s="144" customFormat="1" ht="18" customHeight="1" x14ac:dyDescent="0.15"/>
    <row r="88" s="144" customFormat="1" ht="18" customHeight="1" x14ac:dyDescent="0.15"/>
    <row r="89" s="144" customFormat="1" ht="18" customHeight="1" x14ac:dyDescent="0.15"/>
    <row r="90" s="144" customFormat="1" ht="18" customHeight="1" x14ac:dyDescent="0.15"/>
    <row r="91" s="144" customFormat="1" ht="18" customHeight="1" x14ac:dyDescent="0.15"/>
    <row r="92" s="144" customFormat="1" ht="18" customHeight="1" x14ac:dyDescent="0.15"/>
    <row r="93" s="144" customFormat="1" ht="18" customHeight="1" x14ac:dyDescent="0.15"/>
    <row r="94" s="144" customFormat="1" ht="18" customHeight="1" x14ac:dyDescent="0.15"/>
    <row r="95" s="144" customFormat="1" ht="18" customHeight="1" x14ac:dyDescent="0.15"/>
    <row r="96" s="144" customFormat="1" ht="18" customHeight="1" x14ac:dyDescent="0.15"/>
    <row r="97" s="144" customFormat="1" ht="18" customHeight="1" x14ac:dyDescent="0.15"/>
    <row r="98" s="144" customFormat="1" ht="18" customHeight="1" x14ac:dyDescent="0.15"/>
    <row r="99" s="144" customFormat="1" ht="18" customHeight="1" x14ac:dyDescent="0.15"/>
    <row r="100" s="144" customFormat="1" ht="18" customHeight="1" x14ac:dyDescent="0.15"/>
    <row r="101" s="144" customFormat="1" ht="18" customHeight="1" x14ac:dyDescent="0.15"/>
    <row r="102" s="144" customFormat="1" ht="18" customHeight="1" x14ac:dyDescent="0.15"/>
    <row r="103" s="144" customFormat="1" ht="18" customHeight="1" x14ac:dyDescent="0.15"/>
    <row r="104" s="144" customFormat="1" ht="18" customHeight="1" x14ac:dyDescent="0.15"/>
    <row r="105" s="144" customFormat="1" ht="18" customHeight="1" x14ac:dyDescent="0.15"/>
    <row r="106" s="144" customFormat="1" ht="18" customHeight="1" x14ac:dyDescent="0.15"/>
    <row r="107" s="144" customFormat="1" ht="18" customHeight="1" x14ac:dyDescent="0.15"/>
    <row r="108" s="144" customFormat="1" ht="18" customHeight="1" x14ac:dyDescent="0.15"/>
    <row r="109" s="144" customFormat="1" ht="18" customHeight="1" x14ac:dyDescent="0.15"/>
    <row r="110" s="144" customFormat="1" ht="18" customHeight="1" x14ac:dyDescent="0.15"/>
    <row r="111" s="144" customFormat="1" ht="18" customHeight="1" x14ac:dyDescent="0.15"/>
    <row r="112" s="144" customFormat="1" ht="18" customHeight="1" x14ac:dyDescent="0.15"/>
    <row r="113" s="144" customFormat="1" ht="18" customHeight="1" x14ac:dyDescent="0.15"/>
    <row r="114" s="144" customFormat="1" ht="18" customHeight="1" x14ac:dyDescent="0.15"/>
    <row r="115" s="144" customFormat="1" ht="18" customHeight="1" x14ac:dyDescent="0.15"/>
    <row r="116" s="144" customFormat="1" ht="18" customHeight="1" x14ac:dyDescent="0.15"/>
    <row r="117" s="144" customFormat="1" ht="18" customHeight="1" x14ac:dyDescent="0.15"/>
    <row r="118" s="144" customFormat="1" ht="18" customHeight="1" x14ac:dyDescent="0.15"/>
    <row r="119" s="144" customFormat="1" ht="18" customHeight="1" x14ac:dyDescent="0.15"/>
    <row r="120" s="144" customFormat="1" ht="18" customHeight="1" x14ac:dyDescent="0.15"/>
    <row r="121" s="144" customFormat="1" ht="18" customHeight="1" x14ac:dyDescent="0.15"/>
    <row r="122" s="144" customFormat="1" ht="18" customHeight="1" x14ac:dyDescent="0.15"/>
    <row r="123" s="144" customFormat="1" ht="18" customHeight="1" x14ac:dyDescent="0.15"/>
    <row r="124" s="144" customFormat="1" ht="18" customHeight="1" x14ac:dyDescent="0.15"/>
    <row r="125" s="144" customFormat="1" ht="18" customHeight="1" x14ac:dyDescent="0.15"/>
    <row r="126" s="144" customFormat="1" ht="18" customHeight="1" x14ac:dyDescent="0.15"/>
    <row r="127" s="144" customFormat="1" ht="18" customHeight="1" x14ac:dyDescent="0.15"/>
    <row r="128" s="144" customFormat="1" ht="18" customHeight="1" x14ac:dyDescent="0.15"/>
    <row r="129" s="144" customFormat="1" ht="18" customHeight="1" x14ac:dyDescent="0.15"/>
    <row r="130" s="144" customFormat="1" ht="18" customHeight="1" x14ac:dyDescent="0.15"/>
    <row r="131" s="144" customFormat="1" ht="18" customHeight="1" x14ac:dyDescent="0.15"/>
    <row r="132" s="144" customFormat="1" ht="18" customHeight="1" x14ac:dyDescent="0.15"/>
    <row r="133" s="144" customFormat="1" ht="18" customHeight="1" x14ac:dyDescent="0.15"/>
    <row r="134" s="144" customFormat="1" ht="18" customHeight="1" x14ac:dyDescent="0.15"/>
    <row r="135" s="144" customFormat="1" ht="18" customHeight="1" x14ac:dyDescent="0.15"/>
    <row r="136" s="144" customFormat="1" ht="18" customHeight="1" x14ac:dyDescent="0.15"/>
    <row r="137" s="144" customFormat="1" ht="18" customHeight="1" x14ac:dyDescent="0.15"/>
    <row r="138" s="144" customFormat="1" ht="18" customHeight="1" x14ac:dyDescent="0.15"/>
    <row r="139" s="144" customFormat="1"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sheetData>
  <sheetProtection password="E88D" sheet="1" selectLockedCells="1" selectUnlockedCells="1"/>
  <mergeCells count="95">
    <mergeCell ref="A7:C7"/>
    <mergeCell ref="I7:K7"/>
    <mergeCell ref="V4:AE4"/>
    <mergeCell ref="A5:D5"/>
    <mergeCell ref="G5:O5"/>
    <mergeCell ref="Q5:U7"/>
    <mergeCell ref="V5:AE7"/>
    <mergeCell ref="A6:H6"/>
    <mergeCell ref="A4:D4"/>
    <mergeCell ref="E4:P4"/>
    <mergeCell ref="Q4:U4"/>
    <mergeCell ref="I6:P6"/>
    <mergeCell ref="A1:Q1"/>
    <mergeCell ref="R1:W2"/>
    <mergeCell ref="A2:Q2"/>
    <mergeCell ref="X2:Y3"/>
    <mergeCell ref="Z2:AE2"/>
    <mergeCell ref="A3:W3"/>
    <mergeCell ref="Z3:AD3"/>
    <mergeCell ref="Z10:Z11"/>
    <mergeCell ref="Q10:R11"/>
    <mergeCell ref="S10:T11"/>
    <mergeCell ref="U10:V11"/>
    <mergeCell ref="W10:W11"/>
    <mergeCell ref="X10:Y11"/>
    <mergeCell ref="O8:P8"/>
    <mergeCell ref="Q8:U9"/>
    <mergeCell ref="V8:AE9"/>
    <mergeCell ref="A8:E9"/>
    <mergeCell ref="F8:N9"/>
    <mergeCell ref="O9:P9"/>
    <mergeCell ref="AA12:AB13"/>
    <mergeCell ref="AC12:AC13"/>
    <mergeCell ref="A10:E11"/>
    <mergeCell ref="F10:G11"/>
    <mergeCell ref="H10:I11"/>
    <mergeCell ref="J10:J11"/>
    <mergeCell ref="K10:L11"/>
    <mergeCell ref="M10:M11"/>
    <mergeCell ref="N10:O11"/>
    <mergeCell ref="P10:P11"/>
    <mergeCell ref="Z12:Z13"/>
    <mergeCell ref="A12:E13"/>
    <mergeCell ref="AA10:AB11"/>
    <mergeCell ref="AC10:AC11"/>
    <mergeCell ref="F12:G13"/>
    <mergeCell ref="H12:I13"/>
    <mergeCell ref="J12:J13"/>
    <mergeCell ref="K12:L13"/>
    <mergeCell ref="M12:M13"/>
    <mergeCell ref="N12:O13"/>
    <mergeCell ref="P12:P13"/>
    <mergeCell ref="Q12:R13"/>
    <mergeCell ref="S12:T13"/>
    <mergeCell ref="U12:V13"/>
    <mergeCell ref="W12:W13"/>
    <mergeCell ref="X12:Y13"/>
    <mergeCell ref="A17:E17"/>
    <mergeCell ref="F17:O17"/>
    <mergeCell ref="Q17:U17"/>
    <mergeCell ref="A14:E16"/>
    <mergeCell ref="Q14:R15"/>
    <mergeCell ref="A18:H18"/>
    <mergeCell ref="B19:L19"/>
    <mergeCell ref="B20:C20"/>
    <mergeCell ref="D20:E20"/>
    <mergeCell ref="G20:H20"/>
    <mergeCell ref="J20:K20"/>
    <mergeCell ref="F22:G22"/>
    <mergeCell ref="H22:X22"/>
    <mergeCell ref="F23:G23"/>
    <mergeCell ref="H23:X23"/>
    <mergeCell ref="F24:G24"/>
    <mergeCell ref="H24:X24"/>
    <mergeCell ref="C31:E32"/>
    <mergeCell ref="F31:G31"/>
    <mergeCell ref="H31:V31"/>
    <mergeCell ref="F32:G32"/>
    <mergeCell ref="H32:V32"/>
    <mergeCell ref="A34:X45"/>
    <mergeCell ref="AD14:AE15"/>
    <mergeCell ref="F16:AE16"/>
    <mergeCell ref="F14:P15"/>
    <mergeCell ref="S14:AC15"/>
    <mergeCell ref="Y35:Y39"/>
    <mergeCell ref="Z35:Z39"/>
    <mergeCell ref="W25:AB25"/>
    <mergeCell ref="A26:O26"/>
    <mergeCell ref="X27:AD27"/>
    <mergeCell ref="B28:C28"/>
    <mergeCell ref="D28:E28"/>
    <mergeCell ref="G28:H28"/>
    <mergeCell ref="J28:K28"/>
    <mergeCell ref="X28:AD29"/>
    <mergeCell ref="C22:E2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29</xdr:col>
                    <xdr:colOff>95250</xdr:colOff>
                    <xdr:row>13</xdr:row>
                    <xdr:rowOff>171450</xdr:rowOff>
                  </from>
                  <to>
                    <xdr:col>30</xdr:col>
                    <xdr:colOff>114300</xdr:colOff>
                    <xdr:row>14</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83"/>
  <sheetViews>
    <sheetView showGridLines="0" showWhiteSpace="0" view="pageBreakPreview" topLeftCell="A40" zoomScaleNormal="100" zoomScaleSheetLayoutView="100" workbookViewId="0">
      <selection activeCell="W14" sqref="W14"/>
    </sheetView>
  </sheetViews>
  <sheetFormatPr defaultColWidth="3.625" defaultRowHeight="18" customHeight="1" x14ac:dyDescent="0.15"/>
  <cols>
    <col min="1" max="2" width="3.625" style="2"/>
    <col min="3" max="3" width="6.25" style="2" bestFit="1" customWidth="1"/>
    <col min="4" max="8" width="3.625" style="2"/>
    <col min="9" max="9" width="3.625" style="2" customWidth="1"/>
    <col min="10" max="17" width="3.625" style="2"/>
    <col min="18" max="19" width="5.375" style="2" bestFit="1" customWidth="1"/>
    <col min="20" max="22" width="3.625" style="2"/>
    <col min="23" max="23" width="7.625" style="2" bestFit="1" customWidth="1"/>
    <col min="24" max="31" width="3.625" style="2"/>
    <col min="32" max="39" width="3.625" style="30"/>
    <col min="40" max="40" width="7.375" style="30" customWidth="1"/>
    <col min="41" max="41" width="6.375" style="35" customWidth="1"/>
    <col min="42" max="42" width="8.875" style="76" customWidth="1"/>
    <col min="43" max="43" width="6.25" style="76" customWidth="1"/>
    <col min="44" max="44" width="8.5" style="76" customWidth="1"/>
    <col min="45" max="45" width="12.875" style="76" customWidth="1"/>
    <col min="46" max="46" width="6.5" style="76" customWidth="1"/>
    <col min="47" max="47" width="7.375" style="39" customWidth="1"/>
    <col min="48" max="48" width="6.375" style="39" customWidth="1"/>
    <col min="49" max="49" width="8.5" style="39" customWidth="1"/>
    <col min="50" max="50" width="8.375" style="39" customWidth="1"/>
    <col min="51" max="51" width="7.625" style="39" customWidth="1"/>
    <col min="52" max="52" width="9.75" style="32" customWidth="1"/>
    <col min="53" max="53" width="6.75" style="32" customWidth="1"/>
    <col min="54" max="54" width="7.5" style="32" customWidth="1"/>
    <col min="55" max="59" width="3.625" style="33"/>
    <col min="60" max="60" width="8.625" style="33" customWidth="1"/>
    <col min="61" max="61" width="8" style="33" customWidth="1"/>
    <col min="62" max="62" width="8.625" style="33" customWidth="1"/>
    <col min="63" max="63" width="3.625" style="24"/>
    <col min="64" max="66" width="3.625" style="91"/>
    <col min="67" max="67" width="3.625" style="88"/>
    <col min="68" max="76" width="3.625" style="24"/>
    <col min="77" max="16384" width="3.625" style="2"/>
  </cols>
  <sheetData>
    <row r="1" spans="1:55" ht="18" customHeight="1" x14ac:dyDescent="0.15">
      <c r="A1" s="325" t="s">
        <v>51</v>
      </c>
      <c r="B1" s="325"/>
      <c r="C1" s="325"/>
      <c r="D1" s="325"/>
      <c r="E1" s="325"/>
      <c r="F1" s="325"/>
      <c r="G1" s="325"/>
      <c r="H1" s="325"/>
      <c r="I1" s="325"/>
      <c r="J1" s="325"/>
      <c r="K1" s="325"/>
      <c r="L1" s="325"/>
      <c r="M1" s="325"/>
      <c r="N1" s="325"/>
      <c r="O1" s="326"/>
      <c r="P1" s="315" t="s">
        <v>50</v>
      </c>
      <c r="Q1" s="316"/>
      <c r="R1" s="316"/>
      <c r="S1" s="316"/>
      <c r="T1" s="316"/>
      <c r="U1" s="316"/>
      <c r="V1" s="316"/>
      <c r="W1" s="316"/>
      <c r="X1" s="319">
        <f>'入力シート (延長)'!A5</f>
        <v>0</v>
      </c>
      <c r="Y1" s="320"/>
      <c r="Z1" s="320"/>
      <c r="AA1" s="320"/>
      <c r="AB1" s="320"/>
      <c r="AC1" s="320"/>
      <c r="AD1" s="320"/>
      <c r="AE1" s="321"/>
    </row>
    <row r="2" spans="1:55" ht="18" customHeight="1" x14ac:dyDescent="0.15">
      <c r="A2" s="327"/>
      <c r="B2" s="327"/>
      <c r="C2" s="327"/>
      <c r="D2" s="327"/>
      <c r="E2" s="327"/>
      <c r="F2" s="327"/>
      <c r="G2" s="327"/>
      <c r="H2" s="327"/>
      <c r="I2" s="327"/>
      <c r="J2" s="327"/>
      <c r="K2" s="327"/>
      <c r="L2" s="327"/>
      <c r="M2" s="327"/>
      <c r="N2" s="327"/>
      <c r="O2" s="328"/>
      <c r="P2" s="317"/>
      <c r="Q2" s="318"/>
      <c r="R2" s="318"/>
      <c r="S2" s="318"/>
      <c r="T2" s="318"/>
      <c r="U2" s="318"/>
      <c r="V2" s="318"/>
      <c r="W2" s="318"/>
      <c r="X2" s="322"/>
      <c r="Y2" s="323"/>
      <c r="Z2" s="323"/>
      <c r="AA2" s="323"/>
      <c r="AB2" s="323"/>
      <c r="AC2" s="323"/>
      <c r="AD2" s="323"/>
      <c r="AE2" s="324"/>
    </row>
    <row r="3" spans="1:55" ht="18" customHeight="1" x14ac:dyDescent="0.15">
      <c r="A3" s="411" t="s">
        <v>40</v>
      </c>
      <c r="B3" s="412"/>
      <c r="C3" s="412"/>
      <c r="D3" s="412"/>
      <c r="E3" s="412"/>
      <c r="F3" s="412"/>
      <c r="G3" s="412"/>
      <c r="H3" s="415">
        <f>'入力シート (延長)'!A7</f>
        <v>0</v>
      </c>
      <c r="I3" s="416"/>
      <c r="J3" s="416"/>
      <c r="K3" s="416"/>
      <c r="L3" s="416"/>
      <c r="M3" s="416"/>
      <c r="N3" s="416"/>
      <c r="O3" s="417"/>
      <c r="P3" s="411" t="s">
        <v>41</v>
      </c>
      <c r="Q3" s="412"/>
      <c r="R3" s="412"/>
      <c r="S3" s="412"/>
      <c r="T3" s="412"/>
      <c r="U3" s="412"/>
      <c r="V3" s="412"/>
      <c r="W3" s="412"/>
      <c r="X3" s="421">
        <f>'入力シート (延長)'!B7</f>
        <v>0</v>
      </c>
      <c r="Y3" s="416"/>
      <c r="Z3" s="416"/>
      <c r="AA3" s="416"/>
      <c r="AB3" s="416"/>
      <c r="AC3" s="416"/>
      <c r="AD3" s="416"/>
      <c r="AE3" s="417"/>
      <c r="AF3" s="29"/>
      <c r="AO3" s="31"/>
      <c r="AP3" s="39"/>
      <c r="AQ3" s="39"/>
      <c r="AR3" s="39"/>
      <c r="AS3" s="39"/>
      <c r="AT3" s="39"/>
    </row>
    <row r="4" spans="1:55" ht="18" customHeight="1" x14ac:dyDescent="0.15">
      <c r="A4" s="413"/>
      <c r="B4" s="414"/>
      <c r="C4" s="414"/>
      <c r="D4" s="414"/>
      <c r="E4" s="414"/>
      <c r="F4" s="414"/>
      <c r="G4" s="414"/>
      <c r="H4" s="418"/>
      <c r="I4" s="419"/>
      <c r="J4" s="419"/>
      <c r="K4" s="419"/>
      <c r="L4" s="419"/>
      <c r="M4" s="419"/>
      <c r="N4" s="419"/>
      <c r="O4" s="420"/>
      <c r="P4" s="413"/>
      <c r="Q4" s="414"/>
      <c r="R4" s="414"/>
      <c r="S4" s="414"/>
      <c r="T4" s="414"/>
      <c r="U4" s="414"/>
      <c r="V4" s="414"/>
      <c r="W4" s="414"/>
      <c r="X4" s="418"/>
      <c r="Y4" s="419"/>
      <c r="Z4" s="419"/>
      <c r="AA4" s="419"/>
      <c r="AB4" s="419"/>
      <c r="AC4" s="419"/>
      <c r="AD4" s="419"/>
      <c r="AE4" s="420"/>
      <c r="AF4" s="29"/>
      <c r="AO4" s="32"/>
      <c r="AP4" s="39" t="s">
        <v>7</v>
      </c>
      <c r="AQ4" s="39"/>
      <c r="AR4" s="39" t="s">
        <v>6</v>
      </c>
      <c r="AS4" s="39"/>
      <c r="AT4" s="39" t="s">
        <v>5</v>
      </c>
      <c r="AV4" s="39" t="s">
        <v>4</v>
      </c>
      <c r="AX4" s="39" t="s">
        <v>3</v>
      </c>
    </row>
    <row r="5" spans="1:55" ht="18" customHeight="1" x14ac:dyDescent="0.15">
      <c r="A5" s="422" t="s">
        <v>38</v>
      </c>
      <c r="B5" s="423"/>
      <c r="C5" s="423"/>
      <c r="D5" s="423"/>
      <c r="E5" s="423"/>
      <c r="F5" s="423"/>
      <c r="G5" s="423"/>
      <c r="H5" s="424" t="s">
        <v>37</v>
      </c>
      <c r="I5" s="425"/>
      <c r="J5" s="425"/>
      <c r="K5" s="425"/>
      <c r="L5" s="425"/>
      <c r="M5" s="425"/>
      <c r="N5" s="425"/>
      <c r="O5" s="426"/>
      <c r="P5" s="430" t="s">
        <v>120</v>
      </c>
      <c r="Q5" s="431"/>
      <c r="R5" s="431"/>
      <c r="S5" s="431"/>
      <c r="T5" s="431"/>
      <c r="U5" s="431"/>
      <c r="V5" s="431"/>
      <c r="W5" s="431"/>
      <c r="X5" s="431"/>
      <c r="Y5" s="431"/>
      <c r="Z5" s="431"/>
      <c r="AA5" s="431"/>
      <c r="AB5" s="431"/>
      <c r="AC5" s="431"/>
      <c r="AD5" s="431"/>
      <c r="AE5" s="432"/>
      <c r="AO5" s="32"/>
      <c r="AP5" s="39"/>
      <c r="AQ5" s="39"/>
      <c r="AR5" s="39"/>
      <c r="AS5" s="39"/>
      <c r="AT5" s="39">
        <f>H7</f>
        <v>0</v>
      </c>
    </row>
    <row r="6" spans="1:55" ht="18" customHeight="1" x14ac:dyDescent="0.15">
      <c r="A6" s="433">
        <f>'入力シート (延長)'!B5*1000</f>
        <v>0</v>
      </c>
      <c r="B6" s="434"/>
      <c r="C6" s="434"/>
      <c r="D6" s="434"/>
      <c r="E6" s="434"/>
      <c r="F6" s="434"/>
      <c r="G6" s="434"/>
      <c r="H6" s="427"/>
      <c r="I6" s="428"/>
      <c r="J6" s="428"/>
      <c r="K6" s="428"/>
      <c r="L6" s="428"/>
      <c r="M6" s="428"/>
      <c r="N6" s="428"/>
      <c r="O6" s="429"/>
      <c r="P6" s="427" t="s">
        <v>57</v>
      </c>
      <c r="Q6" s="428"/>
      <c r="R6" s="428"/>
      <c r="S6" s="428"/>
      <c r="T6" s="428"/>
      <c r="U6" s="428"/>
      <c r="V6" s="428"/>
      <c r="W6" s="428"/>
      <c r="X6" s="446" t="s">
        <v>58</v>
      </c>
      <c r="Y6" s="428"/>
      <c r="Z6" s="428"/>
      <c r="AA6" s="428"/>
      <c r="AB6" s="428"/>
      <c r="AC6" s="428"/>
      <c r="AD6" s="428"/>
      <c r="AE6" s="429"/>
      <c r="AO6" s="32"/>
      <c r="AP6" s="39"/>
      <c r="AQ6" s="39"/>
      <c r="AR6" s="39"/>
      <c r="AS6" s="39"/>
      <c r="AT6" s="39"/>
    </row>
    <row r="7" spans="1:55" ht="18" customHeight="1" x14ac:dyDescent="0.15">
      <c r="A7" s="447" t="s">
        <v>22</v>
      </c>
      <c r="B7" s="448"/>
      <c r="C7" s="448"/>
      <c r="D7" s="448"/>
      <c r="E7" s="448"/>
      <c r="F7" s="448"/>
      <c r="G7" s="448"/>
      <c r="H7" s="329">
        <f>'入力シート (延長)'!C5</f>
        <v>0</v>
      </c>
      <c r="I7" s="330"/>
      <c r="J7" s="330"/>
      <c r="K7" s="330"/>
      <c r="L7" s="330"/>
      <c r="M7" s="330"/>
      <c r="N7" s="330"/>
      <c r="O7" s="331"/>
      <c r="P7" s="329">
        <f>'入力シート (延長)'!D7</f>
        <v>0</v>
      </c>
      <c r="Q7" s="330"/>
      <c r="R7" s="330"/>
      <c r="S7" s="330"/>
      <c r="T7" s="330"/>
      <c r="U7" s="330"/>
      <c r="V7" s="330"/>
      <c r="W7" s="330"/>
      <c r="X7" s="335">
        <f>'入力シート (延長)'!E7</f>
        <v>0</v>
      </c>
      <c r="Y7" s="330"/>
      <c r="Z7" s="330"/>
      <c r="AA7" s="330"/>
      <c r="AB7" s="330"/>
      <c r="AC7" s="330"/>
      <c r="AD7" s="330"/>
      <c r="AE7" s="331"/>
      <c r="AF7" s="34"/>
      <c r="AO7" s="32"/>
      <c r="AP7" s="39"/>
      <c r="AQ7" s="39"/>
      <c r="AR7" s="39">
        <f>AP9+AQ9-1</f>
        <v>299</v>
      </c>
      <c r="AS7" s="39"/>
      <c r="AT7" s="39"/>
    </row>
    <row r="8" spans="1:55" ht="18" customHeight="1" x14ac:dyDescent="0.15">
      <c r="A8" s="433">
        <f>'入力シート (延長)'!A9</f>
        <v>0</v>
      </c>
      <c r="B8" s="434"/>
      <c r="C8" s="434"/>
      <c r="D8" s="434"/>
      <c r="E8" s="434"/>
      <c r="F8" s="434"/>
      <c r="G8" s="434"/>
      <c r="H8" s="332"/>
      <c r="I8" s="333"/>
      <c r="J8" s="333"/>
      <c r="K8" s="333"/>
      <c r="L8" s="333"/>
      <c r="M8" s="333"/>
      <c r="N8" s="333"/>
      <c r="O8" s="334"/>
      <c r="P8" s="332"/>
      <c r="Q8" s="333"/>
      <c r="R8" s="333"/>
      <c r="S8" s="333"/>
      <c r="T8" s="333"/>
      <c r="U8" s="333"/>
      <c r="V8" s="333"/>
      <c r="W8" s="333"/>
      <c r="X8" s="336"/>
      <c r="Y8" s="333"/>
      <c r="Z8" s="333"/>
      <c r="AA8" s="333"/>
      <c r="AB8" s="333"/>
      <c r="AC8" s="333"/>
      <c r="AD8" s="333"/>
      <c r="AE8" s="334"/>
      <c r="AO8" s="32"/>
      <c r="AP8" s="39" t="s">
        <v>2</v>
      </c>
      <c r="AQ8" s="39" t="s">
        <v>48</v>
      </c>
      <c r="AR8" s="39"/>
      <c r="AS8" s="39" t="s">
        <v>1</v>
      </c>
      <c r="AT8" s="39" t="s">
        <v>9</v>
      </c>
      <c r="AU8" s="39" t="s">
        <v>8</v>
      </c>
      <c r="AV8" s="39" t="s">
        <v>10</v>
      </c>
    </row>
    <row r="9" spans="1:55" ht="18" customHeight="1" x14ac:dyDescent="0.15">
      <c r="A9" s="435" t="s">
        <v>119</v>
      </c>
      <c r="B9" s="436"/>
      <c r="C9" s="436"/>
      <c r="D9" s="436"/>
      <c r="E9" s="436"/>
      <c r="F9" s="436"/>
      <c r="G9" s="436"/>
      <c r="H9" s="436"/>
      <c r="I9" s="436"/>
      <c r="J9" s="436"/>
      <c r="K9" s="436"/>
      <c r="L9" s="436"/>
      <c r="M9" s="436"/>
      <c r="N9" s="436"/>
      <c r="O9" s="437"/>
      <c r="P9" s="438" t="s">
        <v>46</v>
      </c>
      <c r="Q9" s="439"/>
      <c r="R9" s="439"/>
      <c r="S9" s="439"/>
      <c r="T9" s="439"/>
      <c r="U9" s="439"/>
      <c r="V9" s="439"/>
      <c r="W9" s="439"/>
      <c r="X9" s="439"/>
      <c r="Y9" s="439"/>
      <c r="Z9" s="439"/>
      <c r="AA9" s="439"/>
      <c r="AB9" s="439"/>
      <c r="AC9" s="439"/>
      <c r="AD9" s="439"/>
      <c r="AE9" s="440"/>
      <c r="AO9" s="32"/>
      <c r="AP9" s="103">
        <f>P7</f>
        <v>0</v>
      </c>
      <c r="AQ9" s="32">
        <v>300</v>
      </c>
      <c r="AR9" s="103">
        <f>IF(AV9&gt;AR7,(AP9+AQ9-1),AV9)</f>
        <v>0</v>
      </c>
      <c r="AS9" s="32">
        <f>AV9-AR10</f>
        <v>-1</v>
      </c>
      <c r="AT9" s="39">
        <f>EDATE(AT5,18)-1</f>
        <v>546</v>
      </c>
      <c r="AU9" s="39">
        <f>'入力シート (延長)'!E7</f>
        <v>0</v>
      </c>
      <c r="AV9" s="103">
        <f>IF(AU9&gt;AT9,AT9,IF(AU9&lt;=AT9,AU9))</f>
        <v>0</v>
      </c>
      <c r="BC9" s="32"/>
    </row>
    <row r="10" spans="1:55" ht="21" customHeight="1" x14ac:dyDescent="0.15">
      <c r="A10" s="427" t="s">
        <v>57</v>
      </c>
      <c r="B10" s="428"/>
      <c r="C10" s="428"/>
      <c r="D10" s="428"/>
      <c r="E10" s="428"/>
      <c r="F10" s="428"/>
      <c r="G10" s="428"/>
      <c r="H10" s="428"/>
      <c r="I10" s="449">
        <f>'入力シート (延長)'!D5</f>
        <v>0</v>
      </c>
      <c r="J10" s="450"/>
      <c r="K10" s="450"/>
      <c r="L10" s="450"/>
      <c r="M10" s="450"/>
      <c r="N10" s="450"/>
      <c r="O10" s="451"/>
      <c r="P10" s="405" t="s">
        <v>57</v>
      </c>
      <c r="Q10" s="406"/>
      <c r="R10" s="406"/>
      <c r="S10" s="406"/>
      <c r="T10" s="406"/>
      <c r="U10" s="406"/>
      <c r="V10" s="407"/>
      <c r="W10" s="449">
        <f>'入力シート (延長)'!D7</f>
        <v>0</v>
      </c>
      <c r="X10" s="450"/>
      <c r="Y10" s="450"/>
      <c r="Z10" s="450"/>
      <c r="AA10" s="450"/>
      <c r="AB10" s="450"/>
      <c r="AC10" s="441" t="s">
        <v>110</v>
      </c>
      <c r="AD10" s="406"/>
      <c r="AE10" s="442"/>
      <c r="AO10" s="32"/>
      <c r="AP10" s="32" t="s">
        <v>47</v>
      </c>
      <c r="AQ10" s="39"/>
      <c r="AR10" s="39">
        <f>AR9+1</f>
        <v>1</v>
      </c>
      <c r="AS10" s="39"/>
      <c r="AT10" s="39"/>
      <c r="BC10" s="32"/>
    </row>
    <row r="11" spans="1:55" ht="21" customHeight="1" x14ac:dyDescent="0.15">
      <c r="A11" s="427" t="s">
        <v>58</v>
      </c>
      <c r="B11" s="428"/>
      <c r="C11" s="428"/>
      <c r="D11" s="428"/>
      <c r="E11" s="428"/>
      <c r="F11" s="428"/>
      <c r="G11" s="428"/>
      <c r="H11" s="428"/>
      <c r="I11" s="452">
        <f>'入力シート (延長)'!E5</f>
        <v>0</v>
      </c>
      <c r="J11" s="453"/>
      <c r="K11" s="453"/>
      <c r="L11" s="453"/>
      <c r="M11" s="453"/>
      <c r="N11" s="453"/>
      <c r="O11" s="454"/>
      <c r="P11" s="408" t="s">
        <v>58</v>
      </c>
      <c r="Q11" s="409"/>
      <c r="R11" s="409"/>
      <c r="S11" s="409"/>
      <c r="T11" s="409"/>
      <c r="U11" s="409"/>
      <c r="V11" s="410"/>
      <c r="W11" s="452">
        <f>'入力シート (延長)'!E7</f>
        <v>0</v>
      </c>
      <c r="X11" s="453"/>
      <c r="Y11" s="453"/>
      <c r="Z11" s="453"/>
      <c r="AA11" s="453"/>
      <c r="AB11" s="453"/>
      <c r="AC11" s="443">
        <f>AW40</f>
        <v>0</v>
      </c>
      <c r="AD11" s="444"/>
      <c r="AE11" s="445"/>
      <c r="AG11" s="35"/>
      <c r="AH11" s="35"/>
      <c r="AI11" s="35"/>
      <c r="AJ11" s="35"/>
      <c r="AK11" s="32"/>
      <c r="AL11" s="32"/>
      <c r="AM11" s="32"/>
      <c r="AN11" s="32"/>
      <c r="AO11" s="32"/>
      <c r="AP11" s="32">
        <f>DATEDIF(AP9,AR9,"d")</f>
        <v>0</v>
      </c>
      <c r="AQ11" s="32">
        <f>NETWORKDAYS(AP9,AR9,0)</f>
        <v>0</v>
      </c>
      <c r="AR11" s="39"/>
      <c r="AS11" s="32">
        <f>NETWORKDAYS(AR10,IF(AT9&gt;=AV9,AV9),0)</f>
        <v>0</v>
      </c>
      <c r="AT11" s="39"/>
      <c r="BC11" s="32"/>
    </row>
    <row r="12" spans="1:55" ht="21" customHeight="1" x14ac:dyDescent="0.15">
      <c r="A12" s="337" t="s">
        <v>63</v>
      </c>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9"/>
      <c r="AG12" s="35"/>
      <c r="AH12" s="35"/>
      <c r="AI12" s="35"/>
      <c r="AJ12" s="35"/>
      <c r="AK12" s="32"/>
      <c r="AL12" s="32"/>
      <c r="AM12" s="32"/>
      <c r="AN12" s="32"/>
      <c r="AO12" s="32"/>
      <c r="AP12" s="39"/>
      <c r="AQ12" s="39"/>
      <c r="AR12" s="39"/>
      <c r="AS12" s="39"/>
      <c r="AT12" s="39"/>
      <c r="BC12" s="32"/>
    </row>
    <row r="13" spans="1:55" ht="15" customHeight="1" x14ac:dyDescent="0.15">
      <c r="A13" s="128">
        <v>1</v>
      </c>
      <c r="B13" s="129" t="s">
        <v>11</v>
      </c>
      <c r="C13" s="130"/>
      <c r="D13" s="130"/>
      <c r="E13" s="130"/>
      <c r="F13" s="80"/>
      <c r="G13" s="80"/>
      <c r="H13" s="80"/>
      <c r="I13" s="80"/>
      <c r="J13" s="80"/>
      <c r="K13" s="79"/>
      <c r="L13" s="79"/>
      <c r="M13" s="79"/>
      <c r="N13" s="79"/>
      <c r="O13" s="79"/>
      <c r="P13" s="79"/>
      <c r="Q13" s="80"/>
      <c r="R13" s="80"/>
      <c r="S13" s="80"/>
      <c r="T13" s="80"/>
      <c r="U13" s="81"/>
      <c r="V13" s="400"/>
      <c r="W13" s="400"/>
      <c r="X13" s="400"/>
      <c r="Y13" s="400"/>
      <c r="Z13" s="400"/>
      <c r="AA13" s="400"/>
      <c r="AB13" s="400"/>
      <c r="AC13" s="400"/>
      <c r="AD13" s="400"/>
      <c r="AE13" s="82"/>
      <c r="AF13" s="35"/>
      <c r="AG13" s="35"/>
      <c r="AH13" s="35"/>
      <c r="AI13" s="35"/>
      <c r="AJ13" s="32"/>
      <c r="AK13" s="32"/>
      <c r="AL13" s="32"/>
      <c r="AM13" s="32"/>
      <c r="AN13" s="32"/>
      <c r="AO13" s="32"/>
      <c r="AP13" s="39">
        <f>AU22</f>
        <v>0</v>
      </c>
      <c r="AQ13" s="39" t="str">
        <f>AU23</f>
        <v/>
      </c>
      <c r="AR13" s="39" t="str">
        <f>AU24</f>
        <v/>
      </c>
      <c r="AS13" s="39" t="str">
        <f>AU25</f>
        <v/>
      </c>
      <c r="AT13" s="39" t="str">
        <f>AU26</f>
        <v/>
      </c>
      <c r="AU13" s="39" t="str">
        <f>AU27</f>
        <v/>
      </c>
      <c r="AV13" s="39" t="str">
        <f>AU28</f>
        <v/>
      </c>
      <c r="AW13" s="39" t="str">
        <f>AU29</f>
        <v/>
      </c>
      <c r="AX13" s="39" t="str">
        <f>AU30</f>
        <v/>
      </c>
      <c r="AY13" s="39" t="str">
        <f>AU31</f>
        <v/>
      </c>
      <c r="AZ13" s="32" t="str">
        <f>AU32</f>
        <v/>
      </c>
      <c r="BA13" s="32" t="str">
        <f>AU33</f>
        <v/>
      </c>
      <c r="BB13" s="32" t="str">
        <f>AU34</f>
        <v/>
      </c>
      <c r="BC13" s="32"/>
    </row>
    <row r="14" spans="1:55" ht="9" customHeight="1" x14ac:dyDescent="0.15">
      <c r="A14" s="83"/>
      <c r="B14" s="79"/>
      <c r="C14" s="84"/>
      <c r="D14" s="84"/>
      <c r="E14" s="84"/>
      <c r="F14" s="80"/>
      <c r="G14" s="80"/>
      <c r="H14" s="80"/>
      <c r="I14" s="80"/>
      <c r="J14" s="79"/>
      <c r="K14" s="79"/>
      <c r="L14" s="79"/>
      <c r="M14" s="79"/>
      <c r="N14" s="79"/>
      <c r="O14" s="79"/>
      <c r="P14" s="79"/>
      <c r="Q14" s="79"/>
      <c r="R14" s="79"/>
      <c r="S14" s="79"/>
      <c r="T14" s="79"/>
      <c r="U14" s="79"/>
      <c r="V14" s="80"/>
      <c r="W14" s="80"/>
      <c r="X14" s="80"/>
      <c r="Y14" s="80"/>
      <c r="Z14" s="400"/>
      <c r="AA14" s="400"/>
      <c r="AB14" s="400"/>
      <c r="AC14" s="400"/>
      <c r="AD14" s="400"/>
      <c r="AE14" s="85"/>
      <c r="AF14" s="35"/>
      <c r="AG14" s="32"/>
      <c r="AH14" s="35"/>
      <c r="AI14" s="35"/>
      <c r="AJ14" s="32"/>
      <c r="AK14" s="32"/>
      <c r="AL14" s="32"/>
      <c r="AM14" s="32"/>
      <c r="AN14" s="32"/>
      <c r="AO14" s="39">
        <f>AP9</f>
        <v>0</v>
      </c>
      <c r="AP14" s="39">
        <f>AO14</f>
        <v>0</v>
      </c>
      <c r="AQ14" s="39">
        <f>DATE(YEAR(AP14),MONTH(AP14)+1,1)</f>
        <v>32</v>
      </c>
      <c r="AR14" s="39">
        <f t="shared" ref="AR14:AX14" si="0">DATE(YEAR(AQ14),MONTH(AQ14)+1,1)</f>
        <v>61</v>
      </c>
      <c r="AS14" s="39">
        <f t="shared" si="0"/>
        <v>92</v>
      </c>
      <c r="AT14" s="39">
        <f t="shared" si="0"/>
        <v>122</v>
      </c>
      <c r="AU14" s="39">
        <f>DATE(YEAR(AT14),MONTH(AT14)+1,1)</f>
        <v>153</v>
      </c>
      <c r="AV14" s="39">
        <f t="shared" si="0"/>
        <v>183</v>
      </c>
      <c r="AW14" s="39">
        <f t="shared" si="0"/>
        <v>214</v>
      </c>
      <c r="AX14" s="39">
        <f t="shared" si="0"/>
        <v>245</v>
      </c>
      <c r="AY14" s="39">
        <f>DATE(YEAR(AX14),MONTH(AX14)+1,1)</f>
        <v>275</v>
      </c>
      <c r="AZ14" s="102">
        <f>DATE(YEAR(AY14),MONTH(AY14)+1,1)</f>
        <v>306</v>
      </c>
      <c r="BA14" s="32">
        <f>DATE(YEAR(AZ14),MONTH(AZ14)+1,1)</f>
        <v>336</v>
      </c>
      <c r="BB14" s="32">
        <f>DATE(YEAR(BA14),MONTH(BA14)+1,1)</f>
        <v>367</v>
      </c>
      <c r="BC14" s="32"/>
    </row>
    <row r="15" spans="1:55" ht="15" customHeight="1" x14ac:dyDescent="0.15">
      <c r="A15" s="78"/>
      <c r="B15" s="401" t="s">
        <v>61</v>
      </c>
      <c r="C15" s="401"/>
      <c r="D15" s="401"/>
      <c r="E15" s="401"/>
      <c r="F15" s="79"/>
      <c r="G15" s="79"/>
      <c r="H15" s="79"/>
      <c r="I15" s="402" t="s">
        <v>12</v>
      </c>
      <c r="J15" s="402"/>
      <c r="K15" s="402"/>
      <c r="L15" s="402"/>
      <c r="M15" s="79"/>
      <c r="N15" s="79"/>
      <c r="O15" s="80"/>
      <c r="P15" s="401" t="s">
        <v>60</v>
      </c>
      <c r="Q15" s="401"/>
      <c r="R15" s="401"/>
      <c r="S15" s="401"/>
      <c r="T15" s="79"/>
      <c r="U15" s="79"/>
      <c r="V15" s="79"/>
      <c r="W15" s="79"/>
      <c r="X15" s="79"/>
      <c r="Y15" s="79"/>
      <c r="Z15" s="400"/>
      <c r="AA15" s="400"/>
      <c r="AB15" s="400"/>
      <c r="AC15" s="400"/>
      <c r="AD15" s="400"/>
      <c r="AE15" s="85"/>
      <c r="AF15" s="35"/>
      <c r="AG15" s="32"/>
      <c r="AH15" s="35"/>
      <c r="AI15" s="35"/>
      <c r="AJ15" s="32"/>
      <c r="AK15" s="32"/>
      <c r="AL15" s="32"/>
      <c r="AM15" s="32"/>
      <c r="AN15" s="40">
        <v>42122</v>
      </c>
      <c r="AO15" s="39">
        <f>AR9</f>
        <v>0</v>
      </c>
      <c r="AP15" s="39"/>
      <c r="AQ15" s="39" t="str">
        <f t="shared" ref="AQ15:BB15" si="1">IF(AP17="","",IF(AP17&gt;1,MIN($A$23,EOMONTH(AQ14,0))-MAX($A$22,AQ14)+1))</f>
        <v/>
      </c>
      <c r="AR15" s="39" t="str">
        <f t="shared" si="1"/>
        <v/>
      </c>
      <c r="AS15" s="39" t="str">
        <f t="shared" si="1"/>
        <v/>
      </c>
      <c r="AT15" s="39" t="str">
        <f t="shared" si="1"/>
        <v/>
      </c>
      <c r="AU15" s="39" t="str">
        <f t="shared" si="1"/>
        <v/>
      </c>
      <c r="AV15" s="39" t="str">
        <f t="shared" si="1"/>
        <v/>
      </c>
      <c r="AW15" s="39" t="str">
        <f t="shared" si="1"/>
        <v/>
      </c>
      <c r="AX15" s="39" t="str">
        <f t="shared" si="1"/>
        <v/>
      </c>
      <c r="AY15" s="39" t="str">
        <f t="shared" si="1"/>
        <v/>
      </c>
      <c r="AZ15" s="32" t="str">
        <f t="shared" si="1"/>
        <v/>
      </c>
      <c r="BA15" s="32" t="str">
        <f t="shared" si="1"/>
        <v/>
      </c>
      <c r="BB15" s="32" t="str">
        <f t="shared" si="1"/>
        <v/>
      </c>
      <c r="BC15" s="32"/>
    </row>
    <row r="16" spans="1:55" ht="11.25" customHeight="1" x14ac:dyDescent="0.15">
      <c r="A16" s="78"/>
      <c r="B16" s="403">
        <f>A6</f>
        <v>0</v>
      </c>
      <c r="C16" s="403"/>
      <c r="D16" s="403"/>
      <c r="E16" s="403"/>
      <c r="F16" s="403"/>
      <c r="G16" s="402" t="s">
        <v>13</v>
      </c>
      <c r="H16" s="402"/>
      <c r="I16" s="402">
        <v>22</v>
      </c>
      <c r="J16" s="402"/>
      <c r="K16" s="402"/>
      <c r="L16" s="402"/>
      <c r="M16" s="80"/>
      <c r="N16" s="402" t="s">
        <v>14</v>
      </c>
      <c r="O16" s="402"/>
      <c r="P16" s="404">
        <f>ROUND(B16/I16,-1)</f>
        <v>0</v>
      </c>
      <c r="Q16" s="404"/>
      <c r="R16" s="404"/>
      <c r="S16" s="404"/>
      <c r="T16" s="79" t="s">
        <v>15</v>
      </c>
      <c r="U16" s="79" t="s">
        <v>16</v>
      </c>
      <c r="V16" s="79"/>
      <c r="W16" s="79"/>
      <c r="X16" s="79"/>
      <c r="Y16" s="79"/>
      <c r="Z16" s="79"/>
      <c r="AA16" s="79"/>
      <c r="AB16" s="79"/>
      <c r="AC16" s="79"/>
      <c r="AD16" s="79"/>
      <c r="AE16" s="85"/>
      <c r="AF16" s="35"/>
      <c r="AG16" s="32"/>
      <c r="AH16" s="35"/>
      <c r="AI16" s="35"/>
      <c r="AJ16" s="35"/>
      <c r="AK16" s="32"/>
      <c r="AL16" s="32"/>
      <c r="AM16" s="32"/>
      <c r="AN16" s="32"/>
      <c r="AO16" s="32"/>
      <c r="AP16" s="39"/>
      <c r="AQ16" s="39"/>
      <c r="AR16" s="39"/>
      <c r="AS16" s="39"/>
      <c r="AT16" s="39"/>
      <c r="BC16" s="32"/>
    </row>
    <row r="17" spans="1:76" ht="15" customHeight="1" x14ac:dyDescent="0.15">
      <c r="A17" s="3"/>
      <c r="B17" s="398"/>
      <c r="C17" s="398"/>
      <c r="D17" s="398"/>
      <c r="E17" s="398"/>
      <c r="F17" s="4"/>
      <c r="G17" s="101"/>
      <c r="H17" s="4"/>
      <c r="I17" s="4"/>
      <c r="J17" s="4"/>
      <c r="K17" s="4"/>
      <c r="L17" s="5"/>
      <c r="M17" s="4"/>
      <c r="N17" s="4"/>
      <c r="O17" s="4"/>
      <c r="P17" s="4"/>
      <c r="Q17" s="101"/>
      <c r="R17" s="4"/>
      <c r="S17" s="4"/>
      <c r="T17" s="4"/>
      <c r="U17" s="4"/>
      <c r="V17" s="4"/>
      <c r="W17" s="4"/>
      <c r="X17" s="4"/>
      <c r="Y17" s="4"/>
      <c r="Z17" s="4"/>
      <c r="AA17" s="4"/>
      <c r="AB17" s="4"/>
      <c r="AC17" s="4"/>
      <c r="AD17" s="4"/>
      <c r="AE17" s="22"/>
      <c r="AF17" s="35"/>
      <c r="AG17" s="32"/>
      <c r="AH17" s="35"/>
      <c r="AI17" s="35"/>
      <c r="AJ17" s="35"/>
      <c r="AK17" s="32"/>
      <c r="AL17" s="32"/>
      <c r="AM17" s="32"/>
      <c r="AN17" s="32"/>
      <c r="AO17" s="32"/>
      <c r="AP17" s="39" t="str">
        <f>IF($I40&gt;1,$I40,IF($I40="",""))</f>
        <v/>
      </c>
      <c r="AQ17" s="39" t="str">
        <f>IF($I41&gt;1,$I41,IF($I41="",""))</f>
        <v/>
      </c>
      <c r="AR17" s="39" t="str">
        <f>IF($I42&gt;1,$I42,IF($I42="",""))</f>
        <v/>
      </c>
      <c r="AS17" s="39" t="str">
        <f>IF($I43&gt;1,$I43,IF($I43="",""))</f>
        <v/>
      </c>
      <c r="AT17" s="39" t="str">
        <f>IF($I44&gt;1,$I44,IF($I44="",""))</f>
        <v/>
      </c>
      <c r="AU17" s="39" t="str">
        <f>IF($I45&gt;1,$I45,IF($I45="",""))</f>
        <v/>
      </c>
      <c r="AV17" s="39" t="str">
        <f>IF($I46&gt;1,$I46,IF($I46="",""))</f>
        <v/>
      </c>
      <c r="AW17" s="39" t="str">
        <f>IF($I47&gt;1,$I47,IF($I47="",""))</f>
        <v/>
      </c>
      <c r="AX17" s="39" t="str">
        <f>IF($I48&gt;1,$I48,IF($I48="",""))</f>
        <v/>
      </c>
      <c r="AY17" s="39" t="str">
        <f>IF($I49&gt;1,$I49,IF($I49="",""))</f>
        <v/>
      </c>
      <c r="AZ17" s="32" t="str">
        <f>IF($I50&gt;1,$I50,IF($I50="",""))</f>
        <v/>
      </c>
      <c r="BA17" s="32" t="str">
        <f>IF($I337&gt;1,$I51,IF($I51="",""))</f>
        <v/>
      </c>
      <c r="BB17" s="32" t="str">
        <f>IF($I52&gt;1,$I52,IF($I52="",""))</f>
        <v/>
      </c>
      <c r="BC17" s="32"/>
    </row>
    <row r="18" spans="1:76" ht="15" customHeight="1" x14ac:dyDescent="0.15">
      <c r="A18" s="3"/>
      <c r="B18" s="15"/>
      <c r="C18" s="106"/>
      <c r="D18" s="106"/>
      <c r="E18" s="106"/>
      <c r="F18" s="106"/>
      <c r="G18" s="4"/>
      <c r="H18" s="107"/>
      <c r="I18" s="341"/>
      <c r="J18" s="341"/>
      <c r="K18" s="107"/>
      <c r="L18" s="4"/>
      <c r="M18" s="107"/>
      <c r="N18" s="107"/>
      <c r="O18" s="4"/>
      <c r="P18" s="4"/>
      <c r="Q18" s="107"/>
      <c r="R18" s="107"/>
      <c r="S18" s="106"/>
      <c r="T18" s="106"/>
      <c r="U18" s="106"/>
      <c r="V18" s="106"/>
      <c r="W18" s="4"/>
      <c r="X18" s="4"/>
      <c r="Y18" s="4"/>
      <c r="Z18" s="4"/>
      <c r="AA18" s="4"/>
      <c r="AB18" s="4"/>
      <c r="AC18" s="4"/>
      <c r="AD18" s="4"/>
      <c r="AE18" s="22"/>
      <c r="AF18" s="35"/>
      <c r="AG18" s="32"/>
      <c r="AH18" s="35"/>
      <c r="AI18" s="35"/>
      <c r="AJ18" s="35"/>
      <c r="AK18" s="32"/>
      <c r="AL18" s="32"/>
      <c r="AM18" s="32"/>
      <c r="AN18" s="32"/>
      <c r="AO18" s="32"/>
      <c r="AP18" s="39"/>
      <c r="AQ18" s="39"/>
      <c r="AR18" s="39"/>
      <c r="AS18" s="39"/>
      <c r="AT18" s="39"/>
      <c r="BC18" s="32"/>
    </row>
    <row r="19" spans="1:76" ht="12.75" customHeight="1" x14ac:dyDescent="0.15">
      <c r="A19" s="8"/>
      <c r="B19" s="124"/>
      <c r="C19" s="387"/>
      <c r="D19" s="387"/>
      <c r="E19" s="387"/>
      <c r="F19" s="387"/>
      <c r="G19" s="387"/>
      <c r="H19" s="179"/>
      <c r="I19" s="387"/>
      <c r="J19" s="387"/>
      <c r="K19" s="179"/>
      <c r="L19" s="179"/>
      <c r="M19" s="109"/>
      <c r="N19" s="109"/>
      <c r="O19" s="18"/>
      <c r="P19" s="19"/>
      <c r="Q19" s="179"/>
      <c r="R19" s="179"/>
      <c r="S19" s="387"/>
      <c r="T19" s="387"/>
      <c r="U19" s="387"/>
      <c r="V19" s="387"/>
      <c r="W19" s="5"/>
      <c r="X19" s="4"/>
      <c r="Y19" s="4"/>
      <c r="Z19" s="4"/>
      <c r="AA19" s="4"/>
      <c r="AB19" s="4"/>
      <c r="AC19" s="4"/>
      <c r="AD19" s="4"/>
      <c r="AE19" s="22"/>
      <c r="AF19" s="35"/>
      <c r="AG19" s="32"/>
      <c r="AH19" s="35"/>
      <c r="AI19" s="35"/>
      <c r="AJ19" s="35"/>
      <c r="AK19" s="32"/>
      <c r="AL19" s="32"/>
      <c r="AM19" s="32"/>
      <c r="AN19" s="32"/>
      <c r="AO19" s="32"/>
      <c r="AP19" s="39"/>
      <c r="AQ19" s="39"/>
      <c r="AR19" s="39"/>
      <c r="AS19" s="39"/>
      <c r="AT19" s="39"/>
      <c r="BC19" s="36"/>
    </row>
    <row r="20" spans="1:76" ht="15" customHeight="1" x14ac:dyDescent="0.15">
      <c r="A20" s="9"/>
      <c r="B20" s="125"/>
      <c r="C20" s="18" t="s">
        <v>111</v>
      </c>
      <c r="D20" s="18"/>
      <c r="E20" s="18"/>
      <c r="F20" s="18"/>
      <c r="G20" s="18"/>
      <c r="H20" s="18"/>
      <c r="I20" s="18"/>
      <c r="J20" s="18"/>
      <c r="K20" s="18"/>
      <c r="L20" s="18"/>
      <c r="M20" s="18"/>
      <c r="N20" s="18"/>
      <c r="O20" s="18"/>
      <c r="P20" s="18"/>
      <c r="Q20" s="18"/>
      <c r="R20" s="18"/>
      <c r="S20" s="18" t="s">
        <v>112</v>
      </c>
      <c r="T20" s="18"/>
      <c r="U20" s="18"/>
      <c r="V20" s="18"/>
      <c r="W20" s="4"/>
      <c r="X20" s="4"/>
      <c r="Y20" s="4"/>
      <c r="Z20" s="4"/>
      <c r="AA20" s="4"/>
      <c r="AB20" s="4"/>
      <c r="AC20" s="4"/>
      <c r="AD20" s="4"/>
      <c r="AE20" s="22"/>
      <c r="AF20" s="35"/>
      <c r="AG20" s="32"/>
      <c r="AH20" s="35"/>
      <c r="AI20" s="35"/>
      <c r="AJ20" s="35"/>
      <c r="AK20" s="32"/>
      <c r="AL20" s="32"/>
      <c r="AM20" s="32"/>
      <c r="AN20" s="32"/>
      <c r="AO20" s="32"/>
      <c r="AP20" s="39"/>
      <c r="AQ20" s="39"/>
      <c r="AR20" s="39"/>
      <c r="AS20" s="39"/>
      <c r="AT20" s="39"/>
      <c r="BC20" s="36"/>
    </row>
    <row r="21" spans="1:76" ht="12.75" customHeight="1" x14ac:dyDescent="0.15">
      <c r="A21" s="8"/>
      <c r="B21" s="124"/>
      <c r="C21" s="388">
        <f>P16</f>
        <v>0</v>
      </c>
      <c r="D21" s="388"/>
      <c r="E21" s="388"/>
      <c r="F21" s="388"/>
      <c r="G21" s="388"/>
      <c r="H21" s="108" t="s">
        <v>19</v>
      </c>
      <c r="I21" s="387" t="s">
        <v>20</v>
      </c>
      <c r="J21" s="387"/>
      <c r="K21" s="108"/>
      <c r="L21" s="108"/>
      <c r="M21" s="110"/>
      <c r="N21" s="110"/>
      <c r="O21" s="18"/>
      <c r="P21" s="19"/>
      <c r="Q21" s="108"/>
      <c r="R21" s="108" t="s">
        <v>14</v>
      </c>
      <c r="S21" s="388">
        <f>C21*0.5</f>
        <v>0</v>
      </c>
      <c r="T21" s="388"/>
      <c r="U21" s="388"/>
      <c r="V21" s="388"/>
      <c r="W21" s="5" t="s">
        <v>15</v>
      </c>
      <c r="X21" s="4" t="s">
        <v>109</v>
      </c>
      <c r="Y21" s="4"/>
      <c r="Z21" s="4"/>
      <c r="AA21" s="4"/>
      <c r="AB21" s="4"/>
      <c r="AC21" s="4"/>
      <c r="AD21" s="4"/>
      <c r="AE21" s="22"/>
      <c r="AF21" s="35"/>
      <c r="AG21" s="35"/>
      <c r="AH21" s="35"/>
      <c r="AI21" s="35"/>
      <c r="AJ21" s="35"/>
      <c r="AK21" s="32"/>
      <c r="AL21" s="32"/>
      <c r="AM21" s="32"/>
      <c r="AN21" s="32"/>
      <c r="AO21" s="32"/>
      <c r="AP21" s="39"/>
      <c r="AQ21" s="39"/>
      <c r="AR21" s="39"/>
      <c r="AS21" s="39"/>
      <c r="AT21" s="39"/>
      <c r="BC21" s="36"/>
    </row>
    <row r="22" spans="1:76" ht="12.75" customHeight="1" x14ac:dyDescent="0.15">
      <c r="A22" s="6"/>
      <c r="B22" s="18"/>
      <c r="C22" s="18"/>
      <c r="D22" s="18"/>
      <c r="E22" s="18"/>
      <c r="F22" s="18"/>
      <c r="G22" s="100"/>
      <c r="H22" s="18"/>
      <c r="I22" s="18"/>
      <c r="J22" s="18"/>
      <c r="K22" s="18"/>
      <c r="L22" s="18"/>
      <c r="M22" s="18"/>
      <c r="N22" s="100"/>
      <c r="O22" s="18"/>
      <c r="P22" s="18"/>
      <c r="Q22" s="18"/>
      <c r="R22" s="18"/>
      <c r="S22" s="18"/>
      <c r="T22" s="18"/>
      <c r="U22" s="18"/>
      <c r="V22" s="4"/>
      <c r="W22" s="4"/>
      <c r="X22" s="4"/>
      <c r="Y22" s="4"/>
      <c r="Z22" s="4"/>
      <c r="AA22" s="4"/>
      <c r="AB22" s="4"/>
      <c r="AC22" s="4"/>
      <c r="AD22" s="4"/>
      <c r="AE22" s="22"/>
      <c r="AF22" s="35"/>
      <c r="AG22" s="35"/>
      <c r="AH22" s="35"/>
      <c r="AI22" s="35"/>
      <c r="AJ22" s="35"/>
      <c r="AK22" s="32"/>
      <c r="AL22" s="32"/>
      <c r="AM22" s="32"/>
      <c r="AN22" s="32"/>
      <c r="AO22" s="32"/>
      <c r="AP22" s="39"/>
      <c r="AQ22" s="39">
        <f>AO14</f>
        <v>0</v>
      </c>
      <c r="AR22" s="39">
        <f>EOMONTH(AO14,0)</f>
        <v>31</v>
      </c>
      <c r="AS22" s="32">
        <f>NETWORKDAYS(AQ22,AR22)</f>
        <v>22</v>
      </c>
      <c r="AT22" s="39">
        <f>IF($AO$15&lt;AR22,$AO$15,IF($AO$15&gt;=AR22,AR22))</f>
        <v>0</v>
      </c>
      <c r="AU22" s="39">
        <f t="shared" ref="AU22:AU39" si="2">IF(AQ22&gt;$AO$15,"",IF(AQ22&lt;=$AO$15,AQ22))</f>
        <v>0</v>
      </c>
      <c r="AV22" s="39" t="str">
        <f>IF(AR22&gt;=$AO$15,"",IF(AR22&lt;=$AO$15,AR22))</f>
        <v/>
      </c>
      <c r="AW22" s="104">
        <f>IF(AU22="","",IF(AU22&lt;=AV22,NETWORKDAYS(AQ22,AT22)))</f>
        <v>0</v>
      </c>
      <c r="AX22" s="39">
        <f>IF(AR22&lt;=0,"",AR22)</f>
        <v>31</v>
      </c>
      <c r="AY22" s="37">
        <f>IF($AW22="","",IF(AW22&gt;=0,J39*AW22))</f>
        <v>0</v>
      </c>
      <c r="AZ22" s="37" t="str">
        <f t="shared" ref="AZ22:BJ22" si="3">IF(LEN($AY22)&gt;=49-COLUMN(AP22),LEFT(RIGHT($AY22,49-COLUMN(AP22)),1),"")</f>
        <v/>
      </c>
      <c r="BA22" s="105" t="str">
        <f>IF(LEN($AY22)&gt;=49-COLUMN(AQ22),LEFT(RIGHT($AY22,49-COLUMN(AQ22)),1),"")</f>
        <v/>
      </c>
      <c r="BB22" s="105" t="str">
        <f>IF(LEN($AY22)&gt;=49-COLUMN(AR22),LEFT(RIGHT($AY22,49-COLUMN(AR22)),1),"")</f>
        <v/>
      </c>
      <c r="BC22" s="105" t="str">
        <f t="shared" ref="BC22:BH37" si="4">IF(LEN($AY22)&gt;=49-COLUMN(AS22),LEFT(RIGHT($AY22,49-COLUMN(AS22)),1),"")</f>
        <v/>
      </c>
      <c r="BD22" s="105" t="str">
        <f t="shared" si="4"/>
        <v/>
      </c>
      <c r="BE22" s="105" t="str">
        <f t="shared" si="4"/>
        <v/>
      </c>
      <c r="BF22" s="105" t="str">
        <f t="shared" si="4"/>
        <v>0</v>
      </c>
      <c r="BG22" s="37" t="str">
        <f t="shared" si="4"/>
        <v/>
      </c>
      <c r="BH22" s="37" t="e">
        <f t="shared" si="4"/>
        <v>#VALUE!</v>
      </c>
      <c r="BI22" s="37" t="e">
        <f t="shared" si="3"/>
        <v>#VALUE!</v>
      </c>
      <c r="BJ22" s="37" t="e">
        <f t="shared" si="3"/>
        <v>#VALUE!</v>
      </c>
    </row>
    <row r="23" spans="1:76" ht="15" customHeight="1" x14ac:dyDescent="0.15">
      <c r="A23" s="131">
        <v>2</v>
      </c>
      <c r="B23" s="132" t="s">
        <v>21</v>
      </c>
      <c r="C23" s="133"/>
      <c r="D23" s="133"/>
      <c r="E23" s="133"/>
      <c r="F23" s="132"/>
      <c r="G23" s="134"/>
      <c r="H23" s="18"/>
      <c r="I23" s="18"/>
      <c r="J23" s="18"/>
      <c r="K23" s="19"/>
      <c r="L23" s="18"/>
      <c r="M23" s="18"/>
      <c r="N23" s="100"/>
      <c r="O23" s="18"/>
      <c r="P23" s="18"/>
      <c r="Q23" s="18"/>
      <c r="R23" s="18"/>
      <c r="S23" s="18"/>
      <c r="T23" s="18"/>
      <c r="U23" s="18"/>
      <c r="V23" s="4"/>
      <c r="W23" s="4"/>
      <c r="X23" s="4"/>
      <c r="Y23" s="4"/>
      <c r="Z23" s="4"/>
      <c r="AA23" s="4"/>
      <c r="AB23" s="4"/>
      <c r="AC23" s="4"/>
      <c r="AD23" s="4"/>
      <c r="AE23" s="22"/>
      <c r="AF23" s="35"/>
      <c r="AG23" s="35"/>
      <c r="AH23" s="35"/>
      <c r="AI23" s="35"/>
      <c r="AJ23" s="35"/>
      <c r="AK23" s="32"/>
      <c r="AL23" s="32"/>
      <c r="AM23" s="32"/>
      <c r="AN23" s="32"/>
      <c r="AO23" s="32"/>
      <c r="AP23" s="39" t="s">
        <v>0</v>
      </c>
      <c r="AQ23" s="39">
        <f>DATE(YEAR($AO$14),MONTH($AO$14)+1,1)</f>
        <v>32</v>
      </c>
      <c r="AR23" s="39">
        <f t="shared" ref="AR23:AR39" si="5">EOMONTH(AQ23,0)</f>
        <v>59</v>
      </c>
      <c r="AS23" s="32">
        <f t="shared" ref="AS23:AS39" si="6">NETWORKDAYS(AQ23,AR23)</f>
        <v>20</v>
      </c>
      <c r="AT23" s="39">
        <f t="shared" ref="AT23:AT38" si="7">IF($AO$15&lt;AR23,$AO$15,IF($AO$15&gt;=AR23,AR23))</f>
        <v>0</v>
      </c>
      <c r="AU23" s="39" t="str">
        <f t="shared" si="2"/>
        <v/>
      </c>
      <c r="AV23" s="39" t="str">
        <f t="shared" ref="AV23:AV39" si="8">IF(AR23&gt;=$AO$15,"",IF(AR23&lt;=$AO$15,AR23))</f>
        <v/>
      </c>
      <c r="AW23" s="32" t="str">
        <f t="shared" ref="AW23:AW39" si="9">IF(AU23="","",IF(AU23&lt;=AV23,NETWORKDAYS(AQ23,AT23)))</f>
        <v/>
      </c>
      <c r="AX23" s="39">
        <f>IF(AR23&lt;=0,"",AR23)</f>
        <v>59</v>
      </c>
      <c r="AY23" s="37" t="str">
        <f t="shared" ref="AY23:AY39" si="10">IF(AW23="","",IF(AW23&gt;=0,J40*AW23))</f>
        <v/>
      </c>
      <c r="AZ23" s="37" t="str">
        <f>IF(LEN($AY23)&gt;=49-COLUMN(AP23),LEFT(RIGHT($AY23,49-COLUMN(AP23)),1),"")</f>
        <v/>
      </c>
      <c r="BA23" s="37" t="str">
        <f t="shared" ref="BA23:BF40" si="11">IF(LEN($AY23)&gt;=49-COLUMN(AQ23),LEFT(RIGHT($AY23,49-COLUMN(AQ23)),1),"")</f>
        <v/>
      </c>
      <c r="BB23" s="37" t="str">
        <f t="shared" si="11"/>
        <v/>
      </c>
      <c r="BC23" s="37" t="str">
        <f t="shared" si="4"/>
        <v/>
      </c>
      <c r="BD23" s="37" t="str">
        <f t="shared" si="4"/>
        <v/>
      </c>
      <c r="BE23" s="37" t="str">
        <f t="shared" si="4"/>
        <v/>
      </c>
      <c r="BF23" s="37" t="str">
        <f t="shared" si="4"/>
        <v/>
      </c>
    </row>
    <row r="24" spans="1:76" ht="12.75" customHeight="1" x14ac:dyDescent="0.15">
      <c r="A24" s="11"/>
      <c r="B24" s="18"/>
      <c r="C24" s="18"/>
      <c r="D24" s="18"/>
      <c r="E24" s="18"/>
      <c r="F24" s="18"/>
      <c r="G24" s="18"/>
      <c r="H24" s="18"/>
      <c r="I24" s="18"/>
      <c r="J24" s="18"/>
      <c r="K24" s="18"/>
      <c r="L24" s="18"/>
      <c r="M24" s="18"/>
      <c r="N24" s="18"/>
      <c r="O24" s="18"/>
      <c r="P24" s="18"/>
      <c r="Q24" s="18"/>
      <c r="R24" s="18"/>
      <c r="S24" s="18"/>
      <c r="T24" s="18"/>
      <c r="U24" s="18"/>
      <c r="V24" s="4"/>
      <c r="W24" s="4"/>
      <c r="X24" s="4"/>
      <c r="Y24" s="4"/>
      <c r="Z24" s="4"/>
      <c r="AA24" s="4"/>
      <c r="AB24" s="4"/>
      <c r="AC24" s="4"/>
      <c r="AD24" s="4"/>
      <c r="AE24" s="22"/>
      <c r="AF24" s="35"/>
      <c r="AG24" s="35"/>
      <c r="AH24" s="35"/>
      <c r="AI24" s="35"/>
      <c r="AJ24" s="35"/>
      <c r="AK24" s="32"/>
      <c r="AL24" s="32"/>
      <c r="AM24" s="32"/>
      <c r="AN24" s="32"/>
      <c r="AO24" s="32"/>
      <c r="AP24" s="39"/>
      <c r="AQ24" s="39">
        <f>DATE(YEAR($AO$14),MONTH($AO$14)+2,1)</f>
        <v>61</v>
      </c>
      <c r="AR24" s="39">
        <f t="shared" si="5"/>
        <v>91</v>
      </c>
      <c r="AS24" s="32">
        <f t="shared" si="6"/>
        <v>22</v>
      </c>
      <c r="AT24" s="39">
        <f t="shared" si="7"/>
        <v>0</v>
      </c>
      <c r="AU24" s="39" t="str">
        <f t="shared" si="2"/>
        <v/>
      </c>
      <c r="AV24" s="39" t="str">
        <f t="shared" si="8"/>
        <v/>
      </c>
      <c r="AW24" s="32" t="str">
        <f t="shared" si="9"/>
        <v/>
      </c>
      <c r="AX24" s="39">
        <f t="shared" ref="AX24:AX39" si="12">IF(AR24&lt;=0,"",AR24)</f>
        <v>91</v>
      </c>
      <c r="AY24" s="37" t="str">
        <f t="shared" si="10"/>
        <v/>
      </c>
      <c r="AZ24" s="37" t="str">
        <f t="shared" ref="AZ24:AZ40" si="13">IF(LEN($AY24)&gt;=49-COLUMN(AP24),LEFT(RIGHT($AY24,49-COLUMN(AP24)),1),"")</f>
        <v/>
      </c>
      <c r="BA24" s="37" t="str">
        <f t="shared" si="11"/>
        <v/>
      </c>
      <c r="BB24" s="37" t="str">
        <f t="shared" si="11"/>
        <v/>
      </c>
      <c r="BC24" s="37" t="str">
        <f t="shared" si="4"/>
        <v/>
      </c>
      <c r="BD24" s="37" t="str">
        <f t="shared" si="4"/>
        <v/>
      </c>
      <c r="BE24" s="37" t="str">
        <f t="shared" si="4"/>
        <v/>
      </c>
      <c r="BF24" s="37" t="str">
        <f t="shared" si="4"/>
        <v/>
      </c>
    </row>
    <row r="25" spans="1:76" ht="5.25" customHeight="1" x14ac:dyDescent="0.15">
      <c r="A25" s="11"/>
      <c r="B25" s="399"/>
      <c r="C25" s="399"/>
      <c r="D25" s="399"/>
      <c r="E25" s="399"/>
      <c r="F25" s="18"/>
      <c r="G25" s="18"/>
      <c r="H25" s="18"/>
      <c r="I25" s="18"/>
      <c r="J25" s="18"/>
      <c r="K25" s="18"/>
      <c r="L25" s="18"/>
      <c r="M25" s="18"/>
      <c r="N25" s="18"/>
      <c r="O25" s="18"/>
      <c r="P25" s="18"/>
      <c r="Q25" s="18"/>
      <c r="R25" s="18"/>
      <c r="S25" s="18"/>
      <c r="T25" s="18"/>
      <c r="U25" s="18"/>
      <c r="V25" s="4"/>
      <c r="W25" s="4"/>
      <c r="X25" s="4"/>
      <c r="Y25" s="4"/>
      <c r="Z25" s="4"/>
      <c r="AA25" s="4"/>
      <c r="AB25" s="4"/>
      <c r="AC25" s="4"/>
      <c r="AD25" s="4"/>
      <c r="AE25" s="22"/>
      <c r="AF25" s="35"/>
      <c r="AG25" s="35"/>
      <c r="AH25" s="35"/>
      <c r="AI25" s="35"/>
      <c r="AJ25" s="35"/>
      <c r="AK25" s="32"/>
      <c r="AL25" s="32"/>
      <c r="AM25" s="32"/>
      <c r="AN25" s="32"/>
      <c r="AO25" s="32"/>
      <c r="AP25" s="39"/>
      <c r="AQ25" s="39">
        <f>DATE(YEAR($AO$14),MONTH($AO$14)+3,1)</f>
        <v>92</v>
      </c>
      <c r="AR25" s="39">
        <f t="shared" si="5"/>
        <v>121</v>
      </c>
      <c r="AS25" s="32">
        <f t="shared" si="6"/>
        <v>21</v>
      </c>
      <c r="AT25" s="39">
        <f t="shared" si="7"/>
        <v>0</v>
      </c>
      <c r="AU25" s="39" t="str">
        <f t="shared" si="2"/>
        <v/>
      </c>
      <c r="AV25" s="39" t="str">
        <f t="shared" si="8"/>
        <v/>
      </c>
      <c r="AW25" s="32" t="str">
        <f t="shared" si="9"/>
        <v/>
      </c>
      <c r="AX25" s="39">
        <f t="shared" si="12"/>
        <v>121</v>
      </c>
      <c r="AY25" s="37" t="str">
        <f t="shared" si="10"/>
        <v/>
      </c>
      <c r="AZ25" s="37" t="str">
        <f t="shared" si="13"/>
        <v/>
      </c>
      <c r="BA25" s="37" t="str">
        <f t="shared" si="11"/>
        <v/>
      </c>
      <c r="BB25" s="37" t="str">
        <f t="shared" si="11"/>
        <v/>
      </c>
      <c r="BC25" s="37" t="str">
        <f t="shared" si="4"/>
        <v/>
      </c>
      <c r="BD25" s="37" t="str">
        <f t="shared" si="4"/>
        <v/>
      </c>
      <c r="BE25" s="37" t="str">
        <f t="shared" si="4"/>
        <v/>
      </c>
      <c r="BF25" s="37" t="str">
        <f t="shared" si="4"/>
        <v/>
      </c>
    </row>
    <row r="26" spans="1:76" s="1" customFormat="1" ht="12.75" customHeight="1" x14ac:dyDescent="0.15">
      <c r="A26" s="12"/>
      <c r="B26" s="5"/>
      <c r="C26"/>
      <c r="D26"/>
      <c r="E26"/>
      <c r="F26"/>
      <c r="G26"/>
      <c r="H26"/>
      <c r="I26"/>
      <c r="J26"/>
      <c r="K26"/>
      <c r="L26"/>
      <c r="M26"/>
      <c r="N26"/>
      <c r="O26"/>
      <c r="P26"/>
      <c r="Q26"/>
      <c r="R26"/>
      <c r="S26"/>
      <c r="T26"/>
      <c r="U26"/>
      <c r="V26" s="111"/>
      <c r="W26" s="4"/>
      <c r="X26" s="4"/>
      <c r="Y26" s="4"/>
      <c r="Z26" s="4"/>
      <c r="AA26" s="4"/>
      <c r="AB26" s="4"/>
      <c r="AC26" s="4"/>
      <c r="AD26" s="13"/>
      <c r="AE26" s="126"/>
      <c r="AF26" s="35"/>
      <c r="AG26" s="35"/>
      <c r="AH26" s="35"/>
      <c r="AI26" s="35"/>
      <c r="AJ26" s="35"/>
      <c r="AK26" s="32"/>
      <c r="AL26" s="32"/>
      <c r="AM26" s="32"/>
      <c r="AN26" s="32"/>
      <c r="AO26" s="32"/>
      <c r="AP26" s="39"/>
      <c r="AQ26" s="39">
        <f>DATE(YEAR($AO$14),MONTH($AO$14)+4,1)</f>
        <v>122</v>
      </c>
      <c r="AR26" s="39">
        <f t="shared" si="5"/>
        <v>152</v>
      </c>
      <c r="AS26" s="32">
        <f t="shared" si="6"/>
        <v>23</v>
      </c>
      <c r="AT26" s="39">
        <f t="shared" si="7"/>
        <v>0</v>
      </c>
      <c r="AU26" s="39" t="str">
        <f t="shared" si="2"/>
        <v/>
      </c>
      <c r="AV26" s="39" t="str">
        <f t="shared" si="8"/>
        <v/>
      </c>
      <c r="AW26" s="32" t="str">
        <f t="shared" si="9"/>
        <v/>
      </c>
      <c r="AX26" s="39">
        <f t="shared" si="12"/>
        <v>152</v>
      </c>
      <c r="AY26" s="37" t="str">
        <f t="shared" si="10"/>
        <v/>
      </c>
      <c r="AZ26" s="37" t="str">
        <f t="shared" si="13"/>
        <v/>
      </c>
      <c r="BA26" s="37" t="str">
        <f t="shared" si="11"/>
        <v/>
      </c>
      <c r="BB26" s="37" t="str">
        <f t="shared" si="11"/>
        <v/>
      </c>
      <c r="BC26" s="37" t="str">
        <f t="shared" si="4"/>
        <v/>
      </c>
      <c r="BD26" s="37" t="str">
        <f t="shared" si="4"/>
        <v/>
      </c>
      <c r="BE26" s="37" t="str">
        <f t="shared" si="4"/>
        <v/>
      </c>
      <c r="BF26" s="37" t="str">
        <f t="shared" si="4"/>
        <v/>
      </c>
      <c r="BG26" s="32"/>
      <c r="BH26" s="32"/>
      <c r="BI26" s="32"/>
      <c r="BJ26" s="32"/>
      <c r="BK26" s="23"/>
      <c r="BL26" s="92"/>
      <c r="BM26" s="92"/>
      <c r="BN26" s="92"/>
      <c r="BO26" s="89"/>
      <c r="BP26" s="23"/>
      <c r="BQ26" s="23"/>
      <c r="BR26" s="23"/>
      <c r="BS26" s="23"/>
      <c r="BT26" s="23"/>
      <c r="BU26" s="23"/>
      <c r="BV26" s="23"/>
      <c r="BW26" s="23"/>
      <c r="BX26" s="23"/>
    </row>
    <row r="27" spans="1:76" s="1" customFormat="1" ht="12.75" customHeight="1" x14ac:dyDescent="0.15">
      <c r="A27" s="8"/>
      <c r="B27"/>
      <c r="C27"/>
      <c r="D27"/>
      <c r="E27"/>
      <c r="F27"/>
      <c r="G27"/>
      <c r="H27"/>
      <c r="I27"/>
      <c r="J27"/>
      <c r="K27"/>
      <c r="L27"/>
      <c r="M27"/>
      <c r="N27"/>
      <c r="O27"/>
      <c r="P27"/>
      <c r="Q27"/>
      <c r="R27"/>
      <c r="S27"/>
      <c r="T27"/>
      <c r="U27"/>
      <c r="V27"/>
      <c r="W27"/>
      <c r="X27"/>
      <c r="Y27"/>
      <c r="Z27"/>
      <c r="AA27"/>
      <c r="AB27"/>
      <c r="AC27" s="4"/>
      <c r="AD27" s="112"/>
      <c r="AE27" s="127"/>
      <c r="AF27" s="35"/>
      <c r="AG27" s="35"/>
      <c r="AH27" s="35"/>
      <c r="AI27" s="35"/>
      <c r="AJ27" s="35"/>
      <c r="AK27" s="32"/>
      <c r="AL27" s="32"/>
      <c r="AM27" s="32"/>
      <c r="AN27" s="32"/>
      <c r="AO27" s="32"/>
      <c r="AP27" s="39"/>
      <c r="AQ27" s="39">
        <f>DATE(YEAR($AO$14),MONTH($AO$14)+5,1)</f>
        <v>153</v>
      </c>
      <c r="AR27" s="39">
        <f t="shared" si="5"/>
        <v>182</v>
      </c>
      <c r="AS27" s="32">
        <f t="shared" si="6"/>
        <v>21</v>
      </c>
      <c r="AT27" s="39">
        <f t="shared" si="7"/>
        <v>0</v>
      </c>
      <c r="AU27" s="39" t="str">
        <f t="shared" si="2"/>
        <v/>
      </c>
      <c r="AV27" s="39" t="str">
        <f t="shared" si="8"/>
        <v/>
      </c>
      <c r="AW27" s="32" t="str">
        <f t="shared" si="9"/>
        <v/>
      </c>
      <c r="AX27" s="39">
        <f t="shared" si="12"/>
        <v>182</v>
      </c>
      <c r="AY27" s="37" t="str">
        <f t="shared" si="10"/>
        <v/>
      </c>
      <c r="AZ27" s="37" t="str">
        <f t="shared" si="13"/>
        <v/>
      </c>
      <c r="BA27" s="37" t="str">
        <f t="shared" si="11"/>
        <v/>
      </c>
      <c r="BB27" s="37" t="str">
        <f t="shared" si="11"/>
        <v/>
      </c>
      <c r="BC27" s="37" t="str">
        <f t="shared" si="4"/>
        <v/>
      </c>
      <c r="BD27" s="37" t="str">
        <f t="shared" si="4"/>
        <v/>
      </c>
      <c r="BE27" s="37" t="str">
        <f t="shared" si="4"/>
        <v/>
      </c>
      <c r="BF27" s="37" t="str">
        <f t="shared" si="4"/>
        <v/>
      </c>
      <c r="BG27" s="32"/>
      <c r="BH27" s="32"/>
      <c r="BI27" s="32"/>
      <c r="BJ27" s="32"/>
      <c r="BK27" s="23"/>
      <c r="BL27" s="92"/>
      <c r="BM27" s="92"/>
      <c r="BN27" s="92"/>
      <c r="BO27" s="89"/>
      <c r="BP27" s="23"/>
      <c r="BQ27" s="23"/>
      <c r="BR27" s="23"/>
      <c r="BS27" s="23"/>
      <c r="BT27" s="23"/>
      <c r="BU27" s="23"/>
      <c r="BV27" s="23"/>
      <c r="BW27" s="23"/>
      <c r="BX27" s="23"/>
    </row>
    <row r="28" spans="1:76" s="1" customFormat="1" ht="12.75" customHeight="1" x14ac:dyDescent="0.15">
      <c r="A28" s="9"/>
      <c r="B28" s="125"/>
      <c r="C28" s="18" t="s">
        <v>22</v>
      </c>
      <c r="D28" s="20"/>
      <c r="E28" s="20"/>
      <c r="F28" s="20"/>
      <c r="G28" s="18"/>
      <c r="H28" s="179"/>
      <c r="I28" s="179" t="s">
        <v>23</v>
      </c>
      <c r="J28" s="179"/>
      <c r="K28" s="18"/>
      <c r="L28" s="179" t="s">
        <v>17</v>
      </c>
      <c r="M28" s="179"/>
      <c r="N28" s="179"/>
      <c r="O28" s="179"/>
      <c r="P28" s="179" t="s">
        <v>12</v>
      </c>
      <c r="Q28" s="179"/>
      <c r="R28" s="18"/>
      <c r="S28" s="111" t="s">
        <v>18</v>
      </c>
      <c r="T28" s="111"/>
      <c r="U28" s="111"/>
      <c r="V28" s="18"/>
      <c r="W28" s="4"/>
      <c r="X28" s="4"/>
      <c r="Y28" s="4"/>
      <c r="Z28" s="4"/>
      <c r="AA28" s="4"/>
      <c r="AB28" s="4"/>
      <c r="AC28" s="4"/>
      <c r="AD28" s="112"/>
      <c r="AE28" s="127"/>
      <c r="AF28" s="35"/>
      <c r="AG28" s="35"/>
      <c r="AH28" s="35"/>
      <c r="AI28" s="35"/>
      <c r="AJ28" s="35"/>
      <c r="AK28" s="32"/>
      <c r="AL28" s="32"/>
      <c r="AM28" s="32"/>
      <c r="AN28" s="32"/>
      <c r="AO28" s="32"/>
      <c r="AP28" s="39"/>
      <c r="AQ28" s="39">
        <f>DATE(YEAR($AO$14),MONTH($AO$14)+6,1)</f>
        <v>183</v>
      </c>
      <c r="AR28" s="39">
        <f t="shared" si="5"/>
        <v>213</v>
      </c>
      <c r="AS28" s="32">
        <f t="shared" si="6"/>
        <v>22</v>
      </c>
      <c r="AT28" s="39">
        <f t="shared" si="7"/>
        <v>0</v>
      </c>
      <c r="AU28" s="39" t="str">
        <f t="shared" si="2"/>
        <v/>
      </c>
      <c r="AV28" s="39" t="str">
        <f>IF(AR28&gt;$AO$15,"",IF(AR28&lt;=$AO$15,AR28))</f>
        <v/>
      </c>
      <c r="AW28" s="32" t="str">
        <f>IF(AU28="","",IF(AU28&lt;=AV28,NETWORKDAYS(AQ28,AT28)))</f>
        <v/>
      </c>
      <c r="AX28" s="39">
        <f t="shared" si="12"/>
        <v>213</v>
      </c>
      <c r="AY28" s="37" t="str">
        <f t="shared" si="10"/>
        <v/>
      </c>
      <c r="AZ28" s="37" t="str">
        <f t="shared" si="13"/>
        <v/>
      </c>
      <c r="BA28" s="37" t="str">
        <f t="shared" si="11"/>
        <v/>
      </c>
      <c r="BB28" s="37" t="str">
        <f t="shared" si="11"/>
        <v/>
      </c>
      <c r="BC28" s="37" t="str">
        <f t="shared" si="4"/>
        <v/>
      </c>
      <c r="BD28" s="37" t="str">
        <f t="shared" si="4"/>
        <v/>
      </c>
      <c r="BE28" s="37" t="str">
        <f t="shared" si="4"/>
        <v/>
      </c>
      <c r="BF28" s="37" t="str">
        <f t="shared" si="4"/>
        <v/>
      </c>
      <c r="BG28" s="32"/>
      <c r="BH28" s="32"/>
      <c r="BI28" s="32"/>
      <c r="BJ28" s="32"/>
      <c r="BK28" s="23"/>
      <c r="BL28" s="92"/>
      <c r="BM28" s="92"/>
      <c r="BN28" s="92"/>
      <c r="BO28" s="89"/>
      <c r="BP28" s="23"/>
      <c r="BQ28" s="23"/>
      <c r="BR28" s="23"/>
      <c r="BS28" s="23"/>
      <c r="BT28" s="23"/>
      <c r="BU28" s="23"/>
      <c r="BV28" s="23"/>
      <c r="BW28" s="23"/>
      <c r="BX28" s="23"/>
    </row>
    <row r="29" spans="1:76" s="1" customFormat="1" ht="12.75" customHeight="1" x14ac:dyDescent="0.15">
      <c r="A29" s="8"/>
      <c r="B29" s="124"/>
      <c r="C29" s="386">
        <f>A8</f>
        <v>0</v>
      </c>
      <c r="D29" s="386"/>
      <c r="E29" s="386"/>
      <c r="F29" s="386"/>
      <c r="G29" s="386"/>
      <c r="H29" s="108" t="s">
        <v>19</v>
      </c>
      <c r="I29" s="108">
        <v>30</v>
      </c>
      <c r="J29" s="108"/>
      <c r="K29" s="108" t="s">
        <v>19</v>
      </c>
      <c r="L29" s="387" t="s">
        <v>25</v>
      </c>
      <c r="M29" s="387"/>
      <c r="N29" s="108"/>
      <c r="O29" s="108" t="s">
        <v>13</v>
      </c>
      <c r="P29" s="108">
        <v>22</v>
      </c>
      <c r="Q29" s="108"/>
      <c r="R29" s="108" t="s">
        <v>14</v>
      </c>
      <c r="S29" s="388">
        <f>INT(C29*30/22*50/100)</f>
        <v>0</v>
      </c>
      <c r="T29" s="388"/>
      <c r="U29" s="388"/>
      <c r="V29" s="388"/>
      <c r="W29" s="5" t="s">
        <v>15</v>
      </c>
      <c r="X29" s="4" t="s">
        <v>109</v>
      </c>
      <c r="Y29" s="4"/>
      <c r="Z29" s="4"/>
      <c r="AA29" s="4"/>
      <c r="AB29" s="4"/>
      <c r="AC29" s="14"/>
      <c r="AD29" s="112"/>
      <c r="AE29" s="127"/>
      <c r="AF29" s="35"/>
      <c r="AG29" s="35"/>
      <c r="AH29" s="35"/>
      <c r="AI29" s="35"/>
      <c r="AJ29" s="35"/>
      <c r="AK29" s="32"/>
      <c r="AL29" s="32"/>
      <c r="AM29" s="32"/>
      <c r="AN29" s="32"/>
      <c r="AO29" s="32"/>
      <c r="AP29" s="39"/>
      <c r="AQ29" s="39">
        <f>DATE(YEAR($AO$14),MONTH($AO$14)+7,1)</f>
        <v>214</v>
      </c>
      <c r="AR29" s="39">
        <f t="shared" si="5"/>
        <v>244</v>
      </c>
      <c r="AS29" s="32">
        <f t="shared" si="6"/>
        <v>23</v>
      </c>
      <c r="AT29" s="39">
        <f t="shared" si="7"/>
        <v>0</v>
      </c>
      <c r="AU29" s="39" t="str">
        <f t="shared" si="2"/>
        <v/>
      </c>
      <c r="AV29" s="39" t="str">
        <f t="shared" si="8"/>
        <v/>
      </c>
      <c r="AW29" s="32" t="str">
        <f t="shared" si="9"/>
        <v/>
      </c>
      <c r="AX29" s="39">
        <f t="shared" si="12"/>
        <v>244</v>
      </c>
      <c r="AY29" s="37" t="str">
        <f t="shared" si="10"/>
        <v/>
      </c>
      <c r="AZ29" s="37" t="str">
        <f t="shared" si="13"/>
        <v/>
      </c>
      <c r="BA29" s="37" t="str">
        <f t="shared" si="11"/>
        <v/>
      </c>
      <c r="BB29" s="37" t="str">
        <f t="shared" si="11"/>
        <v/>
      </c>
      <c r="BC29" s="37" t="str">
        <f t="shared" si="4"/>
        <v/>
      </c>
      <c r="BD29" s="37" t="str">
        <f t="shared" si="4"/>
        <v/>
      </c>
      <c r="BE29" s="37" t="str">
        <f t="shared" si="4"/>
        <v/>
      </c>
      <c r="BF29" s="37" t="str">
        <f t="shared" si="4"/>
        <v/>
      </c>
      <c r="BG29" s="32"/>
      <c r="BH29" s="32"/>
      <c r="BI29" s="32"/>
      <c r="BJ29" s="32"/>
      <c r="BK29" s="23"/>
      <c r="BL29" s="92"/>
      <c r="BM29" s="92"/>
      <c r="BN29" s="92"/>
      <c r="BO29" s="89"/>
      <c r="BP29" s="23"/>
      <c r="BQ29" s="23"/>
      <c r="BR29" s="23"/>
      <c r="BS29" s="23"/>
      <c r="BT29" s="23"/>
      <c r="BU29" s="23"/>
      <c r="BV29" s="23"/>
      <c r="BW29" s="23"/>
      <c r="BX29" s="23"/>
    </row>
    <row r="30" spans="1:76" s="1" customFormat="1" ht="12.75" customHeight="1" x14ac:dyDescent="0.15">
      <c r="A30" s="8"/>
      <c r="B30" s="15"/>
      <c r="C30" s="15"/>
      <c r="D30" s="15"/>
      <c r="E30" s="15"/>
      <c r="F30" s="15"/>
      <c r="G30" s="101"/>
      <c r="H30" s="101"/>
      <c r="I30" s="101"/>
      <c r="J30" s="101"/>
      <c r="K30" s="101"/>
      <c r="L30" s="101"/>
      <c r="M30" s="101"/>
      <c r="N30" s="101"/>
      <c r="O30" s="101"/>
      <c r="P30" s="101"/>
      <c r="Q30" s="101"/>
      <c r="R30" s="101"/>
      <c r="S30" s="101"/>
      <c r="T30" s="101"/>
      <c r="U30" s="101"/>
      <c r="V30" s="5"/>
      <c r="W30" s="4"/>
      <c r="X30" s="4"/>
      <c r="Y30" s="4"/>
      <c r="Z30" s="4"/>
      <c r="AA30" s="4"/>
      <c r="AB30" s="14"/>
      <c r="AC30" s="99"/>
      <c r="AD30" s="99"/>
      <c r="AE30" s="22"/>
      <c r="AF30" s="35"/>
      <c r="AG30" s="35"/>
      <c r="AH30" s="35"/>
      <c r="AI30" s="35"/>
      <c r="AJ30" s="35"/>
      <c r="AK30" s="32"/>
      <c r="AL30" s="32"/>
      <c r="AM30" s="32"/>
      <c r="AN30" s="32"/>
      <c r="AO30" s="32"/>
      <c r="AP30" s="39"/>
      <c r="AQ30" s="39">
        <f>DATE(YEAR($AO$14),MONTH($AO$14)+8,1)</f>
        <v>245</v>
      </c>
      <c r="AR30" s="39">
        <f t="shared" si="5"/>
        <v>274</v>
      </c>
      <c r="AS30" s="32">
        <f t="shared" si="6"/>
        <v>20</v>
      </c>
      <c r="AT30" s="39">
        <f t="shared" si="7"/>
        <v>0</v>
      </c>
      <c r="AU30" s="39" t="str">
        <f t="shared" si="2"/>
        <v/>
      </c>
      <c r="AV30" s="39" t="str">
        <f t="shared" si="8"/>
        <v/>
      </c>
      <c r="AW30" s="32" t="str">
        <f t="shared" si="9"/>
        <v/>
      </c>
      <c r="AX30" s="39">
        <f t="shared" si="12"/>
        <v>274</v>
      </c>
      <c r="AY30" s="37" t="str">
        <f t="shared" si="10"/>
        <v/>
      </c>
      <c r="AZ30" s="37" t="str">
        <f t="shared" si="13"/>
        <v/>
      </c>
      <c r="BA30" s="37" t="str">
        <f t="shared" si="11"/>
        <v/>
      </c>
      <c r="BB30" s="37" t="str">
        <f t="shared" si="11"/>
        <v/>
      </c>
      <c r="BC30" s="37" t="str">
        <f t="shared" si="4"/>
        <v/>
      </c>
      <c r="BD30" s="37" t="str">
        <f t="shared" si="4"/>
        <v/>
      </c>
      <c r="BE30" s="37" t="str">
        <f t="shared" si="4"/>
        <v/>
      </c>
      <c r="BF30" s="37" t="str">
        <f t="shared" si="4"/>
        <v/>
      </c>
      <c r="BG30" s="32"/>
      <c r="BH30" s="32"/>
      <c r="BI30" s="32"/>
      <c r="BJ30" s="32"/>
      <c r="BK30" s="23"/>
      <c r="BL30" s="92"/>
      <c r="BM30" s="92"/>
      <c r="BN30" s="92"/>
      <c r="BO30" s="89"/>
      <c r="BP30" s="23"/>
      <c r="BQ30" s="23"/>
      <c r="BR30" s="23"/>
      <c r="BS30" s="23"/>
      <c r="BT30" s="23"/>
      <c r="BU30" s="23"/>
      <c r="BV30" s="23"/>
      <c r="BW30" s="23"/>
      <c r="BX30" s="23"/>
    </row>
    <row r="31" spans="1:76" s="1" customFormat="1" ht="12.75" customHeight="1" x14ac:dyDescent="0.15">
      <c r="A31" s="16"/>
      <c r="B31" s="4"/>
      <c r="C31" s="4"/>
      <c r="D31" s="4"/>
      <c r="E31" s="4"/>
      <c r="F31" s="4"/>
      <c r="G31" s="4"/>
      <c r="H31" s="4"/>
      <c r="I31" s="4"/>
      <c r="J31" s="4"/>
      <c r="K31" s="4"/>
      <c r="L31" s="4"/>
      <c r="M31" s="4"/>
      <c r="N31" s="4"/>
      <c r="O31" s="4"/>
      <c r="P31" s="4"/>
      <c r="Q31" s="4"/>
      <c r="R31" s="4"/>
      <c r="S31" s="4"/>
      <c r="T31" s="4"/>
      <c r="U31" s="4"/>
      <c r="V31" s="4"/>
      <c r="W31" s="4"/>
      <c r="X31" s="4"/>
      <c r="Y31"/>
      <c r="Z31"/>
      <c r="AA31"/>
      <c r="AB31"/>
      <c r="AC31" s="13"/>
      <c r="AD31" s="13"/>
      <c r="AE31" s="22"/>
      <c r="AF31" s="35"/>
      <c r="AG31" s="35"/>
      <c r="AH31" s="35"/>
      <c r="AI31" s="35"/>
      <c r="AJ31" s="35"/>
      <c r="AK31" s="32"/>
      <c r="AL31" s="32"/>
      <c r="AM31" s="32"/>
      <c r="AN31" s="32"/>
      <c r="AO31" s="32"/>
      <c r="AP31" s="39"/>
      <c r="AQ31" s="39">
        <f>DATE(YEAR($AO$14),MONTH($AO$14)+9,1)</f>
        <v>275</v>
      </c>
      <c r="AR31" s="39">
        <f t="shared" si="5"/>
        <v>305</v>
      </c>
      <c r="AS31" s="32">
        <f t="shared" si="6"/>
        <v>23</v>
      </c>
      <c r="AT31" s="39">
        <f t="shared" si="7"/>
        <v>0</v>
      </c>
      <c r="AU31" s="39" t="str">
        <f t="shared" si="2"/>
        <v/>
      </c>
      <c r="AV31" s="39" t="str">
        <f t="shared" si="8"/>
        <v/>
      </c>
      <c r="AW31" s="32" t="str">
        <f t="shared" si="9"/>
        <v/>
      </c>
      <c r="AX31" s="39">
        <f t="shared" si="12"/>
        <v>305</v>
      </c>
      <c r="AY31" s="37" t="str">
        <f t="shared" si="10"/>
        <v/>
      </c>
      <c r="AZ31" s="37" t="str">
        <f t="shared" si="13"/>
        <v/>
      </c>
      <c r="BA31" s="37" t="str">
        <f t="shared" si="11"/>
        <v/>
      </c>
      <c r="BB31" s="37" t="str">
        <f t="shared" si="11"/>
        <v/>
      </c>
      <c r="BC31" s="37" t="str">
        <f t="shared" si="4"/>
        <v/>
      </c>
      <c r="BD31" s="37" t="str">
        <f t="shared" si="4"/>
        <v/>
      </c>
      <c r="BE31" s="37" t="str">
        <f t="shared" si="4"/>
        <v/>
      </c>
      <c r="BF31" s="37" t="str">
        <f t="shared" si="4"/>
        <v/>
      </c>
      <c r="BG31" s="32"/>
      <c r="BH31" s="32"/>
      <c r="BI31" s="32"/>
      <c r="BJ31" s="32"/>
      <c r="BK31" s="23"/>
      <c r="BL31" s="92"/>
      <c r="BM31" s="92"/>
      <c r="BN31" s="92"/>
      <c r="BO31" s="89"/>
      <c r="BP31" s="23"/>
      <c r="BQ31" s="23"/>
      <c r="BR31" s="23"/>
      <c r="BS31" s="23"/>
      <c r="BT31" s="23"/>
      <c r="BU31" s="23"/>
      <c r="BV31" s="23"/>
      <c r="BW31" s="23"/>
      <c r="BX31" s="23"/>
    </row>
    <row r="32" spans="1:76" s="1" customFormat="1" ht="20.25" customHeight="1" x14ac:dyDescent="0.15">
      <c r="A32"/>
      <c r="B32"/>
      <c r="C32"/>
      <c r="D32"/>
      <c r="E32"/>
      <c r="F32"/>
      <c r="G32"/>
      <c r="H32"/>
      <c r="I32"/>
      <c r="J32"/>
      <c r="K32"/>
      <c r="L32"/>
      <c r="M32"/>
      <c r="N32"/>
      <c r="O32"/>
      <c r="P32"/>
      <c r="Q32"/>
      <c r="R32" s="7"/>
      <c r="S32" s="7"/>
      <c r="T32" s="7"/>
      <c r="U32" s="5"/>
      <c r="V32" s="5"/>
      <c r="W32" s="5"/>
      <c r="X32" s="5"/>
      <c r="Y32"/>
      <c r="Z32"/>
      <c r="AA32"/>
      <c r="AB32"/>
      <c r="AC32" s="13"/>
      <c r="AD32" s="13"/>
      <c r="AE32" s="22"/>
      <c r="AF32" s="35"/>
      <c r="AG32" s="35"/>
      <c r="AH32" s="35"/>
      <c r="AI32" s="35"/>
      <c r="AJ32" s="35"/>
      <c r="AK32" s="32"/>
      <c r="AL32" s="32"/>
      <c r="AM32" s="32"/>
      <c r="AN32" s="32"/>
      <c r="AO32" s="32"/>
      <c r="AP32" s="39"/>
      <c r="AQ32" s="39">
        <f>DATE(YEAR($AO$14),MONTH($AO$14)+10,1)</f>
        <v>306</v>
      </c>
      <c r="AR32" s="39">
        <f t="shared" si="5"/>
        <v>335</v>
      </c>
      <c r="AS32" s="32">
        <f t="shared" si="6"/>
        <v>22</v>
      </c>
      <c r="AT32" s="39">
        <f t="shared" si="7"/>
        <v>0</v>
      </c>
      <c r="AU32" s="39" t="str">
        <f t="shared" si="2"/>
        <v/>
      </c>
      <c r="AV32" s="39" t="str">
        <f t="shared" si="8"/>
        <v/>
      </c>
      <c r="AW32" s="32" t="str">
        <f t="shared" si="9"/>
        <v/>
      </c>
      <c r="AX32" s="39">
        <f t="shared" si="12"/>
        <v>335</v>
      </c>
      <c r="AY32" s="37" t="str">
        <f t="shared" si="10"/>
        <v/>
      </c>
      <c r="AZ32" s="37" t="str">
        <f t="shared" si="13"/>
        <v/>
      </c>
      <c r="BA32" s="37" t="str">
        <f t="shared" si="11"/>
        <v/>
      </c>
      <c r="BB32" s="37" t="str">
        <f t="shared" si="11"/>
        <v/>
      </c>
      <c r="BC32" s="37" t="str">
        <f t="shared" si="4"/>
        <v/>
      </c>
      <c r="BD32" s="37" t="str">
        <f t="shared" si="4"/>
        <v/>
      </c>
      <c r="BE32" s="37" t="str">
        <f t="shared" si="4"/>
        <v/>
      </c>
      <c r="BF32" s="37" t="str">
        <f t="shared" si="4"/>
        <v/>
      </c>
      <c r="BG32" s="32"/>
      <c r="BH32" s="32"/>
      <c r="BI32" s="32"/>
      <c r="BJ32" s="32"/>
      <c r="BK32" s="23"/>
      <c r="BL32" s="92"/>
      <c r="BM32" s="92"/>
      <c r="BN32" s="92"/>
      <c r="BO32" s="89"/>
      <c r="BP32" s="23"/>
      <c r="BQ32" s="23"/>
      <c r="BR32" s="23"/>
      <c r="BS32" s="23"/>
      <c r="BT32" s="23"/>
      <c r="BU32" s="23"/>
      <c r="BV32" s="23"/>
      <c r="BW32" s="23"/>
      <c r="BX32" s="23"/>
    </row>
    <row r="33" spans="1:76" s="1" customFormat="1" ht="16.5" customHeight="1" x14ac:dyDescent="0.15">
      <c r="A33" s="16" t="s">
        <v>24</v>
      </c>
      <c r="B33" s="4" t="s">
        <v>113</v>
      </c>
      <c r="C33" s="7"/>
      <c r="D33" s="7"/>
      <c r="E33" s="7"/>
      <c r="F33" s="5"/>
      <c r="G33" s="5"/>
      <c r="H33" s="5"/>
      <c r="I33" s="5"/>
      <c r="J33" s="5"/>
      <c r="K33" s="5"/>
      <c r="L33" s="5"/>
      <c r="M33" s="5"/>
      <c r="N33" s="5"/>
      <c r="O33" s="5"/>
      <c r="P33" s="5"/>
      <c r="Q33" s="7"/>
      <c r="R33" s="7"/>
      <c r="S33" s="7"/>
      <c r="T33" s="7"/>
      <c r="U33" s="5"/>
      <c r="V33" s="5"/>
      <c r="W33" s="5"/>
      <c r="X33" s="5"/>
      <c r="Y33" s="389" t="s">
        <v>39</v>
      </c>
      <c r="Z33" s="390"/>
      <c r="AA33" s="390"/>
      <c r="AB33" s="391"/>
      <c r="AC33" s="5"/>
      <c r="AD33" s="5"/>
      <c r="AE33" s="22"/>
      <c r="AF33" s="35"/>
      <c r="AG33" s="35"/>
      <c r="AH33" s="35"/>
      <c r="AI33" s="35"/>
      <c r="AJ33" s="35"/>
      <c r="AK33" s="32"/>
      <c r="AL33" s="32"/>
      <c r="AM33" s="32"/>
      <c r="AN33" s="32"/>
      <c r="AO33" s="32"/>
      <c r="AP33" s="39"/>
      <c r="AQ33" s="39">
        <f>DATE(YEAR($AO$14),MONTH($AO$14)+11,1)</f>
        <v>336</v>
      </c>
      <c r="AR33" s="39">
        <f t="shared" si="5"/>
        <v>366</v>
      </c>
      <c r="AS33" s="32">
        <f t="shared" si="6"/>
        <v>21</v>
      </c>
      <c r="AT33" s="39">
        <f t="shared" si="7"/>
        <v>0</v>
      </c>
      <c r="AU33" s="39" t="str">
        <f t="shared" si="2"/>
        <v/>
      </c>
      <c r="AV33" s="39" t="str">
        <f t="shared" si="8"/>
        <v/>
      </c>
      <c r="AW33" s="32" t="str">
        <f t="shared" si="9"/>
        <v/>
      </c>
      <c r="AX33" s="39">
        <f t="shared" si="12"/>
        <v>366</v>
      </c>
      <c r="AY33" s="37" t="str">
        <f t="shared" si="10"/>
        <v/>
      </c>
      <c r="AZ33" s="37" t="str">
        <f t="shared" si="13"/>
        <v/>
      </c>
      <c r="BA33" s="37" t="str">
        <f t="shared" si="11"/>
        <v/>
      </c>
      <c r="BB33" s="37" t="str">
        <f t="shared" si="11"/>
        <v/>
      </c>
      <c r="BC33" s="37" t="str">
        <f t="shared" si="4"/>
        <v/>
      </c>
      <c r="BD33" s="37" t="str">
        <f t="shared" si="4"/>
        <v/>
      </c>
      <c r="BE33" s="37" t="str">
        <f t="shared" si="4"/>
        <v/>
      </c>
      <c r="BF33" s="37" t="str">
        <f t="shared" si="4"/>
        <v/>
      </c>
      <c r="BG33" s="32"/>
      <c r="BH33" s="32"/>
      <c r="BI33" s="32"/>
      <c r="BJ33" s="32"/>
      <c r="BK33" s="23"/>
      <c r="BL33" s="92"/>
      <c r="BM33" s="92"/>
      <c r="BN33" s="92"/>
      <c r="BO33" s="89"/>
      <c r="BP33" s="23"/>
      <c r="BQ33" s="23"/>
      <c r="BR33" s="23"/>
      <c r="BS33" s="23"/>
      <c r="BT33" s="23"/>
      <c r="BU33" s="23"/>
      <c r="BV33" s="23"/>
      <c r="BW33" s="23"/>
      <c r="BX33" s="23"/>
    </row>
    <row r="34" spans="1:76" s="1" customFormat="1" ht="18" customHeight="1" x14ac:dyDescent="0.15">
      <c r="A34" s="3"/>
      <c r="B34" s="4"/>
      <c r="C34" s="7"/>
      <c r="D34" s="7"/>
      <c r="E34" s="7"/>
      <c r="F34" s="5"/>
      <c r="G34" s="5"/>
      <c r="H34" s="5"/>
      <c r="I34" s="5"/>
      <c r="J34" s="5"/>
      <c r="K34" s="5"/>
      <c r="L34" s="5"/>
      <c r="M34" s="5"/>
      <c r="N34" s="5"/>
      <c r="O34" s="5"/>
      <c r="P34" s="5"/>
      <c r="Q34" s="7"/>
      <c r="R34" s="7"/>
      <c r="S34" s="7"/>
      <c r="T34" s="7"/>
      <c r="U34" s="5"/>
      <c r="V34" s="5"/>
      <c r="W34" s="5"/>
      <c r="X34" s="5"/>
      <c r="Y34" s="392" t="b">
        <f>IF(S21&lt;S29,S21,IF(S21&gt;S29,S29))</f>
        <v>0</v>
      </c>
      <c r="Z34" s="393"/>
      <c r="AA34" s="393"/>
      <c r="AB34" s="394"/>
      <c r="AC34" s="5"/>
      <c r="AD34" s="5"/>
      <c r="AE34" s="22"/>
      <c r="AF34" s="35"/>
      <c r="AG34" s="35"/>
      <c r="AH34" s="35"/>
      <c r="AI34" s="35"/>
      <c r="AJ34" s="35"/>
      <c r="AK34" s="32"/>
      <c r="AL34" s="32"/>
      <c r="AM34" s="32"/>
      <c r="AN34" s="32"/>
      <c r="AO34" s="32"/>
      <c r="AP34" s="39"/>
      <c r="AQ34" s="39">
        <f>DATE(YEAR($AO$14),MONTH($AO$14)+12,1)</f>
        <v>367</v>
      </c>
      <c r="AR34" s="39">
        <f t="shared" si="5"/>
        <v>397</v>
      </c>
      <c r="AS34" s="32">
        <f t="shared" si="6"/>
        <v>23</v>
      </c>
      <c r="AT34" s="39">
        <f t="shared" si="7"/>
        <v>0</v>
      </c>
      <c r="AU34" s="39" t="str">
        <f t="shared" si="2"/>
        <v/>
      </c>
      <c r="AV34" s="39" t="str">
        <f t="shared" si="8"/>
        <v/>
      </c>
      <c r="AW34" s="32" t="str">
        <f t="shared" si="9"/>
        <v/>
      </c>
      <c r="AX34" s="39">
        <f t="shared" si="12"/>
        <v>397</v>
      </c>
      <c r="AY34" s="37" t="str">
        <f t="shared" si="10"/>
        <v/>
      </c>
      <c r="AZ34" s="37" t="str">
        <f t="shared" si="13"/>
        <v/>
      </c>
      <c r="BA34" s="37" t="str">
        <f t="shared" si="11"/>
        <v/>
      </c>
      <c r="BB34" s="37" t="str">
        <f t="shared" si="11"/>
        <v/>
      </c>
      <c r="BC34" s="37" t="str">
        <f t="shared" si="4"/>
        <v/>
      </c>
      <c r="BD34" s="37" t="str">
        <f t="shared" si="4"/>
        <v/>
      </c>
      <c r="BE34" s="37" t="str">
        <f t="shared" si="4"/>
        <v/>
      </c>
      <c r="BF34" s="37" t="str">
        <f t="shared" si="4"/>
        <v/>
      </c>
      <c r="BG34" s="32"/>
      <c r="BH34" s="32"/>
      <c r="BI34" s="32"/>
      <c r="BJ34" s="32"/>
      <c r="BK34" s="23"/>
      <c r="BL34" s="92"/>
      <c r="BM34" s="92"/>
      <c r="BN34" s="92"/>
      <c r="BO34" s="89"/>
      <c r="BP34" s="23"/>
      <c r="BQ34" s="23"/>
      <c r="BR34" s="23"/>
      <c r="BS34" s="23"/>
      <c r="BT34" s="23"/>
      <c r="BU34" s="23"/>
      <c r="BV34" s="23"/>
      <c r="BW34" s="23"/>
      <c r="BX34" s="23"/>
    </row>
    <row r="35" spans="1:76" s="1" customFormat="1" ht="21" customHeight="1" x14ac:dyDescent="0.15">
      <c r="A35" s="3"/>
      <c r="B35" s="4"/>
      <c r="C35" s="7"/>
      <c r="D35" s="7"/>
      <c r="E35" s="7"/>
      <c r="F35" s="5"/>
      <c r="G35" s="5"/>
      <c r="H35" s="5"/>
      <c r="I35" s="5"/>
      <c r="J35" s="5"/>
      <c r="K35" s="5"/>
      <c r="L35" s="5"/>
      <c r="M35" s="5"/>
      <c r="N35" s="5"/>
      <c r="O35" s="5"/>
      <c r="P35" s="5"/>
      <c r="Q35" s="7"/>
      <c r="R35" s="7"/>
      <c r="S35" s="7"/>
      <c r="T35" s="7"/>
      <c r="U35" s="5"/>
      <c r="V35" s="5"/>
      <c r="W35" s="5"/>
      <c r="X35" s="5"/>
      <c r="Y35" s="7"/>
      <c r="Z35" s="7"/>
      <c r="AA35" s="7"/>
      <c r="AB35" s="7"/>
      <c r="AC35" s="7"/>
      <c r="AD35" s="5"/>
      <c r="AE35" s="22"/>
      <c r="AF35" s="35"/>
      <c r="AG35" s="35"/>
      <c r="AH35" s="35"/>
      <c r="AI35" s="35"/>
      <c r="AJ35" s="35"/>
      <c r="AK35" s="32"/>
      <c r="AL35" s="32"/>
      <c r="AM35" s="32"/>
      <c r="AN35" s="32"/>
      <c r="AO35" s="32"/>
      <c r="AP35" s="39"/>
      <c r="AQ35" s="39">
        <f>DATE(YEAR($AO$14),MONTH($AO$14)+13,1)</f>
        <v>398</v>
      </c>
      <c r="AR35" s="39">
        <f t="shared" si="5"/>
        <v>425</v>
      </c>
      <c r="AS35" s="32">
        <f t="shared" si="6"/>
        <v>20</v>
      </c>
      <c r="AT35" s="39">
        <f t="shared" si="7"/>
        <v>0</v>
      </c>
      <c r="AU35" s="39" t="str">
        <f t="shared" si="2"/>
        <v/>
      </c>
      <c r="AV35" s="39" t="str">
        <f t="shared" si="8"/>
        <v/>
      </c>
      <c r="AW35" s="32" t="str">
        <f t="shared" si="9"/>
        <v/>
      </c>
      <c r="AX35" s="39">
        <f t="shared" si="12"/>
        <v>425</v>
      </c>
      <c r="AY35" s="37" t="str">
        <f t="shared" si="10"/>
        <v/>
      </c>
      <c r="AZ35" s="37" t="str">
        <f t="shared" si="13"/>
        <v/>
      </c>
      <c r="BA35" s="37" t="str">
        <f t="shared" si="11"/>
        <v/>
      </c>
      <c r="BB35" s="37" t="str">
        <f t="shared" si="11"/>
        <v/>
      </c>
      <c r="BC35" s="37" t="str">
        <f t="shared" si="4"/>
        <v/>
      </c>
      <c r="BD35" s="37" t="str">
        <f t="shared" si="4"/>
        <v/>
      </c>
      <c r="BE35" s="37" t="str">
        <f t="shared" si="4"/>
        <v/>
      </c>
      <c r="BF35" s="37" t="str">
        <f t="shared" si="4"/>
        <v/>
      </c>
      <c r="BG35" s="32"/>
      <c r="BH35" s="32"/>
      <c r="BI35" s="32"/>
      <c r="BJ35" s="32"/>
      <c r="BK35" s="23"/>
      <c r="BL35" s="92"/>
      <c r="BM35" s="92"/>
      <c r="BN35" s="92"/>
      <c r="BO35" s="89"/>
      <c r="BP35" s="23"/>
      <c r="BQ35" s="23"/>
      <c r="BR35" s="23"/>
      <c r="BS35" s="23"/>
      <c r="BT35" s="23"/>
      <c r="BU35" s="23"/>
      <c r="BV35" s="23"/>
      <c r="BW35" s="23"/>
      <c r="BX35" s="23"/>
    </row>
    <row r="36" spans="1:76" s="10" customFormat="1" ht="13.5" customHeight="1" x14ac:dyDescent="0.15">
      <c r="A36" s="383" t="s">
        <v>59</v>
      </c>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5"/>
      <c r="AF36" s="35"/>
      <c r="AG36" s="38"/>
      <c r="AH36" s="38"/>
      <c r="AI36" s="38"/>
      <c r="AJ36" s="38"/>
      <c r="AK36" s="36"/>
      <c r="AL36" s="36"/>
      <c r="AM36" s="36"/>
      <c r="AN36" s="36"/>
      <c r="AO36" s="32"/>
      <c r="AP36" s="39"/>
      <c r="AQ36" s="39">
        <f>DATE(YEAR($AO$14),MONTH($AO$14)+14,1)</f>
        <v>426</v>
      </c>
      <c r="AR36" s="39">
        <f t="shared" si="5"/>
        <v>456</v>
      </c>
      <c r="AS36" s="32">
        <f t="shared" si="6"/>
        <v>21</v>
      </c>
      <c r="AT36" s="39">
        <f t="shared" si="7"/>
        <v>0</v>
      </c>
      <c r="AU36" s="39" t="str">
        <f t="shared" si="2"/>
        <v/>
      </c>
      <c r="AV36" s="39" t="str">
        <f t="shared" si="8"/>
        <v/>
      </c>
      <c r="AW36" s="32" t="str">
        <f t="shared" si="9"/>
        <v/>
      </c>
      <c r="AX36" s="39">
        <f t="shared" si="12"/>
        <v>456</v>
      </c>
      <c r="AY36" s="37" t="str">
        <f t="shared" si="10"/>
        <v/>
      </c>
      <c r="AZ36" s="37" t="str">
        <f t="shared" si="13"/>
        <v/>
      </c>
      <c r="BA36" s="37" t="str">
        <f t="shared" si="11"/>
        <v/>
      </c>
      <c r="BB36" s="37" t="str">
        <f t="shared" si="11"/>
        <v/>
      </c>
      <c r="BC36" s="37" t="str">
        <f t="shared" si="4"/>
        <v/>
      </c>
      <c r="BD36" s="37" t="str">
        <f t="shared" si="4"/>
        <v/>
      </c>
      <c r="BE36" s="37" t="str">
        <f t="shared" si="4"/>
        <v/>
      </c>
      <c r="BF36" s="37" t="str">
        <f t="shared" si="4"/>
        <v/>
      </c>
      <c r="BG36" s="36"/>
      <c r="BH36" s="36"/>
      <c r="BI36" s="36"/>
      <c r="BJ36" s="36"/>
      <c r="BK36" s="25"/>
      <c r="BL36" s="93"/>
      <c r="BM36" s="93"/>
      <c r="BN36" s="93"/>
      <c r="BO36" s="90"/>
      <c r="BP36" s="25"/>
      <c r="BQ36" s="25"/>
      <c r="BR36" s="25"/>
      <c r="BS36" s="25"/>
      <c r="BT36" s="25"/>
      <c r="BU36" s="25"/>
      <c r="BV36" s="25"/>
      <c r="BW36" s="25"/>
      <c r="BX36" s="25"/>
    </row>
    <row r="37" spans="1:76" s="10" customFormat="1" ht="16.5" customHeight="1" x14ac:dyDescent="0.15">
      <c r="A37" s="41" t="s">
        <v>26</v>
      </c>
      <c r="B37" s="395" t="s">
        <v>27</v>
      </c>
      <c r="C37" s="396"/>
      <c r="D37" s="396"/>
      <c r="E37" s="396"/>
      <c r="F37" s="396"/>
      <c r="G37" s="396"/>
      <c r="H37" s="396"/>
      <c r="I37" s="397"/>
      <c r="J37" s="395" t="s">
        <v>28</v>
      </c>
      <c r="K37" s="396"/>
      <c r="L37" s="396"/>
      <c r="M37" s="396"/>
      <c r="N37" s="397"/>
      <c r="O37" s="42"/>
      <c r="P37" s="43"/>
      <c r="Q37" s="395" t="s">
        <v>29</v>
      </c>
      <c r="R37" s="396"/>
      <c r="S37" s="396"/>
      <c r="T37" s="396"/>
      <c r="U37" s="396"/>
      <c r="V37" s="397"/>
      <c r="W37" s="43"/>
      <c r="X37" s="44"/>
      <c r="Y37" s="395" t="s">
        <v>30</v>
      </c>
      <c r="Z37" s="396"/>
      <c r="AA37" s="396"/>
      <c r="AB37" s="396"/>
      <c r="AC37" s="396"/>
      <c r="AD37" s="396"/>
      <c r="AE37" s="397"/>
      <c r="AF37" s="35"/>
      <c r="AG37" s="38"/>
      <c r="AH37" s="38"/>
      <c r="AI37" s="38"/>
      <c r="AJ37" s="38"/>
      <c r="AK37" s="36"/>
      <c r="AL37" s="36"/>
      <c r="AM37" s="36"/>
      <c r="AN37" s="36"/>
      <c r="AO37" s="32"/>
      <c r="AP37" s="39"/>
      <c r="AQ37" s="39">
        <f>DATE(YEAR($AO$14),MONTH($AO$14)+15,1)</f>
        <v>457</v>
      </c>
      <c r="AR37" s="39">
        <f t="shared" si="5"/>
        <v>486</v>
      </c>
      <c r="AS37" s="32">
        <f t="shared" si="6"/>
        <v>22</v>
      </c>
      <c r="AT37" s="39">
        <f t="shared" si="7"/>
        <v>0</v>
      </c>
      <c r="AU37" s="39" t="str">
        <f t="shared" si="2"/>
        <v/>
      </c>
      <c r="AV37" s="39" t="str">
        <f t="shared" si="8"/>
        <v/>
      </c>
      <c r="AW37" s="32" t="str">
        <f t="shared" si="9"/>
        <v/>
      </c>
      <c r="AX37" s="39">
        <f t="shared" si="12"/>
        <v>486</v>
      </c>
      <c r="AY37" s="37" t="str">
        <f t="shared" si="10"/>
        <v/>
      </c>
      <c r="AZ37" s="37" t="str">
        <f t="shared" si="13"/>
        <v/>
      </c>
      <c r="BA37" s="37" t="str">
        <f t="shared" si="11"/>
        <v/>
      </c>
      <c r="BB37" s="37" t="str">
        <f t="shared" si="11"/>
        <v/>
      </c>
      <c r="BC37" s="37" t="str">
        <f t="shared" si="4"/>
        <v/>
      </c>
      <c r="BD37" s="37" t="str">
        <f t="shared" si="4"/>
        <v/>
      </c>
      <c r="BE37" s="37" t="str">
        <f t="shared" si="4"/>
        <v/>
      </c>
      <c r="BF37" s="37" t="str">
        <f t="shared" si="4"/>
        <v/>
      </c>
      <c r="BG37" s="36"/>
      <c r="BH37" s="36"/>
      <c r="BI37" s="36"/>
      <c r="BJ37" s="36"/>
      <c r="BK37" s="25"/>
      <c r="BL37" s="93"/>
      <c r="BM37" s="93"/>
      <c r="BN37" s="93"/>
      <c r="BO37" s="90"/>
      <c r="BP37" s="25"/>
      <c r="BQ37" s="25"/>
      <c r="BR37" s="25"/>
      <c r="BS37" s="25"/>
      <c r="BT37" s="25"/>
      <c r="BU37" s="25"/>
      <c r="BV37" s="25"/>
      <c r="BW37" s="25"/>
      <c r="BX37" s="25"/>
    </row>
    <row r="38" spans="1:76" s="10" customFormat="1" ht="16.5" customHeight="1" x14ac:dyDescent="0.15">
      <c r="A38" s="351" t="s">
        <v>49</v>
      </c>
      <c r="B38" s="352"/>
      <c r="C38" s="352"/>
      <c r="D38" s="352"/>
      <c r="E38" s="352"/>
      <c r="F38" s="352"/>
      <c r="G38" s="352"/>
      <c r="H38" s="352"/>
      <c r="I38" s="352"/>
      <c r="J38" s="352"/>
      <c r="K38" s="352"/>
      <c r="L38" s="352"/>
      <c r="M38" s="352"/>
      <c r="N38" s="352"/>
      <c r="O38" s="352"/>
      <c r="P38" s="352"/>
      <c r="Q38" s="352"/>
      <c r="R38" s="352"/>
      <c r="S38" s="352"/>
      <c r="T38" s="352"/>
      <c r="U38" s="352"/>
      <c r="V38" s="352"/>
      <c r="W38" s="352"/>
      <c r="X38" s="352"/>
      <c r="Y38" s="352"/>
      <c r="Z38" s="352"/>
      <c r="AA38" s="352"/>
      <c r="AB38" s="352"/>
      <c r="AC38" s="352"/>
      <c r="AD38" s="352"/>
      <c r="AE38" s="353"/>
      <c r="AF38" s="38"/>
      <c r="AG38" s="38"/>
      <c r="AH38" s="38"/>
      <c r="AI38" s="38"/>
      <c r="AJ38" s="38"/>
      <c r="AK38" s="36"/>
      <c r="AL38" s="36"/>
      <c r="AM38" s="36"/>
      <c r="AN38" s="36"/>
      <c r="AO38" s="32"/>
      <c r="AP38" s="39"/>
      <c r="AQ38" s="39">
        <f>DATE(YEAR($AO$14),MONTH($AO$14)+16,1)</f>
        <v>487</v>
      </c>
      <c r="AR38" s="39">
        <f t="shared" si="5"/>
        <v>517</v>
      </c>
      <c r="AS38" s="32">
        <f t="shared" si="6"/>
        <v>23</v>
      </c>
      <c r="AT38" s="39">
        <f t="shared" si="7"/>
        <v>0</v>
      </c>
      <c r="AU38" s="39" t="str">
        <f t="shared" si="2"/>
        <v/>
      </c>
      <c r="AV38" s="39" t="str">
        <f t="shared" si="8"/>
        <v/>
      </c>
      <c r="AW38" s="32" t="str">
        <f t="shared" si="9"/>
        <v/>
      </c>
      <c r="AX38" s="39">
        <f t="shared" si="12"/>
        <v>517</v>
      </c>
      <c r="AY38" s="37" t="str">
        <f t="shared" si="10"/>
        <v/>
      </c>
      <c r="AZ38" s="37" t="str">
        <f t="shared" si="13"/>
        <v/>
      </c>
      <c r="BA38" s="37" t="str">
        <f t="shared" si="11"/>
        <v/>
      </c>
      <c r="BB38" s="37" t="str">
        <f t="shared" si="11"/>
        <v/>
      </c>
      <c r="BC38" s="37" t="str">
        <f t="shared" si="11"/>
        <v/>
      </c>
      <c r="BD38" s="37" t="str">
        <f t="shared" si="11"/>
        <v/>
      </c>
      <c r="BE38" s="37" t="str">
        <f t="shared" si="11"/>
        <v/>
      </c>
      <c r="BF38" s="37" t="str">
        <f t="shared" si="11"/>
        <v/>
      </c>
      <c r="BG38" s="36"/>
      <c r="BH38" s="36"/>
      <c r="BI38" s="36"/>
      <c r="BJ38" s="36"/>
      <c r="BK38" s="25"/>
      <c r="BL38" s="93"/>
      <c r="BM38" s="93"/>
      <c r="BN38" s="93"/>
      <c r="BO38" s="90"/>
      <c r="BP38" s="25"/>
      <c r="BQ38" s="25"/>
      <c r="BR38" s="25"/>
      <c r="BS38" s="25"/>
      <c r="BT38" s="25"/>
      <c r="BU38" s="25"/>
      <c r="BV38" s="25"/>
      <c r="BW38" s="25"/>
      <c r="BX38" s="25"/>
    </row>
    <row r="39" spans="1:76" s="10" customFormat="1" ht="26.25" customHeight="1" x14ac:dyDescent="0.15">
      <c r="A39" s="45">
        <v>1</v>
      </c>
      <c r="B39" s="354" t="s">
        <v>44</v>
      </c>
      <c r="C39" s="355"/>
      <c r="D39" s="377">
        <f>IF($Q39="","",IF($Q39&gt;=0,AP13))</f>
        <v>0</v>
      </c>
      <c r="E39" s="377"/>
      <c r="F39" s="46" t="s">
        <v>31</v>
      </c>
      <c r="G39" s="47">
        <f>IF($Q39="","",IF($Q39&gt;=0,AP14))</f>
        <v>0</v>
      </c>
      <c r="H39" s="378" t="s">
        <v>36</v>
      </c>
      <c r="I39" s="379"/>
      <c r="J39" s="380" t="b">
        <f>IF($Q39="","",IF($Q39&gt;=0,$Y$34))</f>
        <v>0</v>
      </c>
      <c r="K39" s="381"/>
      <c r="L39" s="381"/>
      <c r="M39" s="382"/>
      <c r="N39" s="48" t="s">
        <v>15</v>
      </c>
      <c r="O39" s="354" t="s">
        <v>19</v>
      </c>
      <c r="P39" s="355"/>
      <c r="Q39" s="354">
        <f>AW22</f>
        <v>0</v>
      </c>
      <c r="R39" s="355"/>
      <c r="S39" s="355"/>
      <c r="T39" s="355"/>
      <c r="U39" s="355" t="s">
        <v>32</v>
      </c>
      <c r="V39" s="356"/>
      <c r="W39" s="355" t="s">
        <v>14</v>
      </c>
      <c r="X39" s="355"/>
      <c r="Y39" s="49" t="str">
        <f>BA22</f>
        <v/>
      </c>
      <c r="Z39" s="50" t="str">
        <f>BB22</f>
        <v/>
      </c>
      <c r="AA39" s="51" t="str">
        <f t="shared" ref="AA39:AD46" si="14">BC22</f>
        <v/>
      </c>
      <c r="AB39" s="52" t="str">
        <f t="shared" si="14"/>
        <v/>
      </c>
      <c r="AC39" s="50" t="str">
        <f t="shared" si="14"/>
        <v/>
      </c>
      <c r="AD39" s="53" t="str">
        <f t="shared" si="14"/>
        <v>0</v>
      </c>
      <c r="AE39" s="54" t="s">
        <v>15</v>
      </c>
      <c r="AF39" s="38"/>
      <c r="AG39" s="38"/>
      <c r="AH39" s="38"/>
      <c r="AI39" s="38"/>
      <c r="AJ39" s="38"/>
      <c r="AK39" s="36"/>
      <c r="AL39" s="36"/>
      <c r="AM39" s="36"/>
      <c r="AN39" s="36"/>
      <c r="AO39" s="32"/>
      <c r="AP39" s="39"/>
      <c r="AQ39" s="39">
        <f>DATE(YEAR($AO$14),MONTH($AO$14)+17,1)</f>
        <v>518</v>
      </c>
      <c r="AR39" s="39">
        <f t="shared" si="5"/>
        <v>547</v>
      </c>
      <c r="AS39" s="32">
        <f t="shared" si="6"/>
        <v>20</v>
      </c>
      <c r="AT39" s="39">
        <f>IF($AO$15&lt;AR39,$AO$15,IF($AO$15&gt;=AR39,AR39))</f>
        <v>0</v>
      </c>
      <c r="AU39" s="39" t="str">
        <f t="shared" si="2"/>
        <v/>
      </c>
      <c r="AV39" s="39" t="str">
        <f t="shared" si="8"/>
        <v/>
      </c>
      <c r="AW39" s="32" t="str">
        <f t="shared" si="9"/>
        <v/>
      </c>
      <c r="AX39" s="39">
        <f t="shared" si="12"/>
        <v>547</v>
      </c>
      <c r="AY39" s="37" t="str">
        <f t="shared" si="10"/>
        <v/>
      </c>
      <c r="AZ39" s="37" t="str">
        <f t="shared" si="13"/>
        <v/>
      </c>
      <c r="BA39" s="37" t="str">
        <f t="shared" si="11"/>
        <v/>
      </c>
      <c r="BB39" s="37" t="str">
        <f t="shared" si="11"/>
        <v/>
      </c>
      <c r="BC39" s="37" t="str">
        <f t="shared" si="11"/>
        <v/>
      </c>
      <c r="BD39" s="37" t="str">
        <f t="shared" si="11"/>
        <v/>
      </c>
      <c r="BE39" s="37" t="str">
        <f t="shared" si="11"/>
        <v/>
      </c>
      <c r="BF39" s="37" t="str">
        <f t="shared" si="11"/>
        <v/>
      </c>
      <c r="BG39" s="37" t="str">
        <f>IF(LEN($AY22)&gt;=49-COLUMN(AW22),LEFT(RIGHT($AY22,49-COLUMN(AW22)),1),"")</f>
        <v/>
      </c>
      <c r="BH39" s="37"/>
      <c r="BI39" s="37"/>
      <c r="BJ39" s="36"/>
      <c r="BK39" s="25"/>
      <c r="BL39" s="93"/>
      <c r="BM39" s="93"/>
      <c r="BN39" s="93"/>
      <c r="BO39" s="90"/>
      <c r="BP39" s="25"/>
      <c r="BQ39" s="25"/>
      <c r="BR39" s="25"/>
      <c r="BS39" s="25"/>
      <c r="BT39" s="25"/>
      <c r="BU39" s="25"/>
      <c r="BV39" s="25"/>
      <c r="BW39" s="25"/>
      <c r="BX39" s="25"/>
    </row>
    <row r="40" spans="1:76" s="10" customFormat="1" ht="23.25" customHeight="1" x14ac:dyDescent="0.15">
      <c r="A40" s="55">
        <v>2</v>
      </c>
      <c r="B40" s="344" t="s">
        <v>45</v>
      </c>
      <c r="C40" s="342"/>
      <c r="D40" s="345" t="str">
        <f>IF($Q40="","",IF($Q40&gt;=0,AQ13))</f>
        <v/>
      </c>
      <c r="E40" s="345"/>
      <c r="F40" s="56" t="s">
        <v>31</v>
      </c>
      <c r="G40" s="57" t="str">
        <f>IF($Q40="","",IF($Q40&gt;=0,AQ14))</f>
        <v/>
      </c>
      <c r="H40" s="346" t="s">
        <v>36</v>
      </c>
      <c r="I40" s="347"/>
      <c r="J40" s="348" t="str">
        <f t="shared" ref="J40:J45" si="15">IF($Q40="","",IF($Q40&gt;0,$Y$34))</f>
        <v/>
      </c>
      <c r="K40" s="349"/>
      <c r="L40" s="349"/>
      <c r="M40" s="350"/>
      <c r="N40" s="58" t="s">
        <v>15</v>
      </c>
      <c r="O40" s="344" t="s">
        <v>19</v>
      </c>
      <c r="P40" s="342"/>
      <c r="Q40" s="344" t="str">
        <f t="shared" ref="Q40:Q45" si="16">AW23</f>
        <v/>
      </c>
      <c r="R40" s="342"/>
      <c r="S40" s="342"/>
      <c r="T40" s="342"/>
      <c r="U40" s="342" t="s">
        <v>32</v>
      </c>
      <c r="V40" s="343"/>
      <c r="W40" s="342" t="s">
        <v>14</v>
      </c>
      <c r="X40" s="342"/>
      <c r="Y40" s="59" t="str">
        <f t="shared" ref="Y40:Z46" si="17">BA23</f>
        <v/>
      </c>
      <c r="Z40" s="60" t="str">
        <f t="shared" si="17"/>
        <v/>
      </c>
      <c r="AA40" s="61" t="str">
        <f t="shared" si="14"/>
        <v/>
      </c>
      <c r="AB40" s="62" t="str">
        <f t="shared" si="14"/>
        <v/>
      </c>
      <c r="AC40" s="60" t="str">
        <f t="shared" si="14"/>
        <v/>
      </c>
      <c r="AD40" s="63" t="str">
        <f t="shared" si="14"/>
        <v/>
      </c>
      <c r="AE40" s="64" t="s">
        <v>15</v>
      </c>
      <c r="AF40" s="38"/>
      <c r="AG40" s="38"/>
      <c r="AH40" s="38"/>
      <c r="AI40" s="38"/>
      <c r="AJ40" s="38"/>
      <c r="AK40" s="36"/>
      <c r="AL40" s="36"/>
      <c r="AM40" s="36"/>
      <c r="AN40" s="36"/>
      <c r="AO40" s="32"/>
      <c r="AP40" s="39"/>
      <c r="AQ40" s="39"/>
      <c r="AR40" s="39"/>
      <c r="AS40" s="39"/>
      <c r="AT40" s="39"/>
      <c r="AU40" s="39"/>
      <c r="AV40" s="39"/>
      <c r="AW40" s="104">
        <f>SUM(AW22:AW39)</f>
        <v>0</v>
      </c>
      <c r="AX40" s="39"/>
      <c r="AY40" s="39">
        <f>SUM(AY22:AY39)</f>
        <v>0</v>
      </c>
      <c r="AZ40" s="37" t="str">
        <f t="shared" si="13"/>
        <v/>
      </c>
      <c r="BA40" s="37" t="str">
        <f t="shared" si="11"/>
        <v/>
      </c>
      <c r="BB40" s="37" t="str">
        <f t="shared" si="11"/>
        <v/>
      </c>
      <c r="BC40" s="37" t="str">
        <f t="shared" si="11"/>
        <v/>
      </c>
      <c r="BD40" s="37" t="str">
        <f t="shared" si="11"/>
        <v/>
      </c>
      <c r="BE40" s="37" t="str">
        <f>IF(LEN($AY40)&gt;=49-COLUMN(AU40),LEFT(RIGHT($AY40,49-COLUMN(AU40)),1),"")</f>
        <v/>
      </c>
      <c r="BF40" s="37" t="str">
        <f>IF(LEN($AY40)&gt;=49-COLUMN(AV40),LEFT(RIGHT($AY40,49-COLUMN(AV40)),1),"")</f>
        <v>0</v>
      </c>
      <c r="BG40" s="37" t="str">
        <f t="shared" ref="BG40:BG56" si="18">IF(LEN($AY23)&gt;=49-COLUMN(AW23),LEFT(RIGHT($AY23,49-COLUMN(AW23)),1),"")</f>
        <v/>
      </c>
      <c r="BH40" s="37"/>
      <c r="BI40" s="37"/>
      <c r="BJ40" s="36"/>
      <c r="BK40" s="25"/>
      <c r="BL40" s="93"/>
      <c r="BM40" s="93"/>
      <c r="BN40" s="93"/>
      <c r="BO40" s="90"/>
      <c r="BP40" s="25"/>
      <c r="BQ40" s="25"/>
      <c r="BR40" s="25"/>
      <c r="BS40" s="25"/>
      <c r="BT40" s="25"/>
      <c r="BU40" s="25"/>
      <c r="BV40" s="25"/>
      <c r="BW40" s="25"/>
      <c r="BX40" s="25"/>
    </row>
    <row r="41" spans="1:76" s="10" customFormat="1" ht="23.25" customHeight="1" x14ac:dyDescent="0.15">
      <c r="A41" s="55">
        <v>3</v>
      </c>
      <c r="B41" s="344" t="s">
        <v>45</v>
      </c>
      <c r="C41" s="342"/>
      <c r="D41" s="345" t="str">
        <f>IF($Q41="","",IF($Q41&gt;=0,AR13))</f>
        <v/>
      </c>
      <c r="E41" s="345"/>
      <c r="F41" s="56" t="s">
        <v>31</v>
      </c>
      <c r="G41" s="57" t="str">
        <f>IF($Q41="","",IF($Q41&gt;=0,AR14))</f>
        <v/>
      </c>
      <c r="H41" s="346" t="s">
        <v>36</v>
      </c>
      <c r="I41" s="347"/>
      <c r="J41" s="348" t="str">
        <f t="shared" si="15"/>
        <v/>
      </c>
      <c r="K41" s="349"/>
      <c r="L41" s="349"/>
      <c r="M41" s="350"/>
      <c r="N41" s="58" t="s">
        <v>15</v>
      </c>
      <c r="O41" s="344" t="s">
        <v>19</v>
      </c>
      <c r="P41" s="342"/>
      <c r="Q41" s="344" t="str">
        <f t="shared" si="16"/>
        <v/>
      </c>
      <c r="R41" s="342"/>
      <c r="S41" s="342"/>
      <c r="T41" s="342"/>
      <c r="U41" s="342" t="s">
        <v>33</v>
      </c>
      <c r="V41" s="343"/>
      <c r="W41" s="342" t="s">
        <v>14</v>
      </c>
      <c r="X41" s="342"/>
      <c r="Y41" s="59" t="str">
        <f t="shared" si="17"/>
        <v/>
      </c>
      <c r="Z41" s="60" t="str">
        <f t="shared" si="17"/>
        <v/>
      </c>
      <c r="AA41" s="61" t="str">
        <f t="shared" si="14"/>
        <v/>
      </c>
      <c r="AB41" s="62" t="str">
        <f t="shared" si="14"/>
        <v/>
      </c>
      <c r="AC41" s="60" t="str">
        <f t="shared" si="14"/>
        <v/>
      </c>
      <c r="AD41" s="63" t="str">
        <f t="shared" si="14"/>
        <v/>
      </c>
      <c r="AE41" s="64" t="s">
        <v>15</v>
      </c>
      <c r="AF41" s="38"/>
      <c r="AG41" s="38"/>
      <c r="AH41" s="38"/>
      <c r="AI41" s="38"/>
      <c r="AJ41" s="38"/>
      <c r="AK41" s="36"/>
      <c r="AL41" s="36"/>
      <c r="AM41" s="36"/>
      <c r="AN41" s="36"/>
      <c r="AO41" s="32"/>
      <c r="AP41" s="75" t="str">
        <f>AU50</f>
        <v/>
      </c>
      <c r="AQ41" s="75" t="str">
        <f>AU51</f>
        <v/>
      </c>
      <c r="AR41" s="75" t="str">
        <f>AU52</f>
        <v/>
      </c>
      <c r="AS41" s="75" t="str">
        <f>AU53</f>
        <v/>
      </c>
      <c r="AT41" s="75" t="str">
        <f>AU54</f>
        <v/>
      </c>
      <c r="AU41" s="75" t="str">
        <f>AU55</f>
        <v/>
      </c>
      <c r="AV41" s="75" t="str">
        <f>AU56</f>
        <v/>
      </c>
      <c r="AW41" s="75">
        <v>30</v>
      </c>
      <c r="AX41" s="75" t="str">
        <f>AU58</f>
        <v/>
      </c>
      <c r="AY41" s="75" t="str">
        <f>AU59</f>
        <v/>
      </c>
      <c r="AZ41" s="31" t="str">
        <f>AU60</f>
        <v/>
      </c>
      <c r="BA41" s="31" t="str">
        <f>AU61</f>
        <v/>
      </c>
      <c r="BB41" s="31" t="str">
        <f>AU62</f>
        <v/>
      </c>
      <c r="BC41" s="36"/>
      <c r="BD41" s="37"/>
      <c r="BE41" s="37"/>
      <c r="BF41" s="37"/>
      <c r="BG41" s="37" t="str">
        <f t="shared" si="18"/>
        <v/>
      </c>
      <c r="BH41" s="37"/>
      <c r="BI41" s="37"/>
      <c r="BJ41" s="36"/>
      <c r="BK41" s="25"/>
      <c r="BL41" s="93"/>
      <c r="BM41" s="93"/>
      <c r="BN41" s="93"/>
      <c r="BO41" s="90"/>
      <c r="BP41" s="25"/>
      <c r="BQ41" s="25"/>
      <c r="BR41" s="25"/>
      <c r="BS41" s="25"/>
      <c r="BT41" s="25"/>
      <c r="BU41" s="25"/>
      <c r="BV41" s="25"/>
      <c r="BW41" s="25"/>
      <c r="BX41" s="25"/>
    </row>
    <row r="42" spans="1:76" s="10" customFormat="1" ht="23.25" customHeight="1" x14ac:dyDescent="0.15">
      <c r="A42" s="55">
        <v>4</v>
      </c>
      <c r="B42" s="344" t="s">
        <v>45</v>
      </c>
      <c r="C42" s="342"/>
      <c r="D42" s="345" t="str">
        <f>IF($Q42="","",IF($Q42&gt;=0,AS13))</f>
        <v/>
      </c>
      <c r="E42" s="345"/>
      <c r="F42" s="56" t="s">
        <v>31</v>
      </c>
      <c r="G42" s="57" t="str">
        <f>IF($Q42="","",IF($Q42&gt;=0,AS14))</f>
        <v/>
      </c>
      <c r="H42" s="346" t="s">
        <v>36</v>
      </c>
      <c r="I42" s="347"/>
      <c r="J42" s="348" t="str">
        <f t="shared" si="15"/>
        <v/>
      </c>
      <c r="K42" s="349"/>
      <c r="L42" s="349"/>
      <c r="M42" s="350"/>
      <c r="N42" s="58" t="s">
        <v>15</v>
      </c>
      <c r="O42" s="344" t="s">
        <v>19</v>
      </c>
      <c r="P42" s="342"/>
      <c r="Q42" s="344" t="str">
        <f t="shared" si="16"/>
        <v/>
      </c>
      <c r="R42" s="342"/>
      <c r="S42" s="342"/>
      <c r="T42" s="342"/>
      <c r="U42" s="342" t="s">
        <v>33</v>
      </c>
      <c r="V42" s="343"/>
      <c r="W42" s="342" t="s">
        <v>14</v>
      </c>
      <c r="X42" s="342"/>
      <c r="Y42" s="59" t="str">
        <f t="shared" si="17"/>
        <v/>
      </c>
      <c r="Z42" s="60" t="str">
        <f t="shared" si="17"/>
        <v/>
      </c>
      <c r="AA42" s="61" t="str">
        <f t="shared" si="14"/>
        <v/>
      </c>
      <c r="AB42" s="62" t="str">
        <f t="shared" si="14"/>
        <v/>
      </c>
      <c r="AC42" s="60" t="str">
        <f t="shared" si="14"/>
        <v/>
      </c>
      <c r="AD42" s="63" t="str">
        <f t="shared" si="14"/>
        <v/>
      </c>
      <c r="AE42" s="64" t="s">
        <v>15</v>
      </c>
      <c r="AF42" s="38"/>
      <c r="AG42" s="38"/>
      <c r="AH42" s="38"/>
      <c r="AI42" s="38"/>
      <c r="AJ42" s="38"/>
      <c r="AK42" s="36"/>
      <c r="AL42" s="36"/>
      <c r="AM42" s="36"/>
      <c r="AN42" s="36"/>
      <c r="AO42" s="32">
        <f>AR9+1</f>
        <v>1</v>
      </c>
      <c r="AP42" s="39">
        <f>AO42</f>
        <v>1</v>
      </c>
      <c r="AQ42" s="39">
        <f t="shared" ref="AQ42:BB42" si="19">DATE(YEAR(AP42),MONTH(AP42)+1,1)</f>
        <v>32</v>
      </c>
      <c r="AR42" s="39">
        <f t="shared" si="19"/>
        <v>61</v>
      </c>
      <c r="AS42" s="39">
        <f t="shared" si="19"/>
        <v>92</v>
      </c>
      <c r="AT42" s="39">
        <f t="shared" si="19"/>
        <v>122</v>
      </c>
      <c r="AU42" s="39">
        <f t="shared" si="19"/>
        <v>153</v>
      </c>
      <c r="AV42" s="39">
        <f t="shared" si="19"/>
        <v>183</v>
      </c>
      <c r="AW42" s="39">
        <f t="shared" si="19"/>
        <v>214</v>
      </c>
      <c r="AX42" s="39">
        <f t="shared" si="19"/>
        <v>245</v>
      </c>
      <c r="AY42" s="39">
        <f t="shared" si="19"/>
        <v>275</v>
      </c>
      <c r="AZ42" s="32">
        <f t="shared" si="19"/>
        <v>306</v>
      </c>
      <c r="BA42" s="32">
        <f t="shared" si="19"/>
        <v>336</v>
      </c>
      <c r="BB42" s="32">
        <f t="shared" si="19"/>
        <v>367</v>
      </c>
      <c r="BC42" s="36"/>
      <c r="BD42" s="37"/>
      <c r="BE42" s="37"/>
      <c r="BF42" s="37"/>
      <c r="BG42" s="37" t="str">
        <f t="shared" si="18"/>
        <v/>
      </c>
      <c r="BH42" s="37"/>
      <c r="BI42" s="37"/>
      <c r="BJ42" s="36"/>
      <c r="BK42" s="86" t="b">
        <f>IF($Q39="","",IF($Q39&gt;=1,AP14))</f>
        <v>0</v>
      </c>
      <c r="BL42" s="93">
        <f t="shared" ref="BL42:BL49" si="20">G39</f>
        <v>0</v>
      </c>
      <c r="BM42" s="93" t="str">
        <f>IF(COUNT(BL42),FIND(TEXT(BL42,"G"),"MTSH")&amp;TEXT(BL42,"RMMDD"),"")</f>
        <v>1330100</v>
      </c>
      <c r="BN42" s="93" t="str">
        <f>LEFT(BM42,3)</f>
        <v>133</v>
      </c>
      <c r="BO42" s="90" t="str">
        <f>RIGHTB(BN42,1)</f>
        <v>3</v>
      </c>
      <c r="BP42" s="87"/>
      <c r="BQ42" s="25"/>
      <c r="BR42" s="25"/>
      <c r="BS42" s="25"/>
      <c r="BT42" s="25"/>
      <c r="BU42" s="25"/>
      <c r="BV42" s="25"/>
      <c r="BW42" s="25"/>
      <c r="BX42" s="25"/>
    </row>
    <row r="43" spans="1:76" s="10" customFormat="1" ht="23.25" customHeight="1" x14ac:dyDescent="0.15">
      <c r="A43" s="55">
        <v>5</v>
      </c>
      <c r="B43" s="344" t="s">
        <v>45</v>
      </c>
      <c r="C43" s="342"/>
      <c r="D43" s="345" t="str">
        <f>IF($Q43="","",IF($Q43&gt;=0,AT13))</f>
        <v/>
      </c>
      <c r="E43" s="345"/>
      <c r="F43" s="56" t="s">
        <v>31</v>
      </c>
      <c r="G43" s="57" t="str">
        <f>IF($Q43="","",IF($Q43&gt;=0,AT14))</f>
        <v/>
      </c>
      <c r="H43" s="346" t="s">
        <v>36</v>
      </c>
      <c r="I43" s="347"/>
      <c r="J43" s="348" t="str">
        <f t="shared" si="15"/>
        <v/>
      </c>
      <c r="K43" s="349"/>
      <c r="L43" s="349"/>
      <c r="M43" s="350"/>
      <c r="N43" s="58" t="s">
        <v>15</v>
      </c>
      <c r="O43" s="344" t="s">
        <v>19</v>
      </c>
      <c r="P43" s="342"/>
      <c r="Q43" s="344" t="str">
        <f t="shared" si="16"/>
        <v/>
      </c>
      <c r="R43" s="342"/>
      <c r="S43" s="342"/>
      <c r="T43" s="342"/>
      <c r="U43" s="342" t="s">
        <v>33</v>
      </c>
      <c r="V43" s="343"/>
      <c r="W43" s="342" t="s">
        <v>14</v>
      </c>
      <c r="X43" s="342"/>
      <c r="Y43" s="59" t="str">
        <f t="shared" si="17"/>
        <v/>
      </c>
      <c r="Z43" s="60" t="str">
        <f t="shared" si="17"/>
        <v/>
      </c>
      <c r="AA43" s="61" t="str">
        <f t="shared" si="14"/>
        <v/>
      </c>
      <c r="AB43" s="62" t="str">
        <f t="shared" si="14"/>
        <v/>
      </c>
      <c r="AC43" s="60" t="str">
        <f t="shared" si="14"/>
        <v/>
      </c>
      <c r="AD43" s="63" t="str">
        <f t="shared" si="14"/>
        <v/>
      </c>
      <c r="AE43" s="64" t="s">
        <v>15</v>
      </c>
      <c r="AF43" s="38"/>
      <c r="AG43" s="38"/>
      <c r="AH43" s="38"/>
      <c r="AI43" s="38"/>
      <c r="AJ43" s="38"/>
      <c r="AK43" s="36"/>
      <c r="AL43" s="36"/>
      <c r="AM43" s="36"/>
      <c r="AN43" s="36"/>
      <c r="AO43" s="32">
        <f>AV9</f>
        <v>0</v>
      </c>
      <c r="AP43" s="39"/>
      <c r="AQ43" s="39"/>
      <c r="AR43" s="39"/>
      <c r="AS43" s="39"/>
      <c r="AT43" s="39"/>
      <c r="AU43" s="39"/>
      <c r="AV43" s="39" t="str">
        <f t="shared" ref="AV43:BB43" si="21">IF(AU45="","",IF(AU45&gt;1,MIN($A$51,EOMONTH(AV42,0))-MAX($A$50,AV42)+1))</f>
        <v/>
      </c>
      <c r="AW43" s="39" t="str">
        <f t="shared" si="21"/>
        <v/>
      </c>
      <c r="AX43" s="39" t="str">
        <f t="shared" si="21"/>
        <v/>
      </c>
      <c r="AY43" s="39" t="str">
        <f t="shared" si="21"/>
        <v/>
      </c>
      <c r="AZ43" s="32" t="str">
        <f t="shared" si="21"/>
        <v/>
      </c>
      <c r="BA43" s="32" t="str">
        <f t="shared" si="21"/>
        <v/>
      </c>
      <c r="BB43" s="32" t="str">
        <f t="shared" si="21"/>
        <v/>
      </c>
      <c r="BC43" s="32"/>
      <c r="BD43" s="37"/>
      <c r="BE43" s="37"/>
      <c r="BF43" s="37"/>
      <c r="BG43" s="37" t="str">
        <f t="shared" si="18"/>
        <v/>
      </c>
      <c r="BH43" s="37"/>
      <c r="BI43" s="37"/>
      <c r="BJ43" s="36"/>
      <c r="BK43" s="86" t="str">
        <f>IF($Q40="","",IF($Q40&gt;=1,AQ14))</f>
        <v/>
      </c>
      <c r="BL43" s="93" t="str">
        <f t="shared" si="20"/>
        <v/>
      </c>
      <c r="BM43" s="93" t="str">
        <f t="shared" ref="BM43:BM58" si="22">IF(COUNT(BL43),FIND(TEXT(BL43,"G"),"MTSH")&amp;TEXT(BL43,"RMMDD"),"")</f>
        <v/>
      </c>
      <c r="BN43" s="93" t="str">
        <f t="shared" ref="BN43:BN58" si="23">LEFT(BM43,3)</f>
        <v/>
      </c>
      <c r="BO43" s="90" t="str">
        <f t="shared" ref="BO43:BO58" si="24">RIGHTB(BN43,1)</f>
        <v/>
      </c>
      <c r="BP43" s="87"/>
      <c r="BQ43" s="25"/>
      <c r="BR43" s="25"/>
      <c r="BS43" s="25"/>
      <c r="BT43" s="25"/>
      <c r="BU43" s="25"/>
      <c r="BV43" s="25"/>
      <c r="BW43" s="25"/>
      <c r="BX43" s="25"/>
    </row>
    <row r="44" spans="1:76" s="10" customFormat="1" ht="23.25" customHeight="1" x14ac:dyDescent="0.15">
      <c r="A44" s="55">
        <v>6</v>
      </c>
      <c r="B44" s="344" t="s">
        <v>45</v>
      </c>
      <c r="C44" s="342"/>
      <c r="D44" s="345" t="str">
        <f>IF($Q44="","",IF($Q44&gt;=0,AU13))</f>
        <v/>
      </c>
      <c r="E44" s="345"/>
      <c r="F44" s="56" t="s">
        <v>31</v>
      </c>
      <c r="G44" s="57" t="str">
        <f>IF($Q44="","",IF($Q44&gt;=0,AU14))</f>
        <v/>
      </c>
      <c r="H44" s="346" t="s">
        <v>36</v>
      </c>
      <c r="I44" s="347"/>
      <c r="J44" s="348" t="str">
        <f t="shared" si="15"/>
        <v/>
      </c>
      <c r="K44" s="349"/>
      <c r="L44" s="349"/>
      <c r="M44" s="350"/>
      <c r="N44" s="58" t="s">
        <v>15</v>
      </c>
      <c r="O44" s="344" t="s">
        <v>19</v>
      </c>
      <c r="P44" s="342"/>
      <c r="Q44" s="344" t="str">
        <f>AW27</f>
        <v/>
      </c>
      <c r="R44" s="342"/>
      <c r="S44" s="342"/>
      <c r="T44" s="342"/>
      <c r="U44" s="342" t="s">
        <v>33</v>
      </c>
      <c r="V44" s="343"/>
      <c r="W44" s="342" t="s">
        <v>14</v>
      </c>
      <c r="X44" s="342"/>
      <c r="Y44" s="59" t="str">
        <f t="shared" si="17"/>
        <v/>
      </c>
      <c r="Z44" s="60" t="str">
        <f t="shared" si="17"/>
        <v/>
      </c>
      <c r="AA44" s="61" t="str">
        <f t="shared" si="14"/>
        <v/>
      </c>
      <c r="AB44" s="62" t="str">
        <f t="shared" si="14"/>
        <v/>
      </c>
      <c r="AC44" s="60" t="str">
        <f t="shared" si="14"/>
        <v/>
      </c>
      <c r="AD44" s="63" t="str">
        <f t="shared" si="14"/>
        <v/>
      </c>
      <c r="AE44" s="64" t="s">
        <v>15</v>
      </c>
      <c r="AF44" s="38"/>
      <c r="AG44" s="38"/>
      <c r="AH44" s="38"/>
      <c r="AI44" s="38"/>
      <c r="AJ44" s="38"/>
      <c r="AK44" s="36"/>
      <c r="AL44" s="36"/>
      <c r="AM44" s="36"/>
      <c r="AN44" s="36"/>
      <c r="AO44" s="32"/>
      <c r="AP44" s="39"/>
      <c r="AQ44" s="39"/>
      <c r="AR44" s="39"/>
      <c r="AS44" s="39"/>
      <c r="AT44" s="39"/>
      <c r="AU44" s="39"/>
      <c r="AV44" s="39"/>
      <c r="AW44" s="39"/>
      <c r="AX44" s="39"/>
      <c r="AY44" s="39"/>
      <c r="AZ44" s="32"/>
      <c r="BA44" s="32"/>
      <c r="BB44" s="32"/>
      <c r="BC44" s="32"/>
      <c r="BD44" s="37"/>
      <c r="BE44" s="37"/>
      <c r="BF44" s="37"/>
      <c r="BG44" s="37" t="str">
        <f t="shared" si="18"/>
        <v/>
      </c>
      <c r="BH44" s="37"/>
      <c r="BI44" s="37"/>
      <c r="BJ44" s="36"/>
      <c r="BK44" s="86" t="str">
        <f>IF($Q41="","",IF($Q41&gt;=1,AR14))</f>
        <v/>
      </c>
      <c r="BL44" s="93" t="str">
        <f t="shared" si="20"/>
        <v/>
      </c>
      <c r="BM44" s="93" t="str">
        <f t="shared" si="22"/>
        <v/>
      </c>
      <c r="BN44" s="93" t="str">
        <f t="shared" si="23"/>
        <v/>
      </c>
      <c r="BO44" s="90" t="str">
        <f t="shared" si="24"/>
        <v/>
      </c>
      <c r="BP44" s="87"/>
      <c r="BQ44" s="25"/>
      <c r="BR44" s="25"/>
      <c r="BS44" s="25"/>
      <c r="BT44" s="25"/>
      <c r="BU44" s="25"/>
      <c r="BV44" s="25"/>
      <c r="BW44" s="25"/>
      <c r="BX44" s="25"/>
    </row>
    <row r="45" spans="1:76" s="10" customFormat="1" ht="23.25" customHeight="1" x14ac:dyDescent="0.15">
      <c r="A45" s="55">
        <v>7</v>
      </c>
      <c r="B45" s="344" t="s">
        <v>45</v>
      </c>
      <c r="C45" s="342"/>
      <c r="D45" s="345" t="str">
        <f>IF($Q45="","",IF($Q45&gt;=0,AV13))</f>
        <v/>
      </c>
      <c r="E45" s="345"/>
      <c r="F45" s="56" t="s">
        <v>31</v>
      </c>
      <c r="G45" s="57" t="str">
        <f>IF($Q45="","",IF($Q45&gt;=0,AV14))</f>
        <v/>
      </c>
      <c r="H45" s="346" t="s">
        <v>36</v>
      </c>
      <c r="I45" s="347"/>
      <c r="J45" s="348" t="str">
        <f t="shared" si="15"/>
        <v/>
      </c>
      <c r="K45" s="349"/>
      <c r="L45" s="349"/>
      <c r="M45" s="350"/>
      <c r="N45" s="58" t="s">
        <v>15</v>
      </c>
      <c r="O45" s="344" t="s">
        <v>19</v>
      </c>
      <c r="P45" s="342"/>
      <c r="Q45" s="344" t="str">
        <f t="shared" si="16"/>
        <v/>
      </c>
      <c r="R45" s="342"/>
      <c r="S45" s="342"/>
      <c r="T45" s="342"/>
      <c r="U45" s="342" t="s">
        <v>33</v>
      </c>
      <c r="V45" s="343"/>
      <c r="W45" s="342" t="s">
        <v>14</v>
      </c>
      <c r="X45" s="342"/>
      <c r="Y45" s="59" t="str">
        <f t="shared" si="17"/>
        <v/>
      </c>
      <c r="Z45" s="60" t="str">
        <f t="shared" si="17"/>
        <v/>
      </c>
      <c r="AA45" s="61" t="str">
        <f t="shared" si="14"/>
        <v/>
      </c>
      <c r="AB45" s="62" t="str">
        <f t="shared" si="14"/>
        <v/>
      </c>
      <c r="AC45" s="60" t="str">
        <f t="shared" si="14"/>
        <v/>
      </c>
      <c r="AD45" s="63" t="str">
        <f t="shared" si="14"/>
        <v/>
      </c>
      <c r="AE45" s="64" t="s">
        <v>15</v>
      </c>
      <c r="AF45" s="38"/>
      <c r="AG45" s="38"/>
      <c r="AH45" s="38"/>
      <c r="AI45" s="38"/>
      <c r="AJ45" s="38"/>
      <c r="AK45" s="36"/>
      <c r="AL45" s="36"/>
      <c r="AM45" s="36"/>
      <c r="AN45" s="36"/>
      <c r="AO45" s="32"/>
      <c r="AP45" s="39" t="str">
        <f>IF($I68&gt;1,$I68,IF($I68="",""))</f>
        <v/>
      </c>
      <c r="AQ45" s="39"/>
      <c r="AR45" s="39"/>
      <c r="AS45" s="39"/>
      <c r="AT45" s="39"/>
      <c r="AU45" s="39"/>
      <c r="AV45" s="39" t="str">
        <f>IF($I74&gt;1,$I74,IF($I74="",""))</f>
        <v/>
      </c>
      <c r="AW45" s="39" t="str">
        <f>IF($I75&gt;1,$I75,IF($I75="",""))</f>
        <v/>
      </c>
      <c r="AX45" s="39" t="str">
        <f>IF($I76&gt;1,$I76,IF($I76="",""))</f>
        <v/>
      </c>
      <c r="AY45" s="39" t="str">
        <f>IF($I77&gt;1,$I77,IF($I77="",""))</f>
        <v/>
      </c>
      <c r="AZ45" s="32" t="str">
        <f>IF($I78&gt;1,$I78,IF($I78="",""))</f>
        <v/>
      </c>
      <c r="BA45" s="32" t="str">
        <f>IF($I365&gt;1,$I79,IF($I79="",""))</f>
        <v/>
      </c>
      <c r="BB45" s="32" t="str">
        <f>IF($I80&gt;1,$I80,IF($I80="",""))</f>
        <v/>
      </c>
      <c r="BC45" s="32"/>
      <c r="BD45" s="37" t="str">
        <f t="shared" ref="BD45:BF49" si="25">IF(LEN($AY28)&gt;=49-COLUMN(AT28),LEFT(RIGHT($AY28,49-COLUMN(AT28)),1),"")</f>
        <v/>
      </c>
      <c r="BE45" s="37" t="str">
        <f t="shared" si="25"/>
        <v/>
      </c>
      <c r="BF45" s="37" t="str">
        <f t="shared" si="25"/>
        <v/>
      </c>
      <c r="BG45" s="37" t="str">
        <f t="shared" si="18"/>
        <v/>
      </c>
      <c r="BH45" s="37"/>
      <c r="BI45" s="37"/>
      <c r="BJ45" s="36"/>
      <c r="BK45" s="86" t="str">
        <f>IF($Q42="","",IF($Q42&gt;=1,AS14))</f>
        <v/>
      </c>
      <c r="BL45" s="93" t="str">
        <f t="shared" si="20"/>
        <v/>
      </c>
      <c r="BM45" s="93" t="str">
        <f t="shared" si="22"/>
        <v/>
      </c>
      <c r="BN45" s="93" t="str">
        <f t="shared" si="23"/>
        <v/>
      </c>
      <c r="BO45" s="90" t="str">
        <f t="shared" si="24"/>
        <v/>
      </c>
      <c r="BP45" s="87"/>
      <c r="BQ45" s="25"/>
      <c r="BR45" s="25"/>
      <c r="BS45" s="25"/>
      <c r="BT45" s="25"/>
      <c r="BU45" s="25"/>
      <c r="BV45" s="25"/>
      <c r="BW45" s="25"/>
      <c r="BX45" s="25"/>
    </row>
    <row r="46" spans="1:76" s="10" customFormat="1" ht="23.25" customHeight="1" x14ac:dyDescent="0.15">
      <c r="A46" s="65">
        <v>8</v>
      </c>
      <c r="B46" s="357" t="s">
        <v>45</v>
      </c>
      <c r="C46" s="358"/>
      <c r="D46" s="359" t="str">
        <f>IF($Q46="","",IF($Q46&gt;=0,AW13))</f>
        <v/>
      </c>
      <c r="E46" s="359"/>
      <c r="F46" s="66" t="s">
        <v>31</v>
      </c>
      <c r="G46" s="67" t="str">
        <f>IF($Q46="","",IF($Q46&gt;=0,AW14))</f>
        <v/>
      </c>
      <c r="H46" s="360" t="s">
        <v>36</v>
      </c>
      <c r="I46" s="361"/>
      <c r="J46" s="362" t="str">
        <f>IF($Q46="","",IF($Q46&gt;=0,$Y$34))</f>
        <v/>
      </c>
      <c r="K46" s="363"/>
      <c r="L46" s="363"/>
      <c r="M46" s="364"/>
      <c r="N46" s="68" t="s">
        <v>15</v>
      </c>
      <c r="O46" s="357" t="s">
        <v>19</v>
      </c>
      <c r="P46" s="358"/>
      <c r="Q46" s="357" t="str">
        <f>AW29</f>
        <v/>
      </c>
      <c r="R46" s="358"/>
      <c r="S46" s="358"/>
      <c r="T46" s="358"/>
      <c r="U46" s="358" t="s">
        <v>34</v>
      </c>
      <c r="V46" s="366"/>
      <c r="W46" s="358" t="s">
        <v>14</v>
      </c>
      <c r="X46" s="358"/>
      <c r="Y46" s="69" t="str">
        <f t="shared" si="17"/>
        <v/>
      </c>
      <c r="Z46" s="70" t="str">
        <f t="shared" si="17"/>
        <v/>
      </c>
      <c r="AA46" s="71" t="str">
        <f t="shared" si="14"/>
        <v/>
      </c>
      <c r="AB46" s="72" t="str">
        <f t="shared" si="14"/>
        <v/>
      </c>
      <c r="AC46" s="70" t="str">
        <f t="shared" si="14"/>
        <v/>
      </c>
      <c r="AD46" s="73" t="str">
        <f t="shared" si="14"/>
        <v/>
      </c>
      <c r="AE46" s="74" t="s">
        <v>15</v>
      </c>
      <c r="AF46" s="38"/>
      <c r="AG46" s="38"/>
      <c r="AH46" s="38"/>
      <c r="AI46" s="38"/>
      <c r="AJ46" s="38"/>
      <c r="AK46" s="36"/>
      <c r="AL46" s="36"/>
      <c r="AM46" s="36"/>
      <c r="AN46" s="36"/>
      <c r="AO46" s="32"/>
      <c r="AP46" s="39"/>
      <c r="AQ46" s="39"/>
      <c r="AR46" s="39"/>
      <c r="AS46" s="39"/>
      <c r="AT46" s="39"/>
      <c r="AU46" s="39"/>
      <c r="AV46" s="39"/>
      <c r="AW46" s="39"/>
      <c r="AX46" s="39"/>
      <c r="AY46" s="39"/>
      <c r="AZ46" s="32"/>
      <c r="BA46" s="32"/>
      <c r="BB46" s="32"/>
      <c r="BC46" s="32"/>
      <c r="BD46" s="37" t="str">
        <f t="shared" si="25"/>
        <v/>
      </c>
      <c r="BE46" s="37" t="str">
        <f t="shared" si="25"/>
        <v/>
      </c>
      <c r="BF46" s="37" t="str">
        <f t="shared" si="25"/>
        <v/>
      </c>
      <c r="BG46" s="37" t="str">
        <f t="shared" si="18"/>
        <v/>
      </c>
      <c r="BH46" s="37"/>
      <c r="BI46" s="37"/>
      <c r="BJ46" s="36"/>
      <c r="BK46" s="86" t="str">
        <f>IF($Q43="","",IF($Q43&gt;=1,AT14))</f>
        <v/>
      </c>
      <c r="BL46" s="93" t="str">
        <f t="shared" si="20"/>
        <v/>
      </c>
      <c r="BM46" s="93" t="str">
        <f t="shared" si="22"/>
        <v/>
      </c>
      <c r="BN46" s="93" t="str">
        <f t="shared" si="23"/>
        <v/>
      </c>
      <c r="BO46" s="90" t="str">
        <f t="shared" si="24"/>
        <v/>
      </c>
      <c r="BP46" s="87"/>
      <c r="BQ46" s="25"/>
      <c r="BR46" s="25"/>
      <c r="BS46" s="25"/>
      <c r="BT46" s="25"/>
      <c r="BU46" s="25"/>
      <c r="BV46" s="25"/>
      <c r="BW46" s="25"/>
      <c r="BX46" s="25"/>
    </row>
    <row r="47" spans="1:76" s="10" customFormat="1" ht="23.25" customHeight="1" x14ac:dyDescent="0.15">
      <c r="A47" s="351"/>
      <c r="B47" s="352"/>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3"/>
      <c r="AF47" s="38"/>
      <c r="AG47" s="38"/>
      <c r="AH47" s="38"/>
      <c r="AI47" s="38"/>
      <c r="AJ47" s="38"/>
      <c r="AK47" s="36"/>
      <c r="AL47" s="36"/>
      <c r="AM47" s="36"/>
      <c r="AN47" s="36"/>
      <c r="AO47" s="32"/>
      <c r="AP47" s="39"/>
      <c r="AQ47" s="39"/>
      <c r="AR47" s="39"/>
      <c r="AS47" s="39"/>
      <c r="AT47" s="39"/>
      <c r="AU47" s="39"/>
      <c r="AV47" s="39"/>
      <c r="AW47" s="39"/>
      <c r="AX47" s="39"/>
      <c r="AY47" s="39"/>
      <c r="AZ47" s="32"/>
      <c r="BA47" s="32"/>
      <c r="BB47" s="32"/>
      <c r="BC47" s="32"/>
      <c r="BD47" s="37" t="str">
        <f t="shared" si="25"/>
        <v/>
      </c>
      <c r="BE47" s="37" t="str">
        <f t="shared" si="25"/>
        <v/>
      </c>
      <c r="BF47" s="37" t="str">
        <f t="shared" si="25"/>
        <v/>
      </c>
      <c r="BG47" s="37" t="str">
        <f t="shared" si="18"/>
        <v/>
      </c>
      <c r="BH47" s="37"/>
      <c r="BI47" s="37"/>
      <c r="BJ47" s="36"/>
      <c r="BK47" s="97" t="str">
        <f>IF($Q44="","",IF($Q44&gt;=1,AU14))</f>
        <v/>
      </c>
      <c r="BL47" s="93" t="str">
        <f t="shared" si="20"/>
        <v/>
      </c>
      <c r="BM47" s="98" t="str">
        <f t="shared" si="22"/>
        <v/>
      </c>
      <c r="BN47" s="98" t="str">
        <f t="shared" si="23"/>
        <v/>
      </c>
      <c r="BO47" s="90" t="str">
        <f t="shared" si="24"/>
        <v/>
      </c>
      <c r="BP47" s="87"/>
      <c r="BQ47" s="25"/>
      <c r="BR47" s="25"/>
      <c r="BS47" s="25"/>
      <c r="BT47" s="25"/>
      <c r="BU47" s="25"/>
      <c r="BV47" s="25"/>
      <c r="BW47" s="25"/>
      <c r="BX47" s="25"/>
    </row>
    <row r="48" spans="1:76" s="10" customFormat="1" ht="23.25" customHeight="1" x14ac:dyDescent="0.15">
      <c r="A48" s="45">
        <v>9</v>
      </c>
      <c r="B48" s="354" t="s">
        <v>44</v>
      </c>
      <c r="C48" s="355"/>
      <c r="D48" s="377" t="str">
        <f>IF($Q48="","",IF($Q48&gt;=0,AP41))</f>
        <v/>
      </c>
      <c r="E48" s="377"/>
      <c r="F48" s="46" t="s">
        <v>31</v>
      </c>
      <c r="G48" s="47" t="str">
        <f>IF($Q48="","",IF($Q48&gt;=0,AP42))</f>
        <v/>
      </c>
      <c r="H48" s="378" t="s">
        <v>36</v>
      </c>
      <c r="I48" s="379"/>
      <c r="J48" s="380" t="str">
        <f t="shared" ref="J48:J55" si="26">IF($Q48="","",IF($Q48&gt;=0,$Y$34))</f>
        <v/>
      </c>
      <c r="K48" s="381"/>
      <c r="L48" s="381"/>
      <c r="M48" s="382"/>
      <c r="N48" s="48" t="s">
        <v>15</v>
      </c>
      <c r="O48" s="354" t="s">
        <v>19</v>
      </c>
      <c r="P48" s="355"/>
      <c r="Q48" s="354" t="str">
        <f>AW50</f>
        <v/>
      </c>
      <c r="R48" s="355"/>
      <c r="S48" s="355"/>
      <c r="T48" s="355"/>
      <c r="U48" s="355" t="s">
        <v>33</v>
      </c>
      <c r="V48" s="356"/>
      <c r="W48" s="355" t="s">
        <v>14</v>
      </c>
      <c r="X48" s="355"/>
      <c r="Y48" s="49" t="str">
        <f t="shared" ref="Y48:AD55" si="27">BA50</f>
        <v/>
      </c>
      <c r="Z48" s="50" t="str">
        <f t="shared" si="27"/>
        <v/>
      </c>
      <c r="AA48" s="51" t="str">
        <f t="shared" si="27"/>
        <v/>
      </c>
      <c r="AB48" s="52" t="str">
        <f t="shared" si="27"/>
        <v/>
      </c>
      <c r="AC48" s="50" t="str">
        <f t="shared" si="27"/>
        <v/>
      </c>
      <c r="AD48" s="53" t="str">
        <f t="shared" si="27"/>
        <v/>
      </c>
      <c r="AE48" s="54" t="s">
        <v>15</v>
      </c>
      <c r="AF48" s="38"/>
      <c r="AG48" s="38"/>
      <c r="AH48" s="38"/>
      <c r="AI48" s="38"/>
      <c r="AJ48" s="38"/>
      <c r="AK48" s="36"/>
      <c r="AL48" s="36"/>
      <c r="AM48" s="36"/>
      <c r="AN48" s="36"/>
      <c r="AO48" s="32"/>
      <c r="AP48" s="39"/>
      <c r="AQ48" s="39"/>
      <c r="AR48" s="39"/>
      <c r="AS48" s="39"/>
      <c r="AT48" s="39"/>
      <c r="AU48" s="39"/>
      <c r="AV48" s="39"/>
      <c r="AW48" s="39"/>
      <c r="AX48" s="39"/>
      <c r="AY48" s="39"/>
      <c r="AZ48" s="32"/>
      <c r="BA48" s="32"/>
      <c r="BB48" s="32"/>
      <c r="BC48" s="32"/>
      <c r="BD48" s="37" t="str">
        <f t="shared" si="25"/>
        <v/>
      </c>
      <c r="BE48" s="37" t="str">
        <f t="shared" si="25"/>
        <v/>
      </c>
      <c r="BF48" s="37" t="str">
        <f t="shared" si="25"/>
        <v/>
      </c>
      <c r="BG48" s="37" t="str">
        <f t="shared" si="18"/>
        <v/>
      </c>
      <c r="BH48" s="37"/>
      <c r="BI48" s="37"/>
      <c r="BJ48" s="36"/>
      <c r="BK48" s="97" t="str">
        <f>IF($Q45="","",IF($Q45&gt;=1,AR14))</f>
        <v/>
      </c>
      <c r="BL48" s="93" t="str">
        <f t="shared" si="20"/>
        <v/>
      </c>
      <c r="BM48" s="98" t="str">
        <f t="shared" si="22"/>
        <v/>
      </c>
      <c r="BN48" s="98" t="str">
        <f t="shared" si="23"/>
        <v/>
      </c>
      <c r="BO48" s="90" t="str">
        <f t="shared" si="24"/>
        <v/>
      </c>
      <c r="BP48" s="87"/>
      <c r="BQ48" s="25"/>
      <c r="BR48" s="25"/>
      <c r="BS48" s="25"/>
      <c r="BT48" s="25"/>
      <c r="BU48" s="25"/>
      <c r="BV48" s="25"/>
      <c r="BW48" s="25"/>
      <c r="BX48" s="25"/>
    </row>
    <row r="49" spans="1:76" s="10" customFormat="1" ht="23.25" customHeight="1" x14ac:dyDescent="0.15">
      <c r="A49" s="55">
        <v>10</v>
      </c>
      <c r="B49" s="344" t="s">
        <v>45</v>
      </c>
      <c r="C49" s="342"/>
      <c r="D49" s="345" t="str">
        <f>IF($Q49="","",IF($Q49&gt;=0,AQ41))</f>
        <v/>
      </c>
      <c r="E49" s="345"/>
      <c r="F49" s="56" t="s">
        <v>31</v>
      </c>
      <c r="G49" s="57" t="str">
        <f>IF($Q49="","",IF($Q49&gt;=0,AQ42))</f>
        <v/>
      </c>
      <c r="H49" s="346" t="s">
        <v>36</v>
      </c>
      <c r="I49" s="347"/>
      <c r="J49" s="348" t="str">
        <f t="shared" si="26"/>
        <v/>
      </c>
      <c r="K49" s="349"/>
      <c r="L49" s="349"/>
      <c r="M49" s="350"/>
      <c r="N49" s="58" t="s">
        <v>15</v>
      </c>
      <c r="O49" s="344" t="s">
        <v>19</v>
      </c>
      <c r="P49" s="342"/>
      <c r="Q49" s="344" t="str">
        <f>AW51</f>
        <v/>
      </c>
      <c r="R49" s="342"/>
      <c r="S49" s="342"/>
      <c r="T49" s="342"/>
      <c r="U49" s="342" t="s">
        <v>33</v>
      </c>
      <c r="V49" s="343"/>
      <c r="W49" s="342" t="s">
        <v>14</v>
      </c>
      <c r="X49" s="342"/>
      <c r="Y49" s="59" t="str">
        <f t="shared" si="27"/>
        <v/>
      </c>
      <c r="Z49" s="60" t="str">
        <f t="shared" si="27"/>
        <v/>
      </c>
      <c r="AA49" s="61" t="str">
        <f t="shared" si="27"/>
        <v/>
      </c>
      <c r="AB49" s="62" t="str">
        <f t="shared" si="27"/>
        <v/>
      </c>
      <c r="AC49" s="60" t="str">
        <f t="shared" si="27"/>
        <v/>
      </c>
      <c r="AD49" s="63" t="str">
        <f t="shared" si="27"/>
        <v/>
      </c>
      <c r="AE49" s="64" t="s">
        <v>15</v>
      </c>
      <c r="AF49" s="38"/>
      <c r="AG49" s="38"/>
      <c r="AH49" s="38"/>
      <c r="AI49" s="38"/>
      <c r="AJ49" s="38"/>
      <c r="AK49" s="36"/>
      <c r="AL49" s="36"/>
      <c r="AM49" s="36"/>
      <c r="AN49" s="36"/>
      <c r="AO49" s="32"/>
      <c r="AP49" s="39"/>
      <c r="AQ49" s="39"/>
      <c r="AR49" s="39"/>
      <c r="AS49" s="39"/>
      <c r="AT49" s="39"/>
      <c r="AU49" s="39"/>
      <c r="AV49" s="39"/>
      <c r="AW49" s="39"/>
      <c r="AX49" s="39"/>
      <c r="AY49" s="39"/>
      <c r="AZ49" s="32"/>
      <c r="BA49" s="32"/>
      <c r="BB49" s="32"/>
      <c r="BC49" s="32"/>
      <c r="BD49" s="37" t="str">
        <f t="shared" si="25"/>
        <v/>
      </c>
      <c r="BE49" s="37" t="str">
        <f t="shared" si="25"/>
        <v/>
      </c>
      <c r="BF49" s="37" t="str">
        <f t="shared" si="25"/>
        <v/>
      </c>
      <c r="BG49" s="37" t="str">
        <f t="shared" si="18"/>
        <v/>
      </c>
      <c r="BH49" s="37"/>
      <c r="BI49" s="37"/>
      <c r="BJ49" s="36"/>
      <c r="BK49" s="86" t="str">
        <f>IF($Q46="","",IF($Q46&gt;=1,AS14))</f>
        <v/>
      </c>
      <c r="BL49" s="93" t="str">
        <f t="shared" si="20"/>
        <v/>
      </c>
      <c r="BM49" s="93" t="str">
        <f t="shared" si="22"/>
        <v/>
      </c>
      <c r="BN49" s="93" t="str">
        <f t="shared" si="23"/>
        <v/>
      </c>
      <c r="BO49" s="90" t="str">
        <f t="shared" si="24"/>
        <v/>
      </c>
      <c r="BP49" s="87"/>
      <c r="BQ49" s="25"/>
      <c r="BR49" s="25"/>
      <c r="BS49" s="25"/>
      <c r="BT49" s="25"/>
      <c r="BU49" s="25"/>
      <c r="BV49" s="25"/>
      <c r="BW49" s="25"/>
      <c r="BX49" s="25"/>
    </row>
    <row r="50" spans="1:76" s="10" customFormat="1" ht="23.25" customHeight="1" x14ac:dyDescent="0.15">
      <c r="A50" s="55">
        <v>11</v>
      </c>
      <c r="B50" s="344" t="s">
        <v>45</v>
      </c>
      <c r="C50" s="342"/>
      <c r="D50" s="345" t="str">
        <f>IF($Q50="","",IF($Q50&gt;=0,AR41))</f>
        <v/>
      </c>
      <c r="E50" s="345"/>
      <c r="F50" s="56" t="s">
        <v>31</v>
      </c>
      <c r="G50" s="57" t="str">
        <f>IF($Q50="","",IF($Q50&gt;=0,AR42))</f>
        <v/>
      </c>
      <c r="H50" s="346" t="s">
        <v>36</v>
      </c>
      <c r="I50" s="347"/>
      <c r="J50" s="348" t="str">
        <f t="shared" si="26"/>
        <v/>
      </c>
      <c r="K50" s="349"/>
      <c r="L50" s="349"/>
      <c r="M50" s="350"/>
      <c r="N50" s="58" t="s">
        <v>15</v>
      </c>
      <c r="O50" s="344" t="s">
        <v>19</v>
      </c>
      <c r="P50" s="342"/>
      <c r="Q50" s="344" t="str">
        <f t="shared" ref="Q50:Q55" si="28">AW52</f>
        <v/>
      </c>
      <c r="R50" s="342"/>
      <c r="S50" s="342"/>
      <c r="T50" s="342"/>
      <c r="U50" s="342" t="s">
        <v>33</v>
      </c>
      <c r="V50" s="343"/>
      <c r="W50" s="342" t="s">
        <v>14</v>
      </c>
      <c r="X50" s="342"/>
      <c r="Y50" s="59" t="str">
        <f t="shared" si="27"/>
        <v/>
      </c>
      <c r="Z50" s="60" t="str">
        <f t="shared" si="27"/>
        <v/>
      </c>
      <c r="AA50" s="61" t="str">
        <f t="shared" si="27"/>
        <v/>
      </c>
      <c r="AB50" s="62" t="str">
        <f t="shared" si="27"/>
        <v/>
      </c>
      <c r="AC50" s="60" t="str">
        <f t="shared" si="27"/>
        <v/>
      </c>
      <c r="AD50" s="63" t="str">
        <f t="shared" si="27"/>
        <v/>
      </c>
      <c r="AE50" s="64" t="s">
        <v>15</v>
      </c>
      <c r="AF50" s="38"/>
      <c r="AG50" s="38"/>
      <c r="AH50" s="38"/>
      <c r="AI50" s="38"/>
      <c r="AJ50" s="38"/>
      <c r="AK50" s="36"/>
      <c r="AL50" s="36"/>
      <c r="AM50" s="36"/>
      <c r="AN50" s="36"/>
      <c r="AO50" s="32"/>
      <c r="AP50" s="39"/>
      <c r="AQ50" s="39">
        <f>AO42</f>
        <v>1</v>
      </c>
      <c r="AR50" s="39">
        <f>EOMONTH(AO42,0)</f>
        <v>31</v>
      </c>
      <c r="AS50" s="39">
        <f>NETWORKDAYS(AQ50,AR50)</f>
        <v>22</v>
      </c>
      <c r="AT50" s="39">
        <f>IF($AO$43&lt;AR50,$AO$43,IF($AO$43&gt;=AR50,AR50))</f>
        <v>0</v>
      </c>
      <c r="AU50" s="39" t="str">
        <f t="shared" ref="AU50:AU67" si="29">IF(AQ50&gt;$AO$43,"",IF(AQ50&lt;=$AO$43,AQ50))</f>
        <v/>
      </c>
      <c r="AV50" s="75" t="str">
        <f>IF(AR50&gt;=$AO$43,"",IF(AR50&lt;=$AO$43,AR50))</f>
        <v/>
      </c>
      <c r="AW50" s="32" t="str">
        <f>IF(AU50="","",IF(AU50&lt;=AV50,NETWORKDAYS(AQ50,AR50)))</f>
        <v/>
      </c>
      <c r="AX50" s="39">
        <f>IF(AR50&lt;=0,"",AR50)</f>
        <v>31</v>
      </c>
      <c r="AY50" s="37" t="str">
        <f t="shared" ref="AY50:AY67" si="30">IF($AW50="","",IF(AW50&gt;=0,J48*AW50))</f>
        <v/>
      </c>
      <c r="AZ50" s="37" t="str">
        <f t="shared" ref="AZ50:BF65" si="31">IF(LEN($AY50)&gt;=49-COLUMN(AP50),LEFT(RIGHT($AY50,49-COLUMN(AP50)),1),"")</f>
        <v/>
      </c>
      <c r="BA50" s="37" t="str">
        <f>IF(LEN($AY50)&gt;=49-COLUMN(AQ50),LEFT(RIGHT($AY50,49-COLUMN(AQ50)),1),"")</f>
        <v/>
      </c>
      <c r="BB50" s="37" t="str">
        <f>IF(LEN($AY50)&gt;=49-COLUMN(AR50),LEFT(RIGHT($AY50,49-COLUMN(AR50)),1),"")</f>
        <v/>
      </c>
      <c r="BC50" s="37" t="str">
        <f t="shared" si="31"/>
        <v/>
      </c>
      <c r="BD50" s="37" t="str">
        <f t="shared" si="31"/>
        <v/>
      </c>
      <c r="BE50" s="37" t="str">
        <f t="shared" si="31"/>
        <v/>
      </c>
      <c r="BF50" s="37" t="str">
        <f t="shared" si="31"/>
        <v/>
      </c>
      <c r="BG50" s="33"/>
      <c r="BH50" s="37"/>
      <c r="BI50" s="37"/>
      <c r="BJ50" s="36"/>
      <c r="BK50" s="86" t="str">
        <f>IF($Q47="","",IF($Q47&gt;=1,AT13))</f>
        <v/>
      </c>
      <c r="BL50" s="93" t="str">
        <f t="shared" ref="BL50" si="32">BK50</f>
        <v/>
      </c>
      <c r="BM50" s="93" t="str">
        <f t="shared" si="22"/>
        <v/>
      </c>
      <c r="BN50" s="93" t="str">
        <f t="shared" si="23"/>
        <v/>
      </c>
      <c r="BO50" s="90" t="str">
        <f t="shared" si="24"/>
        <v/>
      </c>
      <c r="BP50" s="87"/>
      <c r="BQ50" s="25"/>
      <c r="BR50" s="25"/>
      <c r="BS50" s="25"/>
      <c r="BT50" s="25"/>
      <c r="BU50" s="25"/>
      <c r="BV50" s="25"/>
      <c r="BW50" s="25"/>
      <c r="BX50" s="25"/>
    </row>
    <row r="51" spans="1:76" s="10" customFormat="1" ht="23.25" customHeight="1" x14ac:dyDescent="0.15">
      <c r="A51" s="55">
        <v>12</v>
      </c>
      <c r="B51" s="344" t="s">
        <v>45</v>
      </c>
      <c r="C51" s="342"/>
      <c r="D51" s="345" t="str">
        <f>IF($Q51="","",IF($Q51&gt;=0,AS41))</f>
        <v/>
      </c>
      <c r="E51" s="345"/>
      <c r="F51" s="56" t="s">
        <v>31</v>
      </c>
      <c r="G51" s="57" t="str">
        <f>IF($Q51="","",IF($Q51&gt;=0,AS42))</f>
        <v/>
      </c>
      <c r="H51" s="346" t="s">
        <v>36</v>
      </c>
      <c r="I51" s="347"/>
      <c r="J51" s="348" t="str">
        <f t="shared" si="26"/>
        <v/>
      </c>
      <c r="K51" s="349"/>
      <c r="L51" s="349"/>
      <c r="M51" s="350"/>
      <c r="N51" s="58" t="s">
        <v>15</v>
      </c>
      <c r="O51" s="344" t="s">
        <v>19</v>
      </c>
      <c r="P51" s="342"/>
      <c r="Q51" s="344" t="str">
        <f t="shared" si="28"/>
        <v/>
      </c>
      <c r="R51" s="342"/>
      <c r="S51" s="342"/>
      <c r="T51" s="342"/>
      <c r="U51" s="342" t="s">
        <v>33</v>
      </c>
      <c r="V51" s="343"/>
      <c r="W51" s="342" t="s">
        <v>14</v>
      </c>
      <c r="X51" s="342"/>
      <c r="Y51" s="59" t="str">
        <f t="shared" si="27"/>
        <v/>
      </c>
      <c r="Z51" s="60" t="str">
        <f t="shared" si="27"/>
        <v/>
      </c>
      <c r="AA51" s="61" t="str">
        <f t="shared" si="27"/>
        <v/>
      </c>
      <c r="AB51" s="62" t="str">
        <f t="shared" si="27"/>
        <v/>
      </c>
      <c r="AC51" s="60" t="str">
        <f t="shared" si="27"/>
        <v/>
      </c>
      <c r="AD51" s="63" t="str">
        <f t="shared" si="27"/>
        <v/>
      </c>
      <c r="AE51" s="64" t="s">
        <v>15</v>
      </c>
      <c r="AF51" s="38"/>
      <c r="AG51" s="38"/>
      <c r="AH51" s="38"/>
      <c r="AI51" s="38"/>
      <c r="AJ51" s="38"/>
      <c r="AK51" s="36"/>
      <c r="AL51" s="36"/>
      <c r="AM51" s="36"/>
      <c r="AN51" s="36"/>
      <c r="AO51" s="32"/>
      <c r="AP51" s="39" t="s">
        <v>0</v>
      </c>
      <c r="AQ51" s="39">
        <f>DATE(YEAR($AO$42),MONTH($AO$42)+1,1)</f>
        <v>32</v>
      </c>
      <c r="AR51" s="39">
        <f t="shared" ref="AR51:AR67" si="33">EOMONTH(AQ51,0)</f>
        <v>59</v>
      </c>
      <c r="AS51" s="39">
        <f t="shared" ref="AS51:AS67" si="34">NETWORKDAYS(AQ51,AR51)</f>
        <v>20</v>
      </c>
      <c r="AT51" s="39">
        <f>IF($AO$43&lt;AR51,$AO$43,IF($AO$43&gt;=AR51,AR51))</f>
        <v>0</v>
      </c>
      <c r="AU51" s="39" t="str">
        <f t="shared" si="29"/>
        <v/>
      </c>
      <c r="AV51" s="75" t="str">
        <f t="shared" ref="AV51:AV67" si="35">IF(AR51&gt;=$AO$43,"",IF(AR51&lt;=$AO$43,AR51))</f>
        <v/>
      </c>
      <c r="AW51" s="32" t="str">
        <f t="shared" ref="AW51:AW67" si="36">IF(AU51="","",IF(AU51&lt;=AV51,NETWORKDAYS(AQ51,AT51)))</f>
        <v/>
      </c>
      <c r="AX51" s="39">
        <f>IF(AR51&lt;=0,"",AR51)</f>
        <v>59</v>
      </c>
      <c r="AY51" s="37" t="str">
        <f t="shared" si="30"/>
        <v/>
      </c>
      <c r="AZ51" s="37" t="str">
        <f t="shared" si="31"/>
        <v/>
      </c>
      <c r="BA51" s="37" t="str">
        <f t="shared" si="31"/>
        <v/>
      </c>
      <c r="BB51" s="37" t="str">
        <f t="shared" si="31"/>
        <v/>
      </c>
      <c r="BC51" s="37" t="str">
        <f t="shared" si="31"/>
        <v/>
      </c>
      <c r="BD51" s="37" t="str">
        <f t="shared" si="31"/>
        <v/>
      </c>
      <c r="BE51" s="37" t="str">
        <f t="shared" si="31"/>
        <v/>
      </c>
      <c r="BF51" s="37" t="str">
        <f t="shared" si="31"/>
        <v/>
      </c>
      <c r="BG51" s="37" t="str">
        <f t="shared" si="18"/>
        <v/>
      </c>
      <c r="BH51" s="37"/>
      <c r="BI51" s="37"/>
      <c r="BJ51" s="36"/>
      <c r="BK51" s="86" t="str">
        <f>IF($Q48="","",IF($Q48&gt;=1,AP42))</f>
        <v/>
      </c>
      <c r="BL51" s="93" t="str">
        <f t="shared" ref="BL51:BL58" si="37">G48</f>
        <v/>
      </c>
      <c r="BM51" s="93" t="str">
        <f t="shared" si="22"/>
        <v/>
      </c>
      <c r="BN51" s="93" t="str">
        <f t="shared" si="23"/>
        <v/>
      </c>
      <c r="BO51" s="90" t="str">
        <f t="shared" si="24"/>
        <v/>
      </c>
      <c r="BP51" s="87"/>
      <c r="BQ51" s="25"/>
      <c r="BR51" s="25"/>
      <c r="BS51" s="25"/>
      <c r="BT51" s="25"/>
      <c r="BU51" s="25"/>
      <c r="BV51" s="25"/>
      <c r="BW51" s="25"/>
      <c r="BX51" s="25"/>
    </row>
    <row r="52" spans="1:76" s="10" customFormat="1" ht="23.25" customHeight="1" x14ac:dyDescent="0.15">
      <c r="A52" s="55">
        <v>13</v>
      </c>
      <c r="B52" s="344" t="s">
        <v>45</v>
      </c>
      <c r="C52" s="342"/>
      <c r="D52" s="345" t="str">
        <f>IF($Q52="","",IF($Q52&gt;=0,AT41))</f>
        <v/>
      </c>
      <c r="E52" s="345"/>
      <c r="F52" s="56" t="s">
        <v>31</v>
      </c>
      <c r="G52" s="57" t="str">
        <f>IF($Q52="","",IF($Q52&gt;=0,AT42))</f>
        <v/>
      </c>
      <c r="H52" s="346" t="s">
        <v>36</v>
      </c>
      <c r="I52" s="347"/>
      <c r="J52" s="348" t="str">
        <f t="shared" si="26"/>
        <v/>
      </c>
      <c r="K52" s="349"/>
      <c r="L52" s="349"/>
      <c r="M52" s="350"/>
      <c r="N52" s="58" t="s">
        <v>15</v>
      </c>
      <c r="O52" s="344" t="s">
        <v>19</v>
      </c>
      <c r="P52" s="342"/>
      <c r="Q52" s="344" t="str">
        <f t="shared" si="28"/>
        <v/>
      </c>
      <c r="R52" s="342"/>
      <c r="S52" s="342"/>
      <c r="T52" s="342"/>
      <c r="U52" s="342" t="s">
        <v>33</v>
      </c>
      <c r="V52" s="343"/>
      <c r="W52" s="342" t="s">
        <v>14</v>
      </c>
      <c r="X52" s="342"/>
      <c r="Y52" s="59" t="str">
        <f t="shared" si="27"/>
        <v/>
      </c>
      <c r="Z52" s="60" t="str">
        <f t="shared" si="27"/>
        <v/>
      </c>
      <c r="AA52" s="61" t="str">
        <f t="shared" si="27"/>
        <v/>
      </c>
      <c r="AB52" s="62" t="str">
        <f t="shared" si="27"/>
        <v/>
      </c>
      <c r="AC52" s="60" t="str">
        <f t="shared" si="27"/>
        <v/>
      </c>
      <c r="AD52" s="63" t="str">
        <f t="shared" si="27"/>
        <v/>
      </c>
      <c r="AE52" s="64" t="s">
        <v>15</v>
      </c>
      <c r="AF52" s="38"/>
      <c r="AG52" s="38"/>
      <c r="AH52" s="38"/>
      <c r="AI52" s="38"/>
      <c r="AJ52" s="38"/>
      <c r="AK52" s="36"/>
      <c r="AL52" s="36"/>
      <c r="AM52" s="36"/>
      <c r="AN52" s="36"/>
      <c r="AO52" s="32"/>
      <c r="AP52" s="39"/>
      <c r="AQ52" s="39">
        <f>DATE(YEAR($AO$42),MONTH($AO$42)+2,1)</f>
        <v>61</v>
      </c>
      <c r="AR52" s="39">
        <f t="shared" si="33"/>
        <v>91</v>
      </c>
      <c r="AS52" s="39">
        <f t="shared" si="34"/>
        <v>22</v>
      </c>
      <c r="AT52" s="39">
        <f t="shared" ref="AT52:AT67" si="38">IF($AO$43&lt;AR52,$AO$43,IF($AO$43&gt;=AR52,AR52))</f>
        <v>0</v>
      </c>
      <c r="AU52" s="39" t="str">
        <f t="shared" si="29"/>
        <v/>
      </c>
      <c r="AV52" s="75" t="str">
        <f t="shared" si="35"/>
        <v/>
      </c>
      <c r="AW52" s="32" t="str">
        <f t="shared" si="36"/>
        <v/>
      </c>
      <c r="AX52" s="39">
        <f t="shared" ref="AX52:AX67" si="39">IF(AR52&lt;=0,"",AR52)</f>
        <v>91</v>
      </c>
      <c r="AY52" s="37" t="str">
        <f t="shared" si="30"/>
        <v/>
      </c>
      <c r="AZ52" s="37" t="str">
        <f t="shared" si="31"/>
        <v/>
      </c>
      <c r="BA52" s="37" t="str">
        <f t="shared" si="31"/>
        <v/>
      </c>
      <c r="BB52" s="37" t="str">
        <f t="shared" si="31"/>
        <v/>
      </c>
      <c r="BC52" s="37" t="str">
        <f t="shared" si="31"/>
        <v/>
      </c>
      <c r="BD52" s="37" t="str">
        <f t="shared" si="31"/>
        <v/>
      </c>
      <c r="BE52" s="37" t="str">
        <f t="shared" si="31"/>
        <v/>
      </c>
      <c r="BF52" s="37" t="str">
        <f t="shared" si="31"/>
        <v/>
      </c>
      <c r="BG52" s="37" t="str">
        <f t="shared" si="18"/>
        <v/>
      </c>
      <c r="BH52" s="37"/>
      <c r="BI52" s="37"/>
      <c r="BJ52" s="36"/>
      <c r="BK52" s="86" t="str">
        <f>IF($Q49="","",IF($Q49&gt;=1,AQ42))</f>
        <v/>
      </c>
      <c r="BL52" s="93" t="str">
        <f t="shared" si="37"/>
        <v/>
      </c>
      <c r="BM52" s="93" t="str">
        <f t="shared" si="22"/>
        <v/>
      </c>
      <c r="BN52" s="93" t="str">
        <f t="shared" si="23"/>
        <v/>
      </c>
      <c r="BO52" s="90" t="str">
        <f t="shared" si="24"/>
        <v/>
      </c>
      <c r="BP52" s="87"/>
      <c r="BQ52" s="25"/>
      <c r="BR52" s="25"/>
      <c r="BS52" s="25"/>
      <c r="BT52" s="25"/>
      <c r="BU52" s="25"/>
      <c r="BV52" s="25"/>
      <c r="BW52" s="25"/>
      <c r="BX52" s="25"/>
    </row>
    <row r="53" spans="1:76" s="10" customFormat="1" ht="23.25" customHeight="1" x14ac:dyDescent="0.15">
      <c r="A53" s="55">
        <v>14</v>
      </c>
      <c r="B53" s="344" t="s">
        <v>45</v>
      </c>
      <c r="C53" s="342"/>
      <c r="D53" s="345" t="str">
        <f>IF($Q53="","",IF($Q53&gt;=0,AU41))</f>
        <v/>
      </c>
      <c r="E53" s="345"/>
      <c r="F53" s="56" t="s">
        <v>31</v>
      </c>
      <c r="G53" s="57" t="str">
        <f>IF($Q53="","",IF($Q53&gt;=0,AU42))</f>
        <v/>
      </c>
      <c r="H53" s="346" t="s">
        <v>36</v>
      </c>
      <c r="I53" s="347"/>
      <c r="J53" s="348" t="str">
        <f t="shared" si="26"/>
        <v/>
      </c>
      <c r="K53" s="349"/>
      <c r="L53" s="349"/>
      <c r="M53" s="350"/>
      <c r="N53" s="58" t="s">
        <v>15</v>
      </c>
      <c r="O53" s="344" t="s">
        <v>19</v>
      </c>
      <c r="P53" s="342"/>
      <c r="Q53" s="344" t="str">
        <f t="shared" si="28"/>
        <v/>
      </c>
      <c r="R53" s="342"/>
      <c r="S53" s="342"/>
      <c r="T53" s="342"/>
      <c r="U53" s="342" t="s">
        <v>33</v>
      </c>
      <c r="V53" s="343"/>
      <c r="W53" s="342" t="s">
        <v>14</v>
      </c>
      <c r="X53" s="342"/>
      <c r="Y53" s="59" t="str">
        <f t="shared" si="27"/>
        <v/>
      </c>
      <c r="Z53" s="60" t="str">
        <f t="shared" si="27"/>
        <v/>
      </c>
      <c r="AA53" s="61" t="str">
        <f t="shared" si="27"/>
        <v/>
      </c>
      <c r="AB53" s="62" t="str">
        <f t="shared" si="27"/>
        <v/>
      </c>
      <c r="AC53" s="60" t="str">
        <f t="shared" si="27"/>
        <v/>
      </c>
      <c r="AD53" s="63" t="str">
        <f t="shared" si="27"/>
        <v/>
      </c>
      <c r="AE53" s="64" t="s">
        <v>15</v>
      </c>
      <c r="AF53" s="38"/>
      <c r="AG53" s="38"/>
      <c r="AH53" s="38"/>
      <c r="AI53" s="38"/>
      <c r="AJ53" s="38"/>
      <c r="AK53" s="36"/>
      <c r="AL53" s="36"/>
      <c r="AM53" s="36"/>
      <c r="AN53" s="36"/>
      <c r="AO53" s="32"/>
      <c r="AP53" s="39"/>
      <c r="AQ53" s="39">
        <f>DATE(YEAR($AO$42),MONTH($AO$42)+3,1)</f>
        <v>92</v>
      </c>
      <c r="AR53" s="39">
        <f t="shared" si="33"/>
        <v>121</v>
      </c>
      <c r="AS53" s="39">
        <f t="shared" si="34"/>
        <v>21</v>
      </c>
      <c r="AT53" s="39">
        <f t="shared" si="38"/>
        <v>0</v>
      </c>
      <c r="AU53" s="39" t="str">
        <f t="shared" si="29"/>
        <v/>
      </c>
      <c r="AV53" s="75" t="str">
        <f t="shared" si="35"/>
        <v/>
      </c>
      <c r="AW53" s="32" t="str">
        <f t="shared" si="36"/>
        <v/>
      </c>
      <c r="AX53" s="39">
        <f t="shared" si="39"/>
        <v>121</v>
      </c>
      <c r="AY53" s="37" t="str">
        <f t="shared" si="30"/>
        <v/>
      </c>
      <c r="AZ53" s="37" t="str">
        <f t="shared" si="31"/>
        <v/>
      </c>
      <c r="BA53" s="37" t="str">
        <f t="shared" si="31"/>
        <v/>
      </c>
      <c r="BB53" s="37" t="str">
        <f t="shared" si="31"/>
        <v/>
      </c>
      <c r="BC53" s="37" t="str">
        <f t="shared" si="31"/>
        <v/>
      </c>
      <c r="BD53" s="37" t="str">
        <f t="shared" si="31"/>
        <v/>
      </c>
      <c r="BE53" s="37" t="str">
        <f t="shared" si="31"/>
        <v/>
      </c>
      <c r="BF53" s="37" t="str">
        <f t="shared" si="31"/>
        <v/>
      </c>
      <c r="BG53" s="37" t="str">
        <f t="shared" si="18"/>
        <v/>
      </c>
      <c r="BH53" s="37"/>
      <c r="BI53" s="37"/>
      <c r="BJ53" s="36"/>
      <c r="BK53" s="94" t="str">
        <f>IF($Q50="","",IF($Q50&gt;=1,AR42))</f>
        <v/>
      </c>
      <c r="BL53" s="93" t="str">
        <f t="shared" si="37"/>
        <v/>
      </c>
      <c r="BM53" s="95" t="str">
        <f t="shared" si="22"/>
        <v/>
      </c>
      <c r="BN53" s="95" t="str">
        <f t="shared" si="23"/>
        <v/>
      </c>
      <c r="BO53" s="96" t="str">
        <f t="shared" si="24"/>
        <v/>
      </c>
      <c r="BP53" s="87"/>
      <c r="BQ53" s="25"/>
      <c r="BR53" s="25"/>
      <c r="BS53" s="25"/>
      <c r="BT53" s="25"/>
      <c r="BU53" s="25"/>
      <c r="BV53" s="25"/>
      <c r="BW53" s="25"/>
      <c r="BX53" s="25"/>
    </row>
    <row r="54" spans="1:76" s="10" customFormat="1" ht="23.25" customHeight="1" x14ac:dyDescent="0.15">
      <c r="A54" s="55">
        <v>15</v>
      </c>
      <c r="B54" s="344" t="s">
        <v>45</v>
      </c>
      <c r="C54" s="342"/>
      <c r="D54" s="345" t="str">
        <f>IF($Q54="","",IF($Q54&gt;=0,AV41))</f>
        <v/>
      </c>
      <c r="E54" s="345"/>
      <c r="F54" s="56" t="s">
        <v>31</v>
      </c>
      <c r="G54" s="57" t="str">
        <f>IF($Q54="","",IF($Q54&gt;=0,AV42))</f>
        <v/>
      </c>
      <c r="H54" s="346" t="s">
        <v>36</v>
      </c>
      <c r="I54" s="347"/>
      <c r="J54" s="348" t="str">
        <f t="shared" si="26"/>
        <v/>
      </c>
      <c r="K54" s="349"/>
      <c r="L54" s="349"/>
      <c r="M54" s="350"/>
      <c r="N54" s="58" t="s">
        <v>15</v>
      </c>
      <c r="O54" s="344" t="s">
        <v>19</v>
      </c>
      <c r="P54" s="342"/>
      <c r="Q54" s="344" t="str">
        <f t="shared" si="28"/>
        <v/>
      </c>
      <c r="R54" s="342"/>
      <c r="S54" s="342"/>
      <c r="T54" s="342"/>
      <c r="U54" s="342" t="s">
        <v>33</v>
      </c>
      <c r="V54" s="343"/>
      <c r="W54" s="342" t="s">
        <v>14</v>
      </c>
      <c r="X54" s="342"/>
      <c r="Y54" s="59" t="str">
        <f t="shared" si="27"/>
        <v/>
      </c>
      <c r="Z54" s="60" t="str">
        <f t="shared" si="27"/>
        <v/>
      </c>
      <c r="AA54" s="61" t="str">
        <f t="shared" si="27"/>
        <v/>
      </c>
      <c r="AB54" s="62" t="str">
        <f t="shared" si="27"/>
        <v/>
      </c>
      <c r="AC54" s="60" t="str">
        <f t="shared" si="27"/>
        <v/>
      </c>
      <c r="AD54" s="63" t="str">
        <f t="shared" si="27"/>
        <v/>
      </c>
      <c r="AE54" s="64" t="s">
        <v>15</v>
      </c>
      <c r="AF54" s="38"/>
      <c r="AG54" s="38"/>
      <c r="AH54" s="38"/>
      <c r="AI54" s="38"/>
      <c r="AJ54" s="38"/>
      <c r="AK54" s="36"/>
      <c r="AL54" s="36"/>
      <c r="AM54" s="36"/>
      <c r="AN54" s="36"/>
      <c r="AO54" s="32"/>
      <c r="AP54" s="39"/>
      <c r="AQ54" s="39">
        <f>DATE(YEAR($AO$42),MONTH($AO$42)+4,1)</f>
        <v>122</v>
      </c>
      <c r="AR54" s="39">
        <f t="shared" si="33"/>
        <v>152</v>
      </c>
      <c r="AS54" s="39">
        <f t="shared" si="34"/>
        <v>23</v>
      </c>
      <c r="AT54" s="39">
        <f t="shared" si="38"/>
        <v>0</v>
      </c>
      <c r="AU54" s="39" t="str">
        <f t="shared" si="29"/>
        <v/>
      </c>
      <c r="AV54" s="75" t="str">
        <f t="shared" si="35"/>
        <v/>
      </c>
      <c r="AW54" s="32" t="str">
        <f t="shared" si="36"/>
        <v/>
      </c>
      <c r="AX54" s="39">
        <f t="shared" si="39"/>
        <v>152</v>
      </c>
      <c r="AY54" s="37" t="str">
        <f t="shared" si="30"/>
        <v/>
      </c>
      <c r="AZ54" s="37" t="str">
        <f t="shared" si="31"/>
        <v/>
      </c>
      <c r="BA54" s="37" t="str">
        <f t="shared" si="31"/>
        <v/>
      </c>
      <c r="BB54" s="37" t="str">
        <f t="shared" si="31"/>
        <v/>
      </c>
      <c r="BC54" s="37" t="str">
        <f t="shared" si="31"/>
        <v/>
      </c>
      <c r="BD54" s="37" t="str">
        <f t="shared" si="31"/>
        <v/>
      </c>
      <c r="BE54" s="37" t="str">
        <f t="shared" si="31"/>
        <v/>
      </c>
      <c r="BF54" s="37" t="str">
        <f t="shared" si="31"/>
        <v/>
      </c>
      <c r="BG54" s="37" t="str">
        <f t="shared" si="18"/>
        <v/>
      </c>
      <c r="BH54" s="37"/>
      <c r="BI54" s="37"/>
      <c r="BJ54" s="36"/>
      <c r="BK54" s="94" t="str">
        <f>IF($Q51="","",IF($Q51&gt;=1,AR42))</f>
        <v/>
      </c>
      <c r="BL54" s="93" t="str">
        <f t="shared" si="37"/>
        <v/>
      </c>
      <c r="BM54" s="95" t="str">
        <f t="shared" si="22"/>
        <v/>
      </c>
      <c r="BN54" s="95" t="str">
        <f t="shared" si="23"/>
        <v/>
      </c>
      <c r="BO54" s="96" t="str">
        <f t="shared" si="24"/>
        <v/>
      </c>
      <c r="BP54" s="87"/>
      <c r="BQ54" s="25"/>
      <c r="BR54" s="25"/>
      <c r="BS54" s="25"/>
      <c r="BT54" s="25"/>
      <c r="BU54" s="25"/>
      <c r="BV54" s="25"/>
      <c r="BW54" s="25"/>
      <c r="BX54" s="25"/>
    </row>
    <row r="55" spans="1:76" s="10" customFormat="1" ht="23.25" customHeight="1" x14ac:dyDescent="0.15">
      <c r="A55" s="65">
        <v>16</v>
      </c>
      <c r="B55" s="357" t="s">
        <v>45</v>
      </c>
      <c r="C55" s="358"/>
      <c r="D55" s="359" t="str">
        <f>IF($Q55="","",IF($Q55&gt;=0,AW41))</f>
        <v/>
      </c>
      <c r="E55" s="359"/>
      <c r="F55" s="66" t="s">
        <v>31</v>
      </c>
      <c r="G55" s="67" t="str">
        <f>IF($Q55="","",IF($Q55&gt;=0,AW42))</f>
        <v/>
      </c>
      <c r="H55" s="360" t="s">
        <v>36</v>
      </c>
      <c r="I55" s="361"/>
      <c r="J55" s="362" t="str">
        <f t="shared" si="26"/>
        <v/>
      </c>
      <c r="K55" s="363"/>
      <c r="L55" s="363"/>
      <c r="M55" s="364"/>
      <c r="N55" s="68" t="s">
        <v>15</v>
      </c>
      <c r="O55" s="357" t="s">
        <v>19</v>
      </c>
      <c r="P55" s="358"/>
      <c r="Q55" s="357" t="str">
        <f t="shared" si="28"/>
        <v/>
      </c>
      <c r="R55" s="358"/>
      <c r="S55" s="358"/>
      <c r="T55" s="358"/>
      <c r="U55" s="358" t="s">
        <v>34</v>
      </c>
      <c r="V55" s="366"/>
      <c r="W55" s="358" t="s">
        <v>14</v>
      </c>
      <c r="X55" s="358"/>
      <c r="Y55" s="69" t="str">
        <f t="shared" si="27"/>
        <v/>
      </c>
      <c r="Z55" s="70" t="str">
        <f t="shared" si="27"/>
        <v/>
      </c>
      <c r="AA55" s="71" t="str">
        <f t="shared" si="27"/>
        <v/>
      </c>
      <c r="AB55" s="72" t="str">
        <f t="shared" si="27"/>
        <v/>
      </c>
      <c r="AC55" s="70" t="str">
        <f t="shared" si="27"/>
        <v/>
      </c>
      <c r="AD55" s="73" t="str">
        <f t="shared" si="27"/>
        <v/>
      </c>
      <c r="AE55" s="74" t="s">
        <v>15</v>
      </c>
      <c r="AF55" s="38"/>
      <c r="AG55" s="38"/>
      <c r="AH55" s="38"/>
      <c r="AI55" s="38"/>
      <c r="AJ55" s="38"/>
      <c r="AK55" s="36"/>
      <c r="AL55" s="36"/>
      <c r="AM55" s="36"/>
      <c r="AN55" s="36"/>
      <c r="AO55" s="32"/>
      <c r="AP55" s="39"/>
      <c r="AQ55" s="39">
        <f>DATE(YEAR($AO$42),MONTH($AO$42)+5,1)</f>
        <v>153</v>
      </c>
      <c r="AR55" s="39">
        <f t="shared" si="33"/>
        <v>182</v>
      </c>
      <c r="AS55" s="39">
        <f t="shared" si="34"/>
        <v>21</v>
      </c>
      <c r="AT55" s="39">
        <f t="shared" si="38"/>
        <v>0</v>
      </c>
      <c r="AU55" s="39" t="str">
        <f t="shared" si="29"/>
        <v/>
      </c>
      <c r="AV55" s="75" t="str">
        <f t="shared" si="35"/>
        <v/>
      </c>
      <c r="AW55" s="32" t="str">
        <f t="shared" si="36"/>
        <v/>
      </c>
      <c r="AX55" s="39">
        <f t="shared" si="39"/>
        <v>182</v>
      </c>
      <c r="AY55" s="37" t="str">
        <f t="shared" si="30"/>
        <v/>
      </c>
      <c r="AZ55" s="37" t="str">
        <f t="shared" si="31"/>
        <v/>
      </c>
      <c r="BA55" s="37" t="str">
        <f t="shared" si="31"/>
        <v/>
      </c>
      <c r="BB55" s="37" t="str">
        <f t="shared" si="31"/>
        <v/>
      </c>
      <c r="BC55" s="37" t="str">
        <f t="shared" si="31"/>
        <v/>
      </c>
      <c r="BD55" s="37" t="str">
        <f t="shared" si="31"/>
        <v/>
      </c>
      <c r="BE55" s="37" t="str">
        <f t="shared" si="31"/>
        <v/>
      </c>
      <c r="BF55" s="37" t="str">
        <f t="shared" si="31"/>
        <v/>
      </c>
      <c r="BG55" s="37" t="str">
        <f t="shared" si="18"/>
        <v/>
      </c>
      <c r="BH55" s="37"/>
      <c r="BI55" s="37"/>
      <c r="BJ55" s="36"/>
      <c r="BK55" s="94" t="str">
        <f>IF($Q52="","",IF($Q52&gt;=1,AR42))</f>
        <v/>
      </c>
      <c r="BL55" s="93" t="str">
        <f t="shared" si="37"/>
        <v/>
      </c>
      <c r="BM55" s="95" t="str">
        <f t="shared" si="22"/>
        <v/>
      </c>
      <c r="BN55" s="95" t="str">
        <f t="shared" si="23"/>
        <v/>
      </c>
      <c r="BO55" s="96" t="str">
        <f t="shared" si="24"/>
        <v/>
      </c>
      <c r="BP55" s="87"/>
      <c r="BQ55" s="25"/>
      <c r="BR55" s="25"/>
      <c r="BS55" s="25"/>
      <c r="BT55" s="25"/>
      <c r="BU55" s="25"/>
      <c r="BV55" s="25"/>
      <c r="BW55" s="25"/>
      <c r="BX55" s="25"/>
    </row>
    <row r="56" spans="1:76" s="10" customFormat="1" ht="23.25" customHeight="1" x14ac:dyDescent="0.15">
      <c r="A56" s="371" t="s">
        <v>35</v>
      </c>
      <c r="B56" s="372"/>
      <c r="C56" s="372"/>
      <c r="D56" s="372"/>
      <c r="E56" s="372"/>
      <c r="F56" s="372"/>
      <c r="G56" s="372"/>
      <c r="H56" s="372"/>
      <c r="I56" s="372"/>
      <c r="J56" s="372"/>
      <c r="K56" s="372"/>
      <c r="L56" s="372"/>
      <c r="M56" s="372"/>
      <c r="N56" s="372"/>
      <c r="O56" s="372"/>
      <c r="P56" s="373"/>
      <c r="Q56" s="374">
        <f>N11+AC11</f>
        <v>0</v>
      </c>
      <c r="R56" s="375"/>
      <c r="S56" s="375"/>
      <c r="T56" s="375"/>
      <c r="U56" s="372" t="s">
        <v>34</v>
      </c>
      <c r="V56" s="373"/>
      <c r="W56" s="17"/>
      <c r="X56" s="21" t="str">
        <f t="shared" ref="X56:AD56" si="40">AZ69</f>
        <v/>
      </c>
      <c r="Y56" s="135" t="str">
        <f t="shared" si="40"/>
        <v/>
      </c>
      <c r="Z56" s="136" t="str">
        <f t="shared" si="40"/>
        <v/>
      </c>
      <c r="AA56" s="137" t="str">
        <f t="shared" si="40"/>
        <v/>
      </c>
      <c r="AB56" s="135" t="str">
        <f t="shared" si="40"/>
        <v/>
      </c>
      <c r="AC56" s="136" t="str">
        <f t="shared" si="40"/>
        <v/>
      </c>
      <c r="AD56" s="138" t="str">
        <f t="shared" si="40"/>
        <v>0</v>
      </c>
      <c r="AE56" s="178" t="s">
        <v>15</v>
      </c>
      <c r="AF56" s="38"/>
      <c r="AG56" s="38"/>
      <c r="AH56" s="38"/>
      <c r="AI56" s="38"/>
      <c r="AJ56" s="38"/>
      <c r="AK56" s="36"/>
      <c r="AL56" s="36"/>
      <c r="AM56" s="36"/>
      <c r="AN56" s="36"/>
      <c r="AO56" s="32"/>
      <c r="AP56" s="39"/>
      <c r="AQ56" s="39">
        <f>DATE(YEAR($AO$42),MONTH($AO$42)+6,1)</f>
        <v>183</v>
      </c>
      <c r="AR56" s="39">
        <f t="shared" si="33"/>
        <v>213</v>
      </c>
      <c r="AS56" s="39">
        <f t="shared" si="34"/>
        <v>22</v>
      </c>
      <c r="AT56" s="39">
        <f t="shared" si="38"/>
        <v>0</v>
      </c>
      <c r="AU56" s="39" t="str">
        <f t="shared" si="29"/>
        <v/>
      </c>
      <c r="AV56" s="75" t="str">
        <f t="shared" si="35"/>
        <v/>
      </c>
      <c r="AW56" s="32" t="str">
        <f t="shared" si="36"/>
        <v/>
      </c>
      <c r="AX56" s="39">
        <f t="shared" si="39"/>
        <v>213</v>
      </c>
      <c r="AY56" s="37" t="str">
        <f t="shared" si="30"/>
        <v/>
      </c>
      <c r="AZ56" s="37" t="str">
        <f t="shared" si="31"/>
        <v/>
      </c>
      <c r="BA56" s="37" t="str">
        <f t="shared" si="31"/>
        <v/>
      </c>
      <c r="BB56" s="37" t="str">
        <f t="shared" si="31"/>
        <v/>
      </c>
      <c r="BC56" s="37" t="str">
        <f t="shared" si="31"/>
        <v/>
      </c>
      <c r="BD56" s="37" t="str">
        <f t="shared" si="31"/>
        <v/>
      </c>
      <c r="BE56" s="37" t="str">
        <f t="shared" si="31"/>
        <v/>
      </c>
      <c r="BF56" s="37" t="str">
        <f t="shared" si="31"/>
        <v/>
      </c>
      <c r="BG56" s="37" t="str">
        <f t="shared" si="18"/>
        <v/>
      </c>
      <c r="BH56" s="37"/>
      <c r="BI56" s="37"/>
      <c r="BJ56" s="36"/>
      <c r="BK56" s="94" t="str">
        <f>IF($Q53="","",IF($Q53&gt;=1,AR42))</f>
        <v/>
      </c>
      <c r="BL56" s="93" t="str">
        <f t="shared" si="37"/>
        <v/>
      </c>
      <c r="BM56" s="95" t="str">
        <f t="shared" si="22"/>
        <v/>
      </c>
      <c r="BN56" s="95" t="str">
        <f t="shared" si="23"/>
        <v/>
      </c>
      <c r="BO56" s="96" t="str">
        <f t="shared" si="24"/>
        <v/>
      </c>
      <c r="BP56" s="87"/>
      <c r="BQ56" s="25"/>
      <c r="BR56" s="25"/>
      <c r="BS56" s="25"/>
      <c r="BT56" s="25"/>
      <c r="BU56" s="25"/>
      <c r="BV56" s="25"/>
      <c r="BW56" s="25"/>
      <c r="BX56" s="25"/>
    </row>
    <row r="57" spans="1:76" s="10" customFormat="1" ht="23.25" customHeight="1" x14ac:dyDescent="0.15">
      <c r="A57" s="376"/>
      <c r="B57" s="376"/>
      <c r="C57" s="376"/>
      <c r="D57" s="376"/>
      <c r="E57" s="376"/>
      <c r="F57" s="376"/>
      <c r="G57" s="376"/>
      <c r="H57" s="376"/>
      <c r="I57" s="376"/>
      <c r="J57" s="376"/>
      <c r="K57" s="365"/>
      <c r="L57" s="365"/>
      <c r="M57" s="365"/>
      <c r="N57" s="365"/>
      <c r="O57" s="365"/>
      <c r="P57" s="365"/>
      <c r="Q57" s="365"/>
      <c r="R57" s="365"/>
      <c r="S57" s="365"/>
      <c r="T57" s="365"/>
      <c r="U57" s="365"/>
      <c r="V57" s="365"/>
      <c r="W57" s="365"/>
      <c r="X57" s="365"/>
      <c r="Y57" s="365"/>
      <c r="Z57" s="365"/>
      <c r="AA57" s="365"/>
      <c r="AB57" s="365"/>
      <c r="AC57" s="365"/>
      <c r="AD57" s="365"/>
      <c r="AE57" s="365"/>
      <c r="AF57" s="38"/>
      <c r="AG57" s="38"/>
      <c r="AH57" s="38"/>
      <c r="AI57" s="38"/>
      <c r="AJ57" s="38"/>
      <c r="AK57" s="36"/>
      <c r="AL57" s="36"/>
      <c r="AM57" s="36"/>
      <c r="AN57" s="36"/>
      <c r="AO57" s="32"/>
      <c r="AP57" s="39"/>
      <c r="AQ57" s="39">
        <f>DATE(YEAR($AO$42),MONTH($AO$42)+7,1)</f>
        <v>214</v>
      </c>
      <c r="AR57" s="39">
        <f t="shared" si="33"/>
        <v>244</v>
      </c>
      <c r="AS57" s="39">
        <f t="shared" si="34"/>
        <v>23</v>
      </c>
      <c r="AT57" s="39">
        <f t="shared" si="38"/>
        <v>0</v>
      </c>
      <c r="AU57" s="39" t="str">
        <f t="shared" si="29"/>
        <v/>
      </c>
      <c r="AV57" s="75" t="str">
        <f t="shared" si="35"/>
        <v/>
      </c>
      <c r="AW57" s="32" t="str">
        <f t="shared" si="36"/>
        <v/>
      </c>
      <c r="AX57" s="39">
        <f t="shared" si="39"/>
        <v>244</v>
      </c>
      <c r="AY57" s="37" t="str">
        <f t="shared" si="30"/>
        <v/>
      </c>
      <c r="AZ57" s="37" t="str">
        <f t="shared" si="31"/>
        <v/>
      </c>
      <c r="BA57" s="37" t="str">
        <f t="shared" si="31"/>
        <v/>
      </c>
      <c r="BB57" s="37" t="str">
        <f t="shared" si="31"/>
        <v/>
      </c>
      <c r="BC57" s="37" t="str">
        <f t="shared" si="31"/>
        <v/>
      </c>
      <c r="BD57" s="37" t="str">
        <f t="shared" si="31"/>
        <v/>
      </c>
      <c r="BE57" s="37" t="str">
        <f t="shared" si="31"/>
        <v/>
      </c>
      <c r="BF57" s="37" t="str">
        <f t="shared" si="31"/>
        <v/>
      </c>
      <c r="BG57" s="36"/>
      <c r="BH57" s="36"/>
      <c r="BI57" s="36"/>
      <c r="BJ57" s="36"/>
      <c r="BK57" s="94" t="str">
        <f>IF($Q54="","",IF($Q54&gt;=1,AR42))</f>
        <v/>
      </c>
      <c r="BL57" s="93" t="str">
        <f t="shared" si="37"/>
        <v/>
      </c>
      <c r="BM57" s="95" t="str">
        <f t="shared" si="22"/>
        <v/>
      </c>
      <c r="BN57" s="95" t="str">
        <f t="shared" si="23"/>
        <v/>
      </c>
      <c r="BO57" s="96" t="str">
        <f t="shared" si="24"/>
        <v/>
      </c>
      <c r="BP57" s="87"/>
      <c r="BQ57" s="25"/>
      <c r="BR57" s="25"/>
      <c r="BS57" s="25"/>
      <c r="BT57" s="25"/>
      <c r="BU57" s="25"/>
      <c r="BV57" s="25"/>
      <c r="BW57" s="25"/>
      <c r="BX57" s="25"/>
    </row>
    <row r="58" spans="1:76" s="10" customFormat="1" ht="23.25" customHeight="1" x14ac:dyDescent="0.15">
      <c r="A58" s="171"/>
      <c r="B58" s="172"/>
      <c r="C58" s="171"/>
      <c r="D58" s="173"/>
      <c r="E58" s="171"/>
      <c r="F58" s="174"/>
      <c r="G58" s="171"/>
      <c r="H58" s="341"/>
      <c r="I58" s="341"/>
      <c r="J58" s="341"/>
      <c r="K58" s="4"/>
      <c r="L58" s="341"/>
      <c r="M58" s="341"/>
      <c r="N58" s="341"/>
      <c r="O58" s="341"/>
      <c r="P58" s="341"/>
      <c r="Q58" s="341"/>
      <c r="R58" s="341"/>
      <c r="S58" s="341"/>
      <c r="T58" s="341"/>
      <c r="U58" s="341"/>
      <c r="V58" s="341"/>
      <c r="W58" s="341"/>
      <c r="X58" s="341"/>
      <c r="Y58" s="340"/>
      <c r="Z58" s="340"/>
      <c r="AA58" s="341"/>
      <c r="AB58" s="341"/>
      <c r="AC58" s="341"/>
      <c r="AD58" s="341"/>
      <c r="AE58" s="341"/>
      <c r="AF58" s="38"/>
      <c r="AG58" s="38"/>
      <c r="AH58" s="38"/>
      <c r="AI58" s="38"/>
      <c r="AJ58" s="38"/>
      <c r="AK58" s="36"/>
      <c r="AL58" s="36"/>
      <c r="AM58" s="36"/>
      <c r="AN58" s="36"/>
      <c r="AO58" s="32"/>
      <c r="AP58" s="39"/>
      <c r="AQ58" s="39">
        <f>DATE(YEAR($AO$42),MONTH($AO$42)+8,1)</f>
        <v>245</v>
      </c>
      <c r="AR58" s="39">
        <f t="shared" si="33"/>
        <v>274</v>
      </c>
      <c r="AS58" s="39">
        <f t="shared" si="34"/>
        <v>20</v>
      </c>
      <c r="AT58" s="39">
        <f t="shared" si="38"/>
        <v>0</v>
      </c>
      <c r="AU58" s="39" t="str">
        <f t="shared" si="29"/>
        <v/>
      </c>
      <c r="AV58" s="75" t="str">
        <f t="shared" si="35"/>
        <v/>
      </c>
      <c r="AW58" s="32" t="str">
        <f t="shared" si="36"/>
        <v/>
      </c>
      <c r="AX58" s="39">
        <f t="shared" si="39"/>
        <v>274</v>
      </c>
      <c r="AY58" s="37" t="str">
        <f t="shared" si="30"/>
        <v/>
      </c>
      <c r="AZ58" s="37" t="str">
        <f t="shared" si="31"/>
        <v/>
      </c>
      <c r="BA58" s="37" t="str">
        <f t="shared" si="31"/>
        <v/>
      </c>
      <c r="BB58" s="37" t="str">
        <f t="shared" si="31"/>
        <v/>
      </c>
      <c r="BC58" s="37" t="str">
        <f t="shared" si="31"/>
        <v/>
      </c>
      <c r="BD58" s="37" t="str">
        <f t="shared" si="31"/>
        <v/>
      </c>
      <c r="BE58" s="37" t="str">
        <f t="shared" si="31"/>
        <v/>
      </c>
      <c r="BF58" s="37" t="str">
        <f t="shared" si="31"/>
        <v/>
      </c>
      <c r="BG58" s="36"/>
      <c r="BH58" s="36"/>
      <c r="BI58" s="36"/>
      <c r="BJ58" s="36"/>
      <c r="BK58" s="94" t="str">
        <f>IF($Q55="","",IF($Q55&gt;=1,AR42))</f>
        <v/>
      </c>
      <c r="BL58" s="93" t="str">
        <f t="shared" si="37"/>
        <v/>
      </c>
      <c r="BM58" s="95" t="str">
        <f t="shared" si="22"/>
        <v/>
      </c>
      <c r="BN58" s="95" t="str">
        <f t="shared" si="23"/>
        <v/>
      </c>
      <c r="BO58" s="96" t="str">
        <f t="shared" si="24"/>
        <v/>
      </c>
      <c r="BP58" s="87"/>
      <c r="BQ58" s="25"/>
      <c r="BR58" s="25"/>
      <c r="BS58" s="25"/>
      <c r="BT58" s="25"/>
      <c r="BU58" s="25"/>
      <c r="BV58" s="25"/>
      <c r="BW58" s="25"/>
      <c r="BX58" s="25"/>
    </row>
    <row r="59" spans="1:76" s="10" customFormat="1" ht="23.25" customHeight="1" x14ac:dyDescent="0.15">
      <c r="A59" s="365"/>
      <c r="B59" s="365"/>
      <c r="C59" s="365"/>
      <c r="D59" s="365"/>
      <c r="E59" s="365"/>
      <c r="F59" s="365"/>
      <c r="G59" s="365"/>
      <c r="H59" s="365"/>
      <c r="I59" s="365"/>
      <c r="J59" s="365"/>
      <c r="K59" s="365"/>
      <c r="L59" s="369"/>
      <c r="M59" s="369"/>
      <c r="N59" s="369"/>
      <c r="O59" s="369"/>
      <c r="P59" s="369"/>
      <c r="Q59" s="369"/>
      <c r="R59" s="369"/>
      <c r="S59" s="369"/>
      <c r="T59" s="369"/>
      <c r="U59" s="369"/>
      <c r="V59" s="365"/>
      <c r="W59" s="369"/>
      <c r="X59" s="369"/>
      <c r="Y59" s="369"/>
      <c r="Z59" s="369"/>
      <c r="AA59" s="4"/>
      <c r="AB59" s="370"/>
      <c r="AC59" s="370"/>
      <c r="AD59" s="370"/>
      <c r="AE59" s="370"/>
      <c r="AF59" s="38"/>
      <c r="AG59" s="38"/>
      <c r="AH59" s="38"/>
      <c r="AI59" s="38"/>
      <c r="AJ59" s="38"/>
      <c r="AK59" s="36"/>
      <c r="AL59" s="36"/>
      <c r="AM59" s="36"/>
      <c r="AN59" s="36"/>
      <c r="AO59" s="32"/>
      <c r="AP59" s="39"/>
      <c r="AQ59" s="39">
        <f>DATE(YEAR($AO$42),MONTH($AO$42)+9,1)</f>
        <v>275</v>
      </c>
      <c r="AR59" s="39">
        <f t="shared" si="33"/>
        <v>305</v>
      </c>
      <c r="AS59" s="39">
        <f t="shared" si="34"/>
        <v>23</v>
      </c>
      <c r="AT59" s="39">
        <f t="shared" si="38"/>
        <v>0</v>
      </c>
      <c r="AU59" s="39" t="str">
        <f t="shared" si="29"/>
        <v/>
      </c>
      <c r="AV59" s="75" t="str">
        <f t="shared" si="35"/>
        <v/>
      </c>
      <c r="AW59" s="32" t="str">
        <f t="shared" si="36"/>
        <v/>
      </c>
      <c r="AX59" s="39">
        <f t="shared" si="39"/>
        <v>305</v>
      </c>
      <c r="AY59" s="37" t="str">
        <f t="shared" si="30"/>
        <v/>
      </c>
      <c r="AZ59" s="37" t="str">
        <f t="shared" si="31"/>
        <v/>
      </c>
      <c r="BA59" s="37" t="str">
        <f t="shared" si="31"/>
        <v/>
      </c>
      <c r="BB59" s="37" t="str">
        <f t="shared" si="31"/>
        <v/>
      </c>
      <c r="BC59" s="37" t="str">
        <f t="shared" si="31"/>
        <v/>
      </c>
      <c r="BD59" s="37" t="str">
        <f t="shared" si="31"/>
        <v/>
      </c>
      <c r="BE59" s="37" t="str">
        <f t="shared" si="31"/>
        <v/>
      </c>
      <c r="BF59" s="37" t="str">
        <f t="shared" si="31"/>
        <v/>
      </c>
      <c r="BG59" s="36"/>
      <c r="BH59" s="36"/>
      <c r="BI59" s="36"/>
      <c r="BJ59" s="36"/>
      <c r="BK59" s="25"/>
      <c r="BL59" s="93"/>
      <c r="BM59" s="93"/>
      <c r="BN59" s="93"/>
      <c r="BO59" s="90"/>
      <c r="BP59" s="25"/>
      <c r="BQ59" s="25"/>
      <c r="BR59" s="25"/>
      <c r="BS59" s="25"/>
      <c r="BT59" s="25"/>
      <c r="BU59" s="25"/>
      <c r="BV59" s="25"/>
      <c r="BW59" s="25"/>
      <c r="BX59" s="25"/>
    </row>
    <row r="60" spans="1:76" s="1" customFormat="1" ht="18.75" customHeight="1" x14ac:dyDescent="0.15">
      <c r="A60" s="171"/>
      <c r="B60" s="172"/>
      <c r="C60" s="171"/>
      <c r="D60" s="173"/>
      <c r="E60" s="171"/>
      <c r="F60" s="174"/>
      <c r="G60" s="171"/>
      <c r="H60" s="341"/>
      <c r="I60" s="341"/>
      <c r="J60" s="341"/>
      <c r="K60" s="341"/>
      <c r="L60" s="341"/>
      <c r="M60" s="5"/>
      <c r="N60" s="5"/>
      <c r="O60" s="5"/>
      <c r="P60" s="5"/>
      <c r="Q60" s="5"/>
      <c r="R60" s="5"/>
      <c r="S60" s="341"/>
      <c r="T60" s="341"/>
      <c r="U60" s="341"/>
      <c r="V60" s="175"/>
      <c r="W60" s="175"/>
      <c r="X60" s="175"/>
      <c r="Y60" s="175"/>
      <c r="Z60" s="175"/>
      <c r="AA60" s="176"/>
      <c r="AB60" s="177" t="str">
        <f>BD75</f>
        <v/>
      </c>
      <c r="AC60" s="177"/>
      <c r="AD60" s="177"/>
      <c r="AE60" s="4"/>
      <c r="AF60" s="38"/>
      <c r="AG60" s="35"/>
      <c r="AH60" s="35"/>
      <c r="AI60" s="35"/>
      <c r="AJ60" s="35"/>
      <c r="AK60" s="32"/>
      <c r="AL60" s="32"/>
      <c r="AM60" s="32"/>
      <c r="AN60" s="32"/>
      <c r="AO60" s="32"/>
      <c r="AP60" s="39"/>
      <c r="AQ60" s="39">
        <f>DATE(YEAR($AO$42),MONTH($AO$42)+10,1)</f>
        <v>306</v>
      </c>
      <c r="AR60" s="39">
        <f t="shared" si="33"/>
        <v>335</v>
      </c>
      <c r="AS60" s="39">
        <f t="shared" si="34"/>
        <v>22</v>
      </c>
      <c r="AT60" s="39">
        <f t="shared" si="38"/>
        <v>0</v>
      </c>
      <c r="AU60" s="39" t="str">
        <f t="shared" si="29"/>
        <v/>
      </c>
      <c r="AV60" s="75" t="str">
        <f t="shared" si="35"/>
        <v/>
      </c>
      <c r="AW60" s="32" t="str">
        <f t="shared" si="36"/>
        <v/>
      </c>
      <c r="AX60" s="39">
        <f t="shared" si="39"/>
        <v>335</v>
      </c>
      <c r="AY60" s="37" t="str">
        <f t="shared" si="30"/>
        <v/>
      </c>
      <c r="AZ60" s="37" t="str">
        <f t="shared" si="31"/>
        <v/>
      </c>
      <c r="BA60" s="37" t="str">
        <f t="shared" si="31"/>
        <v/>
      </c>
      <c r="BB60" s="37" t="str">
        <f t="shared" si="31"/>
        <v/>
      </c>
      <c r="BC60" s="37" t="str">
        <f t="shared" si="31"/>
        <v/>
      </c>
      <c r="BD60" s="37" t="str">
        <f t="shared" si="31"/>
        <v/>
      </c>
      <c r="BE60" s="37" t="str">
        <f t="shared" si="31"/>
        <v/>
      </c>
      <c r="BF60" s="37" t="str">
        <f t="shared" si="31"/>
        <v/>
      </c>
      <c r="BG60" s="32"/>
      <c r="BH60" s="32"/>
      <c r="BI60" s="32"/>
      <c r="BJ60" s="32"/>
      <c r="BK60" s="23"/>
      <c r="BL60" s="92"/>
      <c r="BM60" s="92"/>
      <c r="BN60" s="92"/>
      <c r="BO60" s="89"/>
      <c r="BP60" s="23"/>
      <c r="BQ60" s="23"/>
      <c r="BR60" s="23"/>
      <c r="BS60" s="23"/>
      <c r="BT60" s="23"/>
      <c r="BU60" s="23"/>
      <c r="BV60" s="23"/>
      <c r="BW60" s="23"/>
      <c r="BX60" s="23"/>
    </row>
    <row r="61" spans="1:76" s="1" customFormat="1" ht="18.75" customHeight="1" x14ac:dyDescent="0.15">
      <c r="B61" s="26"/>
      <c r="C61" s="5"/>
      <c r="D61" s="5"/>
      <c r="E61" s="5"/>
      <c r="F61" s="5"/>
      <c r="G61" s="4"/>
      <c r="H61" s="4"/>
      <c r="I61" s="5"/>
      <c r="J61" s="5"/>
      <c r="K61" s="5"/>
      <c r="L61" s="5"/>
      <c r="M61" s="5"/>
      <c r="N61" s="5"/>
      <c r="O61" s="5"/>
      <c r="P61" s="5"/>
      <c r="Q61" s="5"/>
      <c r="R61" s="5"/>
      <c r="S61" s="5"/>
      <c r="T61" s="5"/>
      <c r="U61" s="5"/>
      <c r="V61" s="5"/>
      <c r="W61" s="5"/>
      <c r="X61" s="5"/>
      <c r="Y61" s="5"/>
      <c r="Z61" s="5"/>
      <c r="AA61" s="5"/>
      <c r="AB61" s="5"/>
      <c r="AC61" s="5"/>
      <c r="AD61" s="5"/>
      <c r="AE61" s="4"/>
      <c r="AF61" s="38"/>
      <c r="AG61" s="35"/>
      <c r="AH61" s="35"/>
      <c r="AI61" s="35"/>
      <c r="AJ61" s="35"/>
      <c r="AK61" s="35"/>
      <c r="AL61" s="35"/>
      <c r="AM61" s="35"/>
      <c r="AN61" s="35"/>
      <c r="AO61" s="32"/>
      <c r="AP61" s="39"/>
      <c r="AQ61" s="39">
        <f>DATE(YEAR($AO$42),MONTH($AO$42)+11,1)</f>
        <v>336</v>
      </c>
      <c r="AR61" s="39">
        <f t="shared" si="33"/>
        <v>366</v>
      </c>
      <c r="AS61" s="39">
        <f t="shared" si="34"/>
        <v>21</v>
      </c>
      <c r="AT61" s="39">
        <f t="shared" si="38"/>
        <v>0</v>
      </c>
      <c r="AU61" s="39" t="str">
        <f t="shared" si="29"/>
        <v/>
      </c>
      <c r="AV61" s="75" t="str">
        <f t="shared" si="35"/>
        <v/>
      </c>
      <c r="AW61" s="32" t="str">
        <f t="shared" si="36"/>
        <v/>
      </c>
      <c r="AX61" s="39">
        <f t="shared" si="39"/>
        <v>366</v>
      </c>
      <c r="AY61" s="37" t="str">
        <f t="shared" si="30"/>
        <v/>
      </c>
      <c r="AZ61" s="37" t="str">
        <f t="shared" si="31"/>
        <v/>
      </c>
      <c r="BA61" s="37" t="str">
        <f t="shared" si="31"/>
        <v/>
      </c>
      <c r="BB61" s="37" t="str">
        <f t="shared" si="31"/>
        <v/>
      </c>
      <c r="BC61" s="37" t="str">
        <f t="shared" si="31"/>
        <v/>
      </c>
      <c r="BD61" s="37" t="str">
        <f t="shared" si="31"/>
        <v/>
      </c>
      <c r="BE61" s="37" t="str">
        <f t="shared" si="31"/>
        <v/>
      </c>
      <c r="BF61" s="37" t="str">
        <f t="shared" si="31"/>
        <v/>
      </c>
      <c r="BG61" s="32"/>
      <c r="BH61" s="32"/>
      <c r="BI61" s="32"/>
      <c r="BJ61" s="32"/>
      <c r="BK61" s="23"/>
      <c r="BL61" s="92"/>
      <c r="BM61" s="92"/>
      <c r="BN61" s="92"/>
      <c r="BO61" s="89"/>
      <c r="BP61" s="23"/>
      <c r="BQ61" s="23"/>
      <c r="BR61" s="23"/>
      <c r="BS61" s="23"/>
      <c r="BT61" s="23"/>
      <c r="BU61" s="23"/>
      <c r="BV61" s="23"/>
      <c r="BW61" s="23"/>
      <c r="BX61" s="23"/>
    </row>
    <row r="62" spans="1:76" s="1" customFormat="1" ht="18.75" customHeight="1" x14ac:dyDescent="0.15">
      <c r="B62" s="26"/>
      <c r="C62" s="26"/>
      <c r="D62" s="4"/>
      <c r="E62" s="4"/>
      <c r="F62" s="4"/>
      <c r="G62" s="101"/>
      <c r="H62" s="5"/>
      <c r="I62" s="5"/>
      <c r="J62" s="4"/>
      <c r="K62" s="4"/>
      <c r="L62" s="4"/>
      <c r="M62" s="4"/>
      <c r="N62" s="101"/>
      <c r="O62" s="4"/>
      <c r="P62" s="4"/>
      <c r="Q62" s="4"/>
      <c r="R62" s="4"/>
      <c r="S62" s="4"/>
      <c r="T62" s="5"/>
      <c r="U62" s="5"/>
      <c r="V62" s="5"/>
      <c r="W62" s="5"/>
      <c r="X62" s="5"/>
      <c r="Y62" s="5"/>
      <c r="Z62" s="5"/>
      <c r="AA62" s="5"/>
      <c r="AB62" s="5"/>
      <c r="AC62" s="5"/>
      <c r="AD62" s="5"/>
      <c r="AE62" s="5"/>
      <c r="AF62" s="35"/>
      <c r="AG62" s="35"/>
      <c r="AH62" s="35"/>
      <c r="AI62" s="35"/>
      <c r="AJ62" s="35"/>
      <c r="AK62" s="35"/>
      <c r="AL62" s="35"/>
      <c r="AM62" s="35"/>
      <c r="AN62" s="35"/>
      <c r="AO62" s="32"/>
      <c r="AP62" s="39"/>
      <c r="AQ62" s="39">
        <f>DATE(YEAR($AO$42),MONTH($AO$42)+12,1)</f>
        <v>367</v>
      </c>
      <c r="AR62" s="39">
        <f t="shared" si="33"/>
        <v>397</v>
      </c>
      <c r="AS62" s="39">
        <f t="shared" si="34"/>
        <v>23</v>
      </c>
      <c r="AT62" s="39">
        <f t="shared" si="38"/>
        <v>0</v>
      </c>
      <c r="AU62" s="39" t="str">
        <f t="shared" si="29"/>
        <v/>
      </c>
      <c r="AV62" s="75" t="str">
        <f t="shared" si="35"/>
        <v/>
      </c>
      <c r="AW62" s="32" t="str">
        <f t="shared" si="36"/>
        <v/>
      </c>
      <c r="AX62" s="39">
        <f t="shared" si="39"/>
        <v>397</v>
      </c>
      <c r="AY62" s="37" t="str">
        <f t="shared" si="30"/>
        <v/>
      </c>
      <c r="AZ62" s="37" t="str">
        <f t="shared" si="31"/>
        <v/>
      </c>
      <c r="BA62" s="37" t="str">
        <f t="shared" si="31"/>
        <v/>
      </c>
      <c r="BB62" s="37" t="str">
        <f t="shared" si="31"/>
        <v/>
      </c>
      <c r="BC62" s="37" t="str">
        <f t="shared" si="31"/>
        <v/>
      </c>
      <c r="BD62" s="37" t="str">
        <f t="shared" si="31"/>
        <v/>
      </c>
      <c r="BE62" s="37" t="str">
        <f t="shared" si="31"/>
        <v/>
      </c>
      <c r="BF62" s="37" t="str">
        <f t="shared" si="31"/>
        <v/>
      </c>
      <c r="BG62" s="32"/>
      <c r="BH62" s="32"/>
      <c r="BI62" s="32"/>
      <c r="BJ62" s="32"/>
      <c r="BK62" s="23"/>
      <c r="BL62" s="92"/>
      <c r="BM62" s="92"/>
      <c r="BN62" s="92"/>
      <c r="BO62" s="89"/>
      <c r="BP62" s="23"/>
      <c r="BQ62" s="23"/>
      <c r="BR62" s="23"/>
      <c r="BS62" s="23"/>
      <c r="BT62" s="23"/>
      <c r="BU62" s="23"/>
      <c r="BV62" s="23"/>
      <c r="BW62" s="23"/>
      <c r="BX62" s="23"/>
    </row>
    <row r="63" spans="1:76" s="1" customFormat="1" ht="18.75" customHeight="1" x14ac:dyDescent="0.15">
      <c r="B63" s="27"/>
      <c r="C63" s="27"/>
      <c r="D63" s="28"/>
      <c r="E63" s="28"/>
      <c r="F63" s="28"/>
      <c r="G63" s="28"/>
      <c r="H63" s="28"/>
      <c r="I63" s="28"/>
      <c r="J63" s="28"/>
      <c r="K63" s="28"/>
      <c r="L63" s="28"/>
      <c r="M63" s="28"/>
      <c r="N63" s="28"/>
      <c r="O63" s="28"/>
      <c r="P63" s="28"/>
      <c r="Q63" s="28"/>
      <c r="R63" s="28"/>
      <c r="S63" s="28"/>
      <c r="T63" s="5"/>
      <c r="U63" s="5"/>
      <c r="V63" s="5"/>
      <c r="W63" s="5"/>
      <c r="X63" s="5"/>
      <c r="Y63" s="5"/>
      <c r="Z63" s="5"/>
      <c r="AA63" s="5"/>
      <c r="AB63" s="5"/>
      <c r="AC63" s="5"/>
      <c r="AD63" s="5"/>
      <c r="AE63" s="5"/>
      <c r="AF63" s="35"/>
      <c r="AG63" s="35"/>
      <c r="AH63" s="35"/>
      <c r="AI63" s="35"/>
      <c r="AJ63" s="35"/>
      <c r="AK63" s="35"/>
      <c r="AL63" s="35"/>
      <c r="AM63" s="35"/>
      <c r="AN63" s="35"/>
      <c r="AO63" s="32"/>
      <c r="AP63" s="39"/>
      <c r="AQ63" s="39">
        <f>DATE(YEAR($AO$42),MONTH($AO$42)+13,1)</f>
        <v>398</v>
      </c>
      <c r="AR63" s="39">
        <f t="shared" si="33"/>
        <v>425</v>
      </c>
      <c r="AS63" s="39">
        <f t="shared" si="34"/>
        <v>20</v>
      </c>
      <c r="AT63" s="39">
        <f t="shared" si="38"/>
        <v>0</v>
      </c>
      <c r="AU63" s="39" t="str">
        <f t="shared" si="29"/>
        <v/>
      </c>
      <c r="AV63" s="75" t="str">
        <f t="shared" si="35"/>
        <v/>
      </c>
      <c r="AW63" s="32" t="str">
        <f t="shared" si="36"/>
        <v/>
      </c>
      <c r="AX63" s="39">
        <f t="shared" si="39"/>
        <v>425</v>
      </c>
      <c r="AY63" s="37" t="str">
        <f t="shared" si="30"/>
        <v/>
      </c>
      <c r="AZ63" s="37" t="str">
        <f t="shared" si="31"/>
        <v/>
      </c>
      <c r="BA63" s="37" t="str">
        <f t="shared" si="31"/>
        <v/>
      </c>
      <c r="BB63" s="37" t="str">
        <f t="shared" si="31"/>
        <v/>
      </c>
      <c r="BC63" s="37" t="str">
        <f t="shared" si="31"/>
        <v/>
      </c>
      <c r="BD63" s="37" t="str">
        <f t="shared" si="31"/>
        <v/>
      </c>
      <c r="BE63" s="37" t="str">
        <f t="shared" si="31"/>
        <v/>
      </c>
      <c r="BF63" s="37" t="str">
        <f t="shared" si="31"/>
        <v/>
      </c>
      <c r="BG63" s="32"/>
      <c r="BH63" s="32"/>
      <c r="BI63" s="32"/>
      <c r="BJ63" s="32"/>
      <c r="BK63" s="23"/>
      <c r="BL63" s="92"/>
      <c r="BM63" s="92"/>
      <c r="BN63" s="92"/>
      <c r="BO63" s="89"/>
      <c r="BP63" s="23"/>
      <c r="BQ63" s="23"/>
      <c r="BR63" s="23"/>
      <c r="BS63" s="23"/>
      <c r="BT63" s="23"/>
      <c r="BU63" s="23"/>
      <c r="BV63" s="23"/>
      <c r="BW63" s="23"/>
      <c r="BX63" s="23"/>
    </row>
    <row r="64" spans="1:76" s="1" customFormat="1" ht="18.75" customHeight="1" x14ac:dyDescent="0.15">
      <c r="B64" s="27"/>
      <c r="C64" s="27"/>
      <c r="D64" s="4"/>
      <c r="E64" s="4"/>
      <c r="F64" s="101"/>
      <c r="G64" s="101"/>
      <c r="H64" s="4"/>
      <c r="I64" s="4"/>
      <c r="J64" s="4"/>
      <c r="K64" s="5"/>
      <c r="L64" s="5"/>
      <c r="M64" s="101"/>
      <c r="N64" s="101"/>
      <c r="O64" s="101"/>
      <c r="P64" s="4"/>
      <c r="Q64" s="4"/>
      <c r="R64" s="4"/>
      <c r="S64" s="4"/>
      <c r="T64" s="5"/>
      <c r="U64" s="5"/>
      <c r="V64" s="5"/>
      <c r="W64" s="5"/>
      <c r="X64" s="5"/>
      <c r="Y64" s="5"/>
      <c r="Z64" s="5"/>
      <c r="AA64" s="5"/>
      <c r="AB64" s="5"/>
      <c r="AC64" s="5"/>
      <c r="AD64" s="5"/>
      <c r="AE64" s="5"/>
      <c r="AF64" s="35"/>
      <c r="AG64" s="35"/>
      <c r="AH64" s="35"/>
      <c r="AI64" s="35"/>
      <c r="AJ64" s="35"/>
      <c r="AK64" s="35"/>
      <c r="AL64" s="35"/>
      <c r="AM64" s="35"/>
      <c r="AN64" s="35"/>
      <c r="AO64" s="32"/>
      <c r="AP64" s="39"/>
      <c r="AQ64" s="39">
        <f>DATE(YEAR($AO$42),MONTH($AO$42)+14,1)</f>
        <v>426</v>
      </c>
      <c r="AR64" s="39">
        <f t="shared" si="33"/>
        <v>456</v>
      </c>
      <c r="AS64" s="39">
        <f t="shared" si="34"/>
        <v>21</v>
      </c>
      <c r="AT64" s="39">
        <f t="shared" si="38"/>
        <v>0</v>
      </c>
      <c r="AU64" s="39" t="str">
        <f t="shared" si="29"/>
        <v/>
      </c>
      <c r="AV64" s="75" t="str">
        <f t="shared" si="35"/>
        <v/>
      </c>
      <c r="AW64" s="32" t="str">
        <f t="shared" si="36"/>
        <v/>
      </c>
      <c r="AX64" s="39">
        <f t="shared" si="39"/>
        <v>456</v>
      </c>
      <c r="AY64" s="37" t="str">
        <f t="shared" si="30"/>
        <v/>
      </c>
      <c r="AZ64" s="37" t="str">
        <f t="shared" si="31"/>
        <v/>
      </c>
      <c r="BA64" s="37" t="str">
        <f t="shared" si="31"/>
        <v/>
      </c>
      <c r="BB64" s="37" t="str">
        <f t="shared" si="31"/>
        <v/>
      </c>
      <c r="BC64" s="37" t="str">
        <f t="shared" si="31"/>
        <v/>
      </c>
      <c r="BD64" s="37" t="str">
        <f t="shared" si="31"/>
        <v/>
      </c>
      <c r="BE64" s="37" t="str">
        <f t="shared" si="31"/>
        <v/>
      </c>
      <c r="BF64" s="37" t="str">
        <f t="shared" si="31"/>
        <v/>
      </c>
      <c r="BG64" s="32"/>
      <c r="BH64" s="32"/>
      <c r="BI64" s="32"/>
      <c r="BJ64" s="32"/>
      <c r="BK64" s="23"/>
      <c r="BL64" s="92"/>
      <c r="BM64" s="92"/>
      <c r="BN64" s="92"/>
      <c r="BO64" s="89"/>
      <c r="BP64" s="23"/>
      <c r="BQ64" s="23"/>
      <c r="BR64" s="23"/>
      <c r="BS64" s="23"/>
      <c r="BT64" s="23"/>
      <c r="BU64" s="23"/>
      <c r="BV64" s="23"/>
      <c r="BW64" s="23"/>
      <c r="BX64" s="23"/>
    </row>
    <row r="65" spans="2:76" s="1" customFormat="1" ht="15" customHeight="1" x14ac:dyDescent="0.15">
      <c r="B65" s="27"/>
      <c r="C65" s="27"/>
      <c r="D65" s="4"/>
      <c r="E65" s="4"/>
      <c r="F65" s="4"/>
      <c r="G65" s="4"/>
      <c r="H65" s="101"/>
      <c r="I65" s="101"/>
      <c r="J65" s="4"/>
      <c r="K65" s="101"/>
      <c r="L65" s="101"/>
      <c r="M65" s="5"/>
      <c r="N65" s="101"/>
      <c r="O65" s="4"/>
      <c r="P65" s="4"/>
      <c r="Q65" s="4"/>
      <c r="R65" s="4"/>
      <c r="S65" s="4"/>
      <c r="T65" s="5"/>
      <c r="U65" s="5"/>
      <c r="V65" s="5"/>
      <c r="W65" s="5"/>
      <c r="X65" s="5"/>
      <c r="Y65" s="5"/>
      <c r="Z65" s="5"/>
      <c r="AA65" s="5"/>
      <c r="AB65" s="5"/>
      <c r="AC65" s="5"/>
      <c r="AD65" s="5"/>
      <c r="AE65" s="5"/>
      <c r="AF65" s="35"/>
      <c r="AG65" s="35"/>
      <c r="AH65" s="35"/>
      <c r="AI65" s="35"/>
      <c r="AJ65" s="35"/>
      <c r="AK65" s="35"/>
      <c r="AL65" s="35"/>
      <c r="AM65" s="35"/>
      <c r="AN65" s="35"/>
      <c r="AO65" s="32"/>
      <c r="AP65" s="39"/>
      <c r="AQ65" s="39">
        <f>DATE(YEAR($AO$42),MONTH($AO$42)+15,1)</f>
        <v>457</v>
      </c>
      <c r="AR65" s="39">
        <f t="shared" si="33"/>
        <v>486</v>
      </c>
      <c r="AS65" s="39">
        <f t="shared" si="34"/>
        <v>22</v>
      </c>
      <c r="AT65" s="39">
        <f t="shared" si="38"/>
        <v>0</v>
      </c>
      <c r="AU65" s="39" t="str">
        <f t="shared" si="29"/>
        <v/>
      </c>
      <c r="AV65" s="75" t="str">
        <f t="shared" si="35"/>
        <v/>
      </c>
      <c r="AW65" s="39" t="str">
        <f t="shared" si="36"/>
        <v/>
      </c>
      <c r="AX65" s="39">
        <f t="shared" si="39"/>
        <v>486</v>
      </c>
      <c r="AY65" s="37" t="str">
        <f t="shared" si="30"/>
        <v/>
      </c>
      <c r="AZ65" s="37" t="str">
        <f t="shared" si="31"/>
        <v/>
      </c>
      <c r="BA65" s="37" t="str">
        <f t="shared" si="31"/>
        <v/>
      </c>
      <c r="BB65" s="37" t="str">
        <f t="shared" si="31"/>
        <v/>
      </c>
      <c r="BC65" s="37" t="str">
        <f t="shared" si="31"/>
        <v/>
      </c>
      <c r="BD65" s="37" t="str">
        <f t="shared" si="31"/>
        <v/>
      </c>
      <c r="BE65" s="37" t="str">
        <f t="shared" si="31"/>
        <v/>
      </c>
      <c r="BF65" s="37" t="str">
        <f t="shared" si="31"/>
        <v/>
      </c>
      <c r="BG65" s="32"/>
      <c r="BH65" s="32"/>
      <c r="BI65" s="32"/>
      <c r="BJ65" s="32"/>
      <c r="BK65" s="23"/>
      <c r="BL65" s="92"/>
      <c r="BM65" s="92"/>
      <c r="BN65" s="92"/>
      <c r="BO65" s="89"/>
      <c r="BP65" s="23"/>
      <c r="BQ65" s="23"/>
      <c r="BR65" s="23"/>
      <c r="BS65" s="23"/>
      <c r="BT65" s="23"/>
      <c r="BU65" s="23"/>
      <c r="BV65" s="23"/>
      <c r="BW65" s="23"/>
      <c r="BX65" s="23"/>
    </row>
    <row r="66" spans="2:76" s="1" customFormat="1" ht="15" customHeight="1" x14ac:dyDescent="0.15">
      <c r="B66" s="27"/>
      <c r="C66" s="27"/>
      <c r="D66" s="5"/>
      <c r="E66" s="5"/>
      <c r="F66" s="5"/>
      <c r="G66" s="5"/>
      <c r="H66" s="5"/>
      <c r="I66" s="4"/>
      <c r="J66" s="4"/>
      <c r="K66" s="5"/>
      <c r="L66" s="5"/>
      <c r="M66" s="101"/>
      <c r="N66" s="101"/>
      <c r="O66" s="5"/>
      <c r="P66" s="5"/>
      <c r="Q66" s="5"/>
      <c r="R66" s="5"/>
      <c r="S66" s="5"/>
      <c r="T66" s="5"/>
      <c r="U66" s="5"/>
      <c r="V66" s="5"/>
      <c r="W66" s="5"/>
      <c r="X66" s="5"/>
      <c r="Y66" s="5"/>
      <c r="Z66" s="5"/>
      <c r="AA66" s="5"/>
      <c r="AB66" s="5"/>
      <c r="AC66" s="5"/>
      <c r="AD66" s="5"/>
      <c r="AE66" s="5"/>
      <c r="AF66" s="35"/>
      <c r="AG66" s="35"/>
      <c r="AH66" s="35"/>
      <c r="AI66" s="35"/>
      <c r="AJ66" s="35"/>
      <c r="AK66" s="35"/>
      <c r="AL66" s="35"/>
      <c r="AM66" s="35"/>
      <c r="AN66" s="35"/>
      <c r="AO66" s="32"/>
      <c r="AP66" s="39"/>
      <c r="AQ66" s="39">
        <f>DATE(YEAR($AO$42),MONTH($AO$42)+16,1)</f>
        <v>487</v>
      </c>
      <c r="AR66" s="39">
        <f t="shared" si="33"/>
        <v>517</v>
      </c>
      <c r="AS66" s="39">
        <f t="shared" si="34"/>
        <v>23</v>
      </c>
      <c r="AT66" s="39">
        <f t="shared" si="38"/>
        <v>0</v>
      </c>
      <c r="AU66" s="39" t="str">
        <f t="shared" si="29"/>
        <v/>
      </c>
      <c r="AV66" s="75" t="str">
        <f t="shared" si="35"/>
        <v/>
      </c>
      <c r="AW66" s="39" t="str">
        <f t="shared" si="36"/>
        <v/>
      </c>
      <c r="AX66" s="39">
        <f t="shared" si="39"/>
        <v>517</v>
      </c>
      <c r="AY66" s="37" t="str">
        <f t="shared" si="30"/>
        <v/>
      </c>
      <c r="AZ66" s="37" t="str">
        <f t="shared" ref="AZ66:BF69" si="41">IF(LEN($AY66)&gt;=49-COLUMN(AP66),LEFT(RIGHT($AY66,49-COLUMN(AP66)),1),"")</f>
        <v/>
      </c>
      <c r="BA66" s="37" t="str">
        <f t="shared" si="41"/>
        <v/>
      </c>
      <c r="BB66" s="37" t="str">
        <f t="shared" si="41"/>
        <v/>
      </c>
      <c r="BC66" s="37" t="str">
        <f t="shared" si="41"/>
        <v/>
      </c>
      <c r="BD66" s="37" t="str">
        <f t="shared" si="41"/>
        <v/>
      </c>
      <c r="BE66" s="37" t="str">
        <f t="shared" si="41"/>
        <v/>
      </c>
      <c r="BF66" s="37" t="str">
        <f t="shared" si="41"/>
        <v/>
      </c>
      <c r="BG66" s="32"/>
      <c r="BH66" s="32"/>
      <c r="BI66" s="32"/>
      <c r="BJ66" s="32"/>
      <c r="BK66" s="23"/>
      <c r="BL66" s="92"/>
      <c r="BM66" s="92"/>
      <c r="BN66" s="92"/>
      <c r="BO66" s="89"/>
      <c r="BP66" s="23"/>
      <c r="BQ66" s="23"/>
      <c r="BR66" s="23"/>
      <c r="BS66" s="23"/>
      <c r="BT66" s="23"/>
      <c r="BU66" s="23"/>
      <c r="BV66" s="23"/>
      <c r="BW66" s="23"/>
      <c r="BX66" s="23"/>
    </row>
    <row r="67" spans="2:76" s="1" customFormat="1" ht="15" customHeight="1" x14ac:dyDescent="0.15">
      <c r="AD67" s="5"/>
      <c r="AE67" s="5"/>
      <c r="AF67" s="35"/>
      <c r="AG67" s="35"/>
      <c r="AH67" s="35"/>
      <c r="AI67" s="35"/>
      <c r="AJ67" s="35"/>
      <c r="AK67" s="35"/>
      <c r="AL67" s="35"/>
      <c r="AM67" s="35"/>
      <c r="AN67" s="35"/>
      <c r="AO67" s="32"/>
      <c r="AP67" s="39"/>
      <c r="AQ67" s="39">
        <f>DATE(YEAR($AO$42),MONTH($AO$42)+17,1)</f>
        <v>518</v>
      </c>
      <c r="AR67" s="39">
        <f t="shared" si="33"/>
        <v>547</v>
      </c>
      <c r="AS67" s="39">
        <f t="shared" si="34"/>
        <v>20</v>
      </c>
      <c r="AT67" s="39">
        <f t="shared" si="38"/>
        <v>0</v>
      </c>
      <c r="AU67" s="39" t="str">
        <f t="shared" si="29"/>
        <v/>
      </c>
      <c r="AV67" s="75" t="str">
        <f t="shared" si="35"/>
        <v/>
      </c>
      <c r="AW67" s="39" t="str">
        <f t="shared" si="36"/>
        <v/>
      </c>
      <c r="AX67" s="39">
        <f t="shared" si="39"/>
        <v>547</v>
      </c>
      <c r="AY67" s="37" t="str">
        <f t="shared" si="30"/>
        <v/>
      </c>
      <c r="AZ67" s="37" t="str">
        <f t="shared" si="41"/>
        <v/>
      </c>
      <c r="BA67" s="37" t="str">
        <f t="shared" si="41"/>
        <v/>
      </c>
      <c r="BB67" s="37" t="str">
        <f t="shared" si="41"/>
        <v/>
      </c>
      <c r="BC67" s="37" t="str">
        <f t="shared" si="41"/>
        <v/>
      </c>
      <c r="BD67" s="37" t="str">
        <f t="shared" si="41"/>
        <v/>
      </c>
      <c r="BE67" s="37" t="str">
        <f t="shared" si="41"/>
        <v/>
      </c>
      <c r="BF67" s="37" t="str">
        <f t="shared" si="41"/>
        <v/>
      </c>
      <c r="BG67" s="32"/>
      <c r="BH67" s="32"/>
      <c r="BI67" s="32"/>
      <c r="BJ67" s="32"/>
      <c r="BK67" s="23"/>
      <c r="BL67" s="92"/>
      <c r="BM67" s="92"/>
      <c r="BN67" s="92"/>
      <c r="BO67" s="89"/>
      <c r="BP67" s="23"/>
      <c r="BQ67" s="23"/>
      <c r="BR67" s="23"/>
      <c r="BS67" s="23"/>
      <c r="BT67" s="23"/>
      <c r="BU67" s="23"/>
      <c r="BV67" s="23"/>
      <c r="BW67" s="23"/>
      <c r="BX67" s="23"/>
    </row>
    <row r="68" spans="2:76" s="1" customFormat="1" ht="15" customHeight="1" x14ac:dyDescent="0.15">
      <c r="AD68" s="5"/>
      <c r="AE68" s="5"/>
      <c r="AF68" s="35"/>
      <c r="AG68" s="35"/>
      <c r="AH68" s="35"/>
      <c r="AI68" s="35"/>
      <c r="AJ68" s="35"/>
      <c r="AK68" s="35"/>
      <c r="AL68" s="35"/>
      <c r="AM68" s="35"/>
      <c r="AN68" s="35"/>
      <c r="AO68" s="35"/>
      <c r="AP68" s="76"/>
      <c r="AQ68" s="76"/>
      <c r="AR68" s="76"/>
      <c r="AS68" s="76"/>
      <c r="AT68" s="76"/>
      <c r="AU68" s="39"/>
      <c r="AV68" s="39"/>
      <c r="AW68" s="39"/>
      <c r="AX68" s="39"/>
      <c r="AY68" s="39">
        <f>SUM(AY50:AY67)</f>
        <v>0</v>
      </c>
      <c r="AZ68" s="37" t="str">
        <f t="shared" si="41"/>
        <v/>
      </c>
      <c r="BA68" s="37" t="str">
        <f t="shared" si="41"/>
        <v/>
      </c>
      <c r="BB68" s="37" t="str">
        <f t="shared" si="41"/>
        <v/>
      </c>
      <c r="BC68" s="37" t="str">
        <f t="shared" si="41"/>
        <v/>
      </c>
      <c r="BD68" s="37" t="str">
        <f t="shared" si="41"/>
        <v/>
      </c>
      <c r="BE68" s="37" t="str">
        <f t="shared" si="41"/>
        <v/>
      </c>
      <c r="BF68" s="37" t="str">
        <f t="shared" si="41"/>
        <v>0</v>
      </c>
      <c r="BG68" s="32"/>
      <c r="BH68" s="32"/>
      <c r="BI68" s="32"/>
      <c r="BJ68" s="32"/>
      <c r="BK68" s="23"/>
      <c r="BL68" s="92"/>
      <c r="BM68" s="92"/>
      <c r="BN68" s="92"/>
      <c r="BO68" s="89"/>
      <c r="BP68" s="23"/>
      <c r="BQ68" s="23"/>
      <c r="BR68" s="23"/>
      <c r="BS68" s="23"/>
      <c r="BT68" s="23"/>
      <c r="BU68" s="23"/>
      <c r="BV68" s="23"/>
      <c r="BW68" s="23"/>
      <c r="BX68" s="23"/>
    </row>
    <row r="69" spans="2:76" s="1" customFormat="1" ht="15" customHeight="1" x14ac:dyDescent="0.15">
      <c r="AD69" s="5"/>
      <c r="AE69" s="5"/>
      <c r="AF69" s="35"/>
      <c r="AG69" s="35"/>
      <c r="AH69" s="35"/>
      <c r="AI69" s="35"/>
      <c r="AJ69" s="35"/>
      <c r="AK69" s="35"/>
      <c r="AL69" s="35"/>
      <c r="AM69" s="35"/>
      <c r="AN69" s="35"/>
      <c r="AO69" s="35"/>
      <c r="AP69" s="76"/>
      <c r="AQ69" s="76"/>
      <c r="AR69" s="76"/>
      <c r="AS69" s="76"/>
      <c r="AT69" s="76"/>
      <c r="AU69" s="39"/>
      <c r="AV69" s="39"/>
      <c r="AW69" s="39"/>
      <c r="AX69" s="39"/>
      <c r="AY69" s="39">
        <f>AY40+AY68</f>
        <v>0</v>
      </c>
      <c r="AZ69" s="32" t="str">
        <f t="shared" si="41"/>
        <v/>
      </c>
      <c r="BA69" s="32" t="str">
        <f t="shared" si="41"/>
        <v/>
      </c>
      <c r="BB69" s="32" t="str">
        <f t="shared" si="41"/>
        <v/>
      </c>
      <c r="BC69" s="37" t="str">
        <f t="shared" si="41"/>
        <v/>
      </c>
      <c r="BD69" s="32" t="str">
        <f t="shared" si="41"/>
        <v/>
      </c>
      <c r="BE69" s="32" t="str">
        <f t="shared" si="41"/>
        <v/>
      </c>
      <c r="BF69" s="32" t="str">
        <f t="shared" si="41"/>
        <v>0</v>
      </c>
      <c r="BG69" s="32"/>
      <c r="BH69" s="32"/>
      <c r="BI69" s="32"/>
      <c r="BJ69" s="32"/>
      <c r="BK69" s="23"/>
      <c r="BL69" s="92"/>
      <c r="BM69" s="92"/>
      <c r="BN69" s="92"/>
      <c r="BO69" s="89"/>
      <c r="BP69" s="23"/>
      <c r="BQ69" s="23"/>
      <c r="BR69" s="23"/>
      <c r="BS69" s="23"/>
      <c r="BT69" s="23"/>
      <c r="BU69" s="23"/>
      <c r="BV69" s="23"/>
      <c r="BW69" s="23"/>
      <c r="BX69" s="23"/>
    </row>
    <row r="70" spans="2:76" s="1" customFormat="1" ht="15" customHeight="1" x14ac:dyDescent="0.15">
      <c r="B70" s="26"/>
      <c r="C70" s="26"/>
      <c r="D70" s="4"/>
      <c r="E70" s="4"/>
      <c r="F70" s="4"/>
      <c r="G70" s="101"/>
      <c r="H70" s="4"/>
      <c r="AD70" s="5"/>
      <c r="AE70" s="5"/>
      <c r="AF70" s="35"/>
      <c r="AG70" s="35"/>
      <c r="AH70" s="35"/>
      <c r="AI70" s="35"/>
      <c r="AJ70" s="35"/>
      <c r="AK70" s="35"/>
      <c r="AL70" s="35"/>
      <c r="AM70" s="35"/>
      <c r="AN70" s="35"/>
      <c r="AO70" s="35"/>
      <c r="AP70" s="76"/>
      <c r="AQ70" s="76"/>
      <c r="AR70" s="76"/>
      <c r="AS70" s="76"/>
      <c r="AT70" s="76"/>
      <c r="AU70" s="39"/>
      <c r="AV70" s="39"/>
      <c r="AW70" s="39"/>
      <c r="AX70" s="39"/>
      <c r="AY70" s="39"/>
      <c r="AZ70" s="32"/>
      <c r="BA70" s="32"/>
      <c r="BB70" s="32"/>
      <c r="BC70" s="33"/>
      <c r="BD70" s="32"/>
      <c r="BE70" s="32"/>
      <c r="BF70" s="32"/>
      <c r="BG70" s="32"/>
      <c r="BH70" s="32"/>
      <c r="BI70" s="32"/>
      <c r="BJ70" s="32"/>
      <c r="BK70" s="23"/>
      <c r="BL70" s="92"/>
      <c r="BM70" s="92"/>
      <c r="BN70" s="92"/>
      <c r="BO70" s="89"/>
      <c r="BP70" s="23"/>
      <c r="BQ70" s="23"/>
      <c r="BR70" s="23"/>
      <c r="BS70" s="23"/>
      <c r="BT70" s="23"/>
      <c r="BU70" s="23"/>
      <c r="BV70" s="23"/>
      <c r="BW70" s="23"/>
      <c r="BX70" s="23"/>
    </row>
    <row r="71" spans="2:76" s="1" customFormat="1" ht="15" customHeight="1" x14ac:dyDescent="0.15">
      <c r="B71" s="26"/>
      <c r="C71" s="26"/>
      <c r="D71" s="4"/>
      <c r="E71" s="4"/>
      <c r="F71" s="4"/>
      <c r="G71" s="4"/>
      <c r="H71" s="4"/>
      <c r="Q71" s="5"/>
      <c r="R71" s="5"/>
      <c r="S71" s="5"/>
      <c r="T71" s="5"/>
      <c r="U71" s="5"/>
      <c r="V71" s="5"/>
      <c r="W71" s="5"/>
      <c r="X71" s="5"/>
      <c r="Y71" s="5"/>
      <c r="Z71" s="5"/>
      <c r="AA71" s="5"/>
      <c r="AB71" s="5"/>
      <c r="AC71" s="5"/>
      <c r="AD71" s="5"/>
      <c r="AE71" s="5"/>
      <c r="AF71" s="35"/>
      <c r="AG71" s="35"/>
      <c r="AH71" s="35"/>
      <c r="AI71" s="35"/>
      <c r="AJ71" s="35"/>
      <c r="AK71" s="35"/>
      <c r="AL71" s="35"/>
      <c r="AM71" s="35"/>
      <c r="AN71" s="35"/>
      <c r="AO71" s="35"/>
      <c r="AP71" s="76"/>
      <c r="AQ71" s="76"/>
      <c r="AR71" s="76"/>
      <c r="AS71" s="76"/>
      <c r="AT71" s="76"/>
      <c r="AU71" s="39"/>
      <c r="AV71" s="39"/>
      <c r="AW71" s="39"/>
      <c r="AX71" s="39"/>
      <c r="AY71" s="39"/>
      <c r="AZ71" s="32"/>
      <c r="BA71" s="32"/>
      <c r="BB71" s="32"/>
      <c r="BC71" s="33"/>
      <c r="BD71" s="32"/>
      <c r="BE71" s="32"/>
      <c r="BF71" s="32"/>
      <c r="BG71" s="32"/>
      <c r="BH71" s="32"/>
      <c r="BI71" s="32"/>
      <c r="BJ71" s="32"/>
      <c r="BK71" s="23"/>
      <c r="BL71" s="92"/>
      <c r="BM71" s="92"/>
      <c r="BN71" s="92"/>
      <c r="BO71" s="89"/>
      <c r="BP71" s="23"/>
      <c r="BQ71" s="23"/>
      <c r="BR71" s="23"/>
      <c r="BS71" s="23"/>
      <c r="BT71" s="23"/>
      <c r="BU71" s="23"/>
      <c r="BV71" s="23"/>
      <c r="BW71" s="23"/>
      <c r="BX71" s="23"/>
    </row>
    <row r="72" spans="2:76" s="1" customFormat="1" ht="15" customHeight="1" x14ac:dyDescent="0.15">
      <c r="B72" s="26"/>
      <c r="C72" s="26"/>
      <c r="D72" s="4"/>
      <c r="E72" s="4"/>
      <c r="F72" s="4"/>
      <c r="G72" s="101"/>
      <c r="H72" s="101"/>
      <c r="Q72" s="5"/>
      <c r="R72" s="5"/>
      <c r="S72" s="5"/>
      <c r="T72" s="5"/>
      <c r="U72" s="5"/>
      <c r="V72" s="5"/>
      <c r="W72" s="5"/>
      <c r="X72" s="5"/>
      <c r="Y72" s="5"/>
      <c r="Z72" s="5"/>
      <c r="AA72" s="5"/>
      <c r="AB72" s="5"/>
      <c r="AC72" s="5"/>
      <c r="AD72" s="5"/>
      <c r="AE72" s="5"/>
      <c r="AF72" s="35"/>
      <c r="AG72" s="35"/>
      <c r="AH72" s="35"/>
      <c r="AI72" s="35"/>
      <c r="AJ72" s="35"/>
      <c r="AK72" s="35"/>
      <c r="AL72" s="35"/>
      <c r="AM72" s="35"/>
      <c r="AN72" s="35"/>
      <c r="AO72" s="35"/>
      <c r="AP72" s="76"/>
      <c r="AQ72" s="76"/>
      <c r="AR72" s="76"/>
      <c r="AS72" s="76"/>
      <c r="AT72" s="76"/>
      <c r="AU72" s="39"/>
      <c r="AV72" s="39"/>
      <c r="AW72" s="39"/>
      <c r="AX72" s="39"/>
      <c r="AY72" s="39">
        <f>Y32</f>
        <v>0</v>
      </c>
      <c r="AZ72" s="37" t="str">
        <f t="shared" ref="AZ72:BF75" si="42">IF(LEN($AY72)&gt;=49-COLUMN(AP72),LEFT(RIGHT($AY72,49-COLUMN(AP72)),1),"")</f>
        <v/>
      </c>
      <c r="BA72" s="37" t="str">
        <f>IF(LEN($AY72)&gt;=49-COLUMN(AQ72),LEFT(RIGHT($AY72,49-COLUMN(AQ72)),1),"")</f>
        <v/>
      </c>
      <c r="BB72" s="37" t="str">
        <f t="shared" si="42"/>
        <v/>
      </c>
      <c r="BC72" s="37" t="str">
        <f t="shared" si="42"/>
        <v/>
      </c>
      <c r="BD72" s="37" t="str">
        <f t="shared" si="42"/>
        <v/>
      </c>
      <c r="BE72" s="37" t="str">
        <f t="shared" si="42"/>
        <v/>
      </c>
      <c r="BF72" s="37" t="str">
        <f t="shared" si="42"/>
        <v>0</v>
      </c>
      <c r="BG72" s="32"/>
      <c r="BH72" s="32"/>
      <c r="BI72" s="32"/>
      <c r="BJ72" s="32"/>
      <c r="BK72" s="23"/>
      <c r="BL72" s="92"/>
      <c r="BM72" s="92"/>
      <c r="BN72" s="92"/>
      <c r="BO72" s="89"/>
      <c r="BP72" s="23"/>
      <c r="BQ72" s="23"/>
      <c r="BR72" s="23"/>
      <c r="BS72" s="23"/>
      <c r="BT72" s="23"/>
      <c r="BU72" s="23"/>
      <c r="BV72" s="23"/>
      <c r="BW72" s="23"/>
      <c r="BX72" s="23"/>
    </row>
    <row r="73" spans="2:76" s="1" customFormat="1" ht="24.75" customHeight="1" x14ac:dyDescent="0.15">
      <c r="B73" s="26"/>
      <c r="C73" s="26"/>
      <c r="D73" s="4"/>
      <c r="E73" s="4"/>
      <c r="F73" s="4"/>
      <c r="G73" s="4"/>
      <c r="H73" s="4"/>
      <c r="I73" s="4"/>
      <c r="J73" s="4"/>
      <c r="K73" s="4"/>
      <c r="L73" s="4"/>
      <c r="M73" s="4"/>
      <c r="N73" s="4"/>
      <c r="O73" s="4"/>
      <c r="P73" s="4"/>
      <c r="Q73" s="4"/>
      <c r="R73" s="4"/>
      <c r="S73" s="4"/>
      <c r="T73" s="5"/>
      <c r="U73" s="5"/>
      <c r="V73" s="5"/>
      <c r="W73" s="5"/>
      <c r="X73" s="5"/>
      <c r="Y73" s="5"/>
      <c r="Z73" s="5"/>
      <c r="AA73" s="5"/>
      <c r="AB73" s="5"/>
      <c r="AC73" s="5"/>
      <c r="AD73" s="5"/>
      <c r="AE73" s="5"/>
      <c r="AF73" s="35"/>
      <c r="AG73" s="35"/>
      <c r="AH73" s="35"/>
      <c r="AI73" s="35"/>
      <c r="AJ73" s="35"/>
      <c r="AK73" s="35"/>
      <c r="AL73" s="35"/>
      <c r="AM73" s="35"/>
      <c r="AN73" s="35"/>
      <c r="AO73" s="35"/>
      <c r="AP73" s="76"/>
      <c r="AQ73" s="76"/>
      <c r="AR73" s="76"/>
      <c r="AS73" s="76"/>
      <c r="AT73" s="76"/>
      <c r="AU73" s="39"/>
      <c r="AV73" s="39"/>
      <c r="AW73" s="39"/>
      <c r="AX73" s="39"/>
      <c r="AY73" s="39" t="b">
        <f>Y34</f>
        <v>0</v>
      </c>
      <c r="AZ73" s="37" t="str">
        <f t="shared" si="42"/>
        <v/>
      </c>
      <c r="BA73" s="37" t="str">
        <f t="shared" si="42"/>
        <v/>
      </c>
      <c r="BB73" s="37" t="str">
        <f t="shared" si="42"/>
        <v>F</v>
      </c>
      <c r="BC73" s="37" t="str">
        <f t="shared" si="42"/>
        <v>A</v>
      </c>
      <c r="BD73" s="37" t="str">
        <f t="shared" si="42"/>
        <v>L</v>
      </c>
      <c r="BE73" s="37" t="str">
        <f t="shared" si="42"/>
        <v>S</v>
      </c>
      <c r="BF73" s="37" t="str">
        <f t="shared" si="42"/>
        <v>E</v>
      </c>
      <c r="BG73" s="32"/>
      <c r="BH73" s="32"/>
      <c r="BI73" s="32"/>
      <c r="BJ73" s="32"/>
      <c r="BK73" s="23"/>
      <c r="BL73" s="92"/>
      <c r="BM73" s="92"/>
      <c r="BN73" s="92"/>
      <c r="BO73" s="89"/>
      <c r="BP73" s="23"/>
      <c r="BQ73" s="23"/>
      <c r="BR73" s="23"/>
      <c r="BS73" s="23"/>
      <c r="BT73" s="23"/>
      <c r="BU73" s="23"/>
      <c r="BV73" s="23"/>
      <c r="BW73" s="23"/>
      <c r="BX73" s="23"/>
    </row>
    <row r="74" spans="2:76" s="1" customFormat="1" ht="24.75" customHeight="1" x14ac:dyDescent="0.1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35"/>
      <c r="AG74" s="35"/>
      <c r="AH74" s="35"/>
      <c r="AI74" s="35"/>
      <c r="AJ74" s="35"/>
      <c r="AK74" s="35"/>
      <c r="AL74" s="35"/>
      <c r="AM74" s="35"/>
      <c r="AN74" s="35"/>
      <c r="AO74" s="35"/>
      <c r="AP74" s="76"/>
      <c r="AQ74" s="76"/>
      <c r="AR74" s="76"/>
      <c r="AS74" s="76"/>
      <c r="AT74" s="76"/>
      <c r="AU74" s="39"/>
      <c r="AV74" s="39"/>
      <c r="AW74" s="39"/>
      <c r="AX74" s="39"/>
      <c r="AY74" s="367">
        <f>N11</f>
        <v>0</v>
      </c>
      <c r="AZ74" s="368"/>
      <c r="BA74" s="37" t="str">
        <f t="shared" si="42"/>
        <v/>
      </c>
      <c r="BB74" s="37" t="str">
        <f t="shared" si="42"/>
        <v/>
      </c>
      <c r="BC74" s="37" t="str">
        <f t="shared" si="42"/>
        <v/>
      </c>
      <c r="BD74" s="37" t="str">
        <f t="shared" si="42"/>
        <v/>
      </c>
      <c r="BE74" s="37" t="str">
        <f t="shared" si="42"/>
        <v/>
      </c>
      <c r="BF74" s="37" t="str">
        <f t="shared" si="42"/>
        <v>0</v>
      </c>
      <c r="BG74" s="32"/>
      <c r="BH74" s="32"/>
      <c r="BI74" s="32"/>
      <c r="BJ74" s="32"/>
      <c r="BK74" s="23"/>
      <c r="BL74" s="92"/>
      <c r="BM74" s="92"/>
      <c r="BN74" s="92"/>
      <c r="BO74" s="89"/>
      <c r="BP74" s="23"/>
      <c r="BQ74" s="23"/>
      <c r="BR74" s="23"/>
      <c r="BS74" s="23"/>
      <c r="BT74" s="23"/>
      <c r="BU74" s="23"/>
      <c r="BV74" s="23"/>
      <c r="BW74" s="23"/>
      <c r="BX74" s="23"/>
    </row>
    <row r="75" spans="2:76" s="1" customFormat="1" ht="24.75" customHeight="1" x14ac:dyDescent="0.1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35"/>
      <c r="AG75" s="35"/>
      <c r="AH75" s="35"/>
      <c r="AI75" s="35"/>
      <c r="AJ75" s="35"/>
      <c r="AK75" s="35"/>
      <c r="AL75" s="35"/>
      <c r="AM75" s="35"/>
      <c r="AN75" s="35"/>
      <c r="AO75" s="35"/>
      <c r="AP75" s="76"/>
      <c r="AQ75" s="76"/>
      <c r="AR75" s="76"/>
      <c r="AS75" s="76"/>
      <c r="AT75" s="76"/>
      <c r="AU75" s="39"/>
      <c r="AV75" s="39"/>
      <c r="AW75" s="39"/>
      <c r="AX75" s="39"/>
      <c r="AY75" s="367">
        <f>AC11</f>
        <v>0</v>
      </c>
      <c r="AZ75" s="368"/>
      <c r="BA75" s="37" t="str">
        <f t="shared" si="42"/>
        <v/>
      </c>
      <c r="BB75" s="37" t="str">
        <f t="shared" si="42"/>
        <v/>
      </c>
      <c r="BC75" s="37" t="str">
        <f t="shared" si="42"/>
        <v/>
      </c>
      <c r="BD75" s="37" t="str">
        <f>IF(LEN($AY75)&gt;=49-COLUMN(AT75),LEFT(RIGHT($AY75,49-COLUMN(AT75)),1),"")</f>
        <v/>
      </c>
      <c r="BE75" s="37" t="str">
        <f>IF(LEN($AY75)&gt;=49-COLUMN(AU75),LEFT(RIGHT($AY75,49-COLUMN(AU75)),1),"")</f>
        <v/>
      </c>
      <c r="BF75" s="37" t="str">
        <f>IF(LEN($AY75)&gt;=49-COLUMN(AV75),LEFT(RIGHT($AY75,49-COLUMN(AV75)),1),"")</f>
        <v>0</v>
      </c>
      <c r="BG75" s="32"/>
      <c r="BH75" s="32"/>
      <c r="BI75" s="32"/>
      <c r="BJ75" s="32"/>
      <c r="BK75" s="23"/>
      <c r="BL75" s="92"/>
      <c r="BM75" s="92"/>
      <c r="BN75" s="92"/>
      <c r="BO75" s="89"/>
      <c r="BP75" s="23"/>
      <c r="BQ75" s="23"/>
      <c r="BR75" s="23"/>
      <c r="BS75" s="23"/>
      <c r="BT75" s="23"/>
      <c r="BU75" s="23"/>
      <c r="BV75" s="23"/>
      <c r="BW75" s="23"/>
      <c r="BX75" s="23"/>
    </row>
    <row r="76" spans="2:76" s="1" customFormat="1" ht="18" customHeight="1" x14ac:dyDescent="0.1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35"/>
      <c r="AG76" s="35"/>
      <c r="AH76" s="35"/>
      <c r="AI76" s="35"/>
      <c r="AJ76" s="35"/>
      <c r="AK76" s="35"/>
      <c r="AL76" s="35"/>
      <c r="AM76" s="35"/>
      <c r="AN76" s="35"/>
      <c r="AO76" s="35"/>
      <c r="AP76" s="76"/>
      <c r="AQ76" s="76"/>
      <c r="AR76" s="76"/>
      <c r="AS76" s="76"/>
      <c r="AT76" s="76"/>
      <c r="AU76" s="39"/>
      <c r="AV76" s="39"/>
      <c r="AW76" s="39"/>
      <c r="AX76" s="39"/>
      <c r="AY76" s="39"/>
      <c r="AZ76" s="32"/>
      <c r="BA76" s="32"/>
      <c r="BB76" s="32"/>
      <c r="BC76" s="33"/>
      <c r="BD76" s="32"/>
      <c r="BE76" s="32"/>
      <c r="BF76" s="32"/>
      <c r="BG76" s="32"/>
      <c r="BH76" s="32"/>
      <c r="BI76" s="32"/>
      <c r="BJ76" s="32"/>
      <c r="BK76" s="23"/>
      <c r="BL76" s="92"/>
      <c r="BM76" s="92"/>
      <c r="BN76" s="92"/>
      <c r="BO76" s="89"/>
      <c r="BP76" s="23"/>
      <c r="BQ76" s="23"/>
      <c r="BR76" s="23"/>
      <c r="BS76" s="23"/>
      <c r="BT76" s="23"/>
      <c r="BU76" s="23"/>
      <c r="BV76" s="23"/>
      <c r="BW76" s="23"/>
      <c r="BX76" s="23"/>
    </row>
    <row r="77" spans="2:76" s="1" customFormat="1" ht="18" customHeight="1" x14ac:dyDescent="0.15">
      <c r="AF77" s="35"/>
      <c r="AG77" s="35"/>
      <c r="AH77" s="35"/>
      <c r="AI77" s="35"/>
      <c r="AJ77" s="35"/>
      <c r="AK77" s="35"/>
      <c r="AL77" s="35"/>
      <c r="AM77" s="35"/>
      <c r="AN77" s="35"/>
      <c r="AO77" s="35"/>
      <c r="AP77" s="76"/>
      <c r="AQ77" s="76"/>
      <c r="AR77" s="76"/>
      <c r="AS77" s="76"/>
      <c r="AT77" s="76"/>
      <c r="AU77" s="39"/>
      <c r="AV77" s="39"/>
      <c r="AW77" s="39"/>
      <c r="AX77" s="39"/>
      <c r="AY77" s="39"/>
      <c r="AZ77" s="32"/>
      <c r="BA77" s="32"/>
      <c r="BB77" s="32"/>
      <c r="BC77" s="33"/>
      <c r="BD77" s="32"/>
      <c r="BE77" s="32"/>
      <c r="BF77" s="32"/>
      <c r="BG77" s="32"/>
      <c r="BH77" s="32"/>
      <c r="BI77" s="32"/>
      <c r="BJ77" s="32"/>
      <c r="BK77" s="23"/>
      <c r="BL77" s="92"/>
      <c r="BM77" s="92"/>
      <c r="BN77" s="92"/>
      <c r="BO77" s="89"/>
      <c r="BP77" s="23"/>
      <c r="BQ77" s="23"/>
      <c r="BR77" s="23"/>
      <c r="BS77" s="23"/>
      <c r="BT77" s="23"/>
      <c r="BU77" s="23"/>
      <c r="BV77" s="23"/>
      <c r="BW77" s="23"/>
      <c r="BX77" s="23"/>
    </row>
    <row r="78" spans="2:76" s="1" customFormat="1" ht="18" customHeight="1" x14ac:dyDescent="0.15">
      <c r="AF78" s="35"/>
      <c r="AG78" s="35"/>
      <c r="AH78" s="35"/>
      <c r="AI78" s="35"/>
      <c r="AJ78" s="35"/>
      <c r="AK78" s="35"/>
      <c r="AL78" s="35"/>
      <c r="AM78" s="35"/>
      <c r="AN78" s="35"/>
      <c r="AO78" s="35"/>
      <c r="AP78" s="76"/>
      <c r="AQ78" s="76"/>
      <c r="AR78" s="76"/>
      <c r="AS78" s="76"/>
      <c r="AT78" s="76"/>
      <c r="AU78" s="39"/>
      <c r="AV78" s="39"/>
      <c r="AW78" s="39"/>
      <c r="AX78" s="39"/>
      <c r="AY78" s="39"/>
      <c r="AZ78" s="32"/>
      <c r="BA78" s="32"/>
      <c r="BB78" s="32"/>
      <c r="BC78" s="33"/>
      <c r="BD78" s="32"/>
      <c r="BE78" s="32"/>
      <c r="BF78" s="32"/>
      <c r="BG78" s="32"/>
      <c r="BH78" s="32"/>
      <c r="BI78" s="32"/>
      <c r="BJ78" s="32"/>
      <c r="BK78" s="23"/>
      <c r="BL78" s="92"/>
      <c r="BM78" s="92"/>
      <c r="BN78" s="92"/>
      <c r="BO78" s="89"/>
      <c r="BP78" s="23"/>
      <c r="BQ78" s="23"/>
      <c r="BR78" s="23"/>
      <c r="BS78" s="23"/>
      <c r="BT78" s="23"/>
      <c r="BU78" s="23"/>
      <c r="BV78" s="23"/>
      <c r="BW78" s="23"/>
      <c r="BX78" s="23"/>
    </row>
    <row r="79" spans="2:76" s="1" customFormat="1" ht="18" customHeight="1" x14ac:dyDescent="0.15">
      <c r="AF79" s="35"/>
      <c r="AG79" s="35"/>
      <c r="AH79" s="35"/>
      <c r="AI79" s="35"/>
      <c r="AJ79" s="35"/>
      <c r="AK79" s="35"/>
      <c r="AL79" s="35"/>
      <c r="AM79" s="35"/>
      <c r="AN79" s="35"/>
      <c r="AO79" s="35"/>
      <c r="AP79" s="76"/>
      <c r="AQ79" s="76"/>
      <c r="AR79" s="76"/>
      <c r="AS79" s="76"/>
      <c r="AT79" s="76"/>
      <c r="AU79" s="39"/>
      <c r="AV79" s="39"/>
      <c r="AW79" s="39"/>
      <c r="AX79" s="39"/>
      <c r="AY79" s="39"/>
      <c r="AZ79" s="32"/>
      <c r="BA79" s="32"/>
      <c r="BB79" s="32"/>
      <c r="BC79" s="33"/>
      <c r="BD79" s="32"/>
      <c r="BE79" s="32"/>
      <c r="BF79" s="32"/>
      <c r="BG79" s="32"/>
      <c r="BH79" s="32"/>
      <c r="BI79" s="32"/>
      <c r="BJ79" s="32"/>
      <c r="BK79" s="23"/>
      <c r="BL79" s="92"/>
      <c r="BM79" s="92"/>
      <c r="BN79" s="92"/>
      <c r="BO79" s="89"/>
      <c r="BP79" s="23"/>
      <c r="BQ79" s="23"/>
      <c r="BR79" s="23"/>
      <c r="BS79" s="23"/>
      <c r="BT79" s="23"/>
      <c r="BU79" s="23"/>
      <c r="BV79" s="23"/>
      <c r="BW79" s="23"/>
      <c r="BX79" s="23"/>
    </row>
    <row r="80" spans="2:76" s="1" customFormat="1" ht="18" customHeight="1" x14ac:dyDescent="0.15">
      <c r="AF80" s="35"/>
      <c r="AG80" s="35"/>
      <c r="AH80" s="35"/>
      <c r="AI80" s="35"/>
      <c r="AJ80" s="35"/>
      <c r="AK80" s="35"/>
      <c r="AL80" s="35"/>
      <c r="AM80" s="35"/>
      <c r="AN80" s="35"/>
      <c r="AO80" s="35"/>
      <c r="AP80" s="76"/>
      <c r="AQ80" s="76"/>
      <c r="AR80" s="76"/>
      <c r="AS80" s="76"/>
      <c r="AT80" s="76"/>
      <c r="AU80" s="39"/>
      <c r="AV80" s="39"/>
      <c r="AW80" s="39"/>
      <c r="AX80" s="39"/>
      <c r="AY80" s="39"/>
      <c r="AZ80" s="32"/>
      <c r="BA80" s="32"/>
      <c r="BB80" s="32"/>
      <c r="BC80" s="33"/>
      <c r="BD80" s="32"/>
      <c r="BE80" s="32"/>
      <c r="BF80" s="32"/>
      <c r="BG80" s="32"/>
      <c r="BH80" s="32"/>
      <c r="BI80" s="32"/>
      <c r="BJ80" s="32"/>
      <c r="BK80" s="23"/>
      <c r="BL80" s="92"/>
      <c r="BM80" s="92"/>
      <c r="BN80" s="92"/>
      <c r="BO80" s="89"/>
      <c r="BP80" s="23"/>
      <c r="BQ80" s="23"/>
      <c r="BR80" s="23"/>
      <c r="BS80" s="23"/>
      <c r="BT80" s="23"/>
      <c r="BU80" s="23"/>
      <c r="BV80" s="23"/>
      <c r="BW80" s="23"/>
      <c r="BX80" s="23"/>
    </row>
    <row r="81" spans="1:76" s="1" customFormat="1" ht="18" customHeight="1" x14ac:dyDescent="0.15">
      <c r="AF81" s="35"/>
      <c r="AG81" s="35"/>
      <c r="AH81" s="35"/>
      <c r="AI81" s="35"/>
      <c r="AJ81" s="35"/>
      <c r="AK81" s="35"/>
      <c r="AL81" s="35"/>
      <c r="AM81" s="35"/>
      <c r="AN81" s="35"/>
      <c r="AO81" s="35"/>
      <c r="AP81" s="76"/>
      <c r="AQ81" s="76"/>
      <c r="AR81" s="76"/>
      <c r="AS81" s="76"/>
      <c r="AT81" s="76"/>
      <c r="AU81" s="39"/>
      <c r="AV81" s="39"/>
      <c r="AW81" s="39"/>
      <c r="AX81" s="39"/>
      <c r="AY81" s="39"/>
      <c r="AZ81" s="32"/>
      <c r="BA81" s="32"/>
      <c r="BB81" s="32"/>
      <c r="BC81" s="33"/>
      <c r="BD81" s="32"/>
      <c r="BE81" s="32"/>
      <c r="BF81" s="32"/>
      <c r="BG81" s="32"/>
      <c r="BH81" s="32"/>
      <c r="BI81" s="32"/>
      <c r="BJ81" s="32"/>
      <c r="BK81" s="23"/>
      <c r="BL81" s="92"/>
      <c r="BM81" s="92"/>
      <c r="BN81" s="92"/>
      <c r="BO81" s="89"/>
      <c r="BP81" s="23"/>
      <c r="BQ81" s="23"/>
      <c r="BR81" s="23"/>
      <c r="BS81" s="23"/>
      <c r="BT81" s="23"/>
      <c r="BU81" s="23"/>
      <c r="BV81" s="23"/>
      <c r="BW81" s="23"/>
      <c r="BX81" s="23"/>
    </row>
    <row r="82" spans="1:76" ht="18"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35"/>
    </row>
    <row r="83" spans="1:76" ht="18" customHeight="1" x14ac:dyDescent="0.15">
      <c r="AF83" s="35"/>
    </row>
  </sheetData>
  <sheetProtection password="E88D" sheet="1" objects="1" scenarios="1" selectLockedCells="1" selectUnlockedCells="1"/>
  <dataConsolidate/>
  <mergeCells count="214">
    <mergeCell ref="P10:V10"/>
    <mergeCell ref="P11:V11"/>
    <mergeCell ref="A3:G4"/>
    <mergeCell ref="H3:O4"/>
    <mergeCell ref="P3:W4"/>
    <mergeCell ref="X3:AE4"/>
    <mergeCell ref="A5:G5"/>
    <mergeCell ref="H5:O6"/>
    <mergeCell ref="P5:AE5"/>
    <mergeCell ref="A6:G6"/>
    <mergeCell ref="P6:W6"/>
    <mergeCell ref="A9:O9"/>
    <mergeCell ref="P9:AE9"/>
    <mergeCell ref="AC10:AE10"/>
    <mergeCell ref="AC11:AE11"/>
    <mergeCell ref="X6:AE6"/>
    <mergeCell ref="A7:G7"/>
    <mergeCell ref="A8:G8"/>
    <mergeCell ref="I10:O10"/>
    <mergeCell ref="A10:H10"/>
    <mergeCell ref="A11:H11"/>
    <mergeCell ref="I11:O11"/>
    <mergeCell ref="W10:AB10"/>
    <mergeCell ref="W11:AB11"/>
    <mergeCell ref="V13:AD13"/>
    <mergeCell ref="Z14:AD15"/>
    <mergeCell ref="B15:E15"/>
    <mergeCell ref="I15:L15"/>
    <mergeCell ref="P15:S15"/>
    <mergeCell ref="B16:F16"/>
    <mergeCell ref="G16:H16"/>
    <mergeCell ref="I16:L16"/>
    <mergeCell ref="N16:O16"/>
    <mergeCell ref="P16:S16"/>
    <mergeCell ref="B17:E17"/>
    <mergeCell ref="C19:G19"/>
    <mergeCell ref="I19:J19"/>
    <mergeCell ref="I18:J18"/>
    <mergeCell ref="S19:V19"/>
    <mergeCell ref="B25:E25"/>
    <mergeCell ref="C21:G21"/>
    <mergeCell ref="I21:J21"/>
    <mergeCell ref="S21:V21"/>
    <mergeCell ref="C29:G29"/>
    <mergeCell ref="L29:M29"/>
    <mergeCell ref="S29:V29"/>
    <mergeCell ref="Y33:AB33"/>
    <mergeCell ref="Y34:AB34"/>
    <mergeCell ref="B37:I37"/>
    <mergeCell ref="J37:N37"/>
    <mergeCell ref="Q37:V37"/>
    <mergeCell ref="Y37:AE37"/>
    <mergeCell ref="A38:AE38"/>
    <mergeCell ref="A36:AE36"/>
    <mergeCell ref="B39:C39"/>
    <mergeCell ref="D39:E39"/>
    <mergeCell ref="H39:I39"/>
    <mergeCell ref="J39:M39"/>
    <mergeCell ref="O39:P39"/>
    <mergeCell ref="Q39:T39"/>
    <mergeCell ref="U39:V39"/>
    <mergeCell ref="W39:X39"/>
    <mergeCell ref="U40:V40"/>
    <mergeCell ref="W40:X40"/>
    <mergeCell ref="B41:C41"/>
    <mergeCell ref="D41:E41"/>
    <mergeCell ref="H41:I41"/>
    <mergeCell ref="J41:M41"/>
    <mergeCell ref="O41:P41"/>
    <mergeCell ref="Q41:T41"/>
    <mergeCell ref="U41:V41"/>
    <mergeCell ref="W41:X41"/>
    <mergeCell ref="B40:C40"/>
    <mergeCell ref="D40:E40"/>
    <mergeCell ref="H40:I40"/>
    <mergeCell ref="J40:M40"/>
    <mergeCell ref="O40:P40"/>
    <mergeCell ref="Q40:T40"/>
    <mergeCell ref="U42:V42"/>
    <mergeCell ref="W42:X42"/>
    <mergeCell ref="B43:C43"/>
    <mergeCell ref="D43:E43"/>
    <mergeCell ref="H43:I43"/>
    <mergeCell ref="J43:M43"/>
    <mergeCell ref="O43:P43"/>
    <mergeCell ref="Q43:T43"/>
    <mergeCell ref="U43:V43"/>
    <mergeCell ref="W43:X43"/>
    <mergeCell ref="B42:C42"/>
    <mergeCell ref="D42:E42"/>
    <mergeCell ref="H42:I42"/>
    <mergeCell ref="J42:M42"/>
    <mergeCell ref="O42:P42"/>
    <mergeCell ref="Q42:T42"/>
    <mergeCell ref="W48:X48"/>
    <mergeCell ref="U44:V44"/>
    <mergeCell ref="W44:X44"/>
    <mergeCell ref="B45:C45"/>
    <mergeCell ref="D45:E45"/>
    <mergeCell ref="H45:I45"/>
    <mergeCell ref="J45:M45"/>
    <mergeCell ref="O45:P45"/>
    <mergeCell ref="Q45:T45"/>
    <mergeCell ref="U45:V45"/>
    <mergeCell ref="W45:X45"/>
    <mergeCell ref="B44:C44"/>
    <mergeCell ref="D44:E44"/>
    <mergeCell ref="H44:I44"/>
    <mergeCell ref="J44:M44"/>
    <mergeCell ref="O44:P44"/>
    <mergeCell ref="Q44:T44"/>
    <mergeCell ref="U46:V46"/>
    <mergeCell ref="W46:X46"/>
    <mergeCell ref="B48:C48"/>
    <mergeCell ref="D48:E48"/>
    <mergeCell ref="H48:I48"/>
    <mergeCell ref="J48:M48"/>
    <mergeCell ref="O48:P48"/>
    <mergeCell ref="W51:X51"/>
    <mergeCell ref="B50:C50"/>
    <mergeCell ref="D50:E50"/>
    <mergeCell ref="H50:I50"/>
    <mergeCell ref="J50:M50"/>
    <mergeCell ref="O50:P50"/>
    <mergeCell ref="Q50:T50"/>
    <mergeCell ref="B49:C49"/>
    <mergeCell ref="D49:E49"/>
    <mergeCell ref="H49:I49"/>
    <mergeCell ref="J49:M49"/>
    <mergeCell ref="O49:P49"/>
    <mergeCell ref="Q49:T49"/>
    <mergeCell ref="U49:V49"/>
    <mergeCell ref="W49:X49"/>
    <mergeCell ref="U50:V50"/>
    <mergeCell ref="W50:X50"/>
    <mergeCell ref="AY74:AZ74"/>
    <mergeCell ref="AY75:AZ75"/>
    <mergeCell ref="H58:J58"/>
    <mergeCell ref="A59:J59"/>
    <mergeCell ref="K59:U59"/>
    <mergeCell ref="V59:Z59"/>
    <mergeCell ref="AB59:AE59"/>
    <mergeCell ref="O58:P58"/>
    <mergeCell ref="A56:P56"/>
    <mergeCell ref="Q56:T56"/>
    <mergeCell ref="U56:V56"/>
    <mergeCell ref="A57:J57"/>
    <mergeCell ref="H60:J60"/>
    <mergeCell ref="K60:L60"/>
    <mergeCell ref="S60:U60"/>
    <mergeCell ref="W54:X54"/>
    <mergeCell ref="B55:C55"/>
    <mergeCell ref="L58:N58"/>
    <mergeCell ref="K57:AE57"/>
    <mergeCell ref="AC58:AE58"/>
    <mergeCell ref="AA58:AB58"/>
    <mergeCell ref="D55:E55"/>
    <mergeCell ref="H55:I55"/>
    <mergeCell ref="J55:M55"/>
    <mergeCell ref="O55:P55"/>
    <mergeCell ref="Q55:T55"/>
    <mergeCell ref="U55:V55"/>
    <mergeCell ref="W55:X55"/>
    <mergeCell ref="B54:C54"/>
    <mergeCell ref="D54:E54"/>
    <mergeCell ref="H54:I54"/>
    <mergeCell ref="J54:M54"/>
    <mergeCell ref="O54:P54"/>
    <mergeCell ref="Q54:T54"/>
    <mergeCell ref="Q48:T48"/>
    <mergeCell ref="U48:V48"/>
    <mergeCell ref="B46:C46"/>
    <mergeCell ref="U54:V54"/>
    <mergeCell ref="D52:E52"/>
    <mergeCell ref="H52:I52"/>
    <mergeCell ref="J52:M52"/>
    <mergeCell ref="O52:P52"/>
    <mergeCell ref="Q52:T52"/>
    <mergeCell ref="B51:C51"/>
    <mergeCell ref="D51:E51"/>
    <mergeCell ref="H51:I51"/>
    <mergeCell ref="J51:M51"/>
    <mergeCell ref="O51:P51"/>
    <mergeCell ref="Q51:T51"/>
    <mergeCell ref="U51:V51"/>
    <mergeCell ref="D46:E46"/>
    <mergeCell ref="H46:I46"/>
    <mergeCell ref="J46:M46"/>
    <mergeCell ref="O46:P46"/>
    <mergeCell ref="Q46:T46"/>
    <mergeCell ref="P1:W2"/>
    <mergeCell ref="X1:AE2"/>
    <mergeCell ref="A1:O2"/>
    <mergeCell ref="H7:O8"/>
    <mergeCell ref="P7:W8"/>
    <mergeCell ref="X7:AE8"/>
    <mergeCell ref="A12:AE12"/>
    <mergeCell ref="Y58:Z58"/>
    <mergeCell ref="W58:X58"/>
    <mergeCell ref="U58:V58"/>
    <mergeCell ref="S58:T58"/>
    <mergeCell ref="Q58:R58"/>
    <mergeCell ref="U52:V52"/>
    <mergeCell ref="W52:X52"/>
    <mergeCell ref="B53:C53"/>
    <mergeCell ref="D53:E53"/>
    <mergeCell ref="H53:I53"/>
    <mergeCell ref="J53:M53"/>
    <mergeCell ref="O53:P53"/>
    <mergeCell ref="Q53:T53"/>
    <mergeCell ref="U53:V53"/>
    <mergeCell ref="W53:X53"/>
    <mergeCell ref="B52:C52"/>
    <mergeCell ref="A47:AE47"/>
  </mergeCells>
  <phoneticPr fontId="2"/>
  <pageMargins left="0.74803149606299213" right="0.23622047244094491" top="0.35433070866141736" bottom="0.27559055118110237" header="0.27559055118110237" footer="0.27559055118110237"/>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 (延長)</vt:lpstr>
      <vt:lpstr>請求書</vt:lpstr>
      <vt:lpstr>計算書</vt:lpstr>
      <vt:lpstr>計算書!Print_Area</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公立学校共済組合徳島支部</dc:creator>
  <cp:lastModifiedBy>佐藤　史彬</cp:lastModifiedBy>
  <cp:lastPrinted>2025-02-27T06:07:22Z</cp:lastPrinted>
  <dcterms:created xsi:type="dcterms:W3CDTF">2011-01-18T04:39:40Z</dcterms:created>
  <dcterms:modified xsi:type="dcterms:W3CDTF">2025-02-27T06:20:57Z</dcterms:modified>
</cp:coreProperties>
</file>