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5_給付\ホームページ関係\R7年度HP掲載様式見直し\給付\確認済\不備あり\"/>
    </mc:Choice>
  </mc:AlternateContent>
  <xr:revisionPtr revIDLastSave="0" documentId="13_ncr:1_{0B37DC1B-7E3F-4DAD-B394-7EC27CF7C434}" xr6:coauthVersionLast="47" xr6:coauthVersionMax="47" xr10:uidLastSave="{00000000-0000-0000-0000-000000000000}"/>
  <workbookProtection workbookAlgorithmName="SHA-512" workbookHashValue="pWCm1RPHdWY3gLudwykluL49xKrtjJlmK+SpvBDWsnbQc3xoWf+/grJleczvISFvyfb02Uok9hfnQvnJ7OK5UQ==" workbookSaltValue="U7Wcl0f19o9hGZoT//6aYQ==" workbookSpinCount="100000" lockStructure="1"/>
  <bookViews>
    <workbookView xWindow="-120" yWindow="-120" windowWidth="29040" windowHeight="15720" xr2:uid="{00000000-000D-0000-FFFF-FFFF00000000}"/>
  </bookViews>
  <sheets>
    <sheet name="【様式】報酬額支給証明書" sheetId="7" r:id="rId1"/>
    <sheet name="【記入例①】" sheetId="4" r:id="rId2"/>
    <sheet name="【記入例②】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4" l="1"/>
  <c r="AC54" i="7"/>
  <c r="R47" i="7"/>
  <c r="J49" i="7" s="1"/>
  <c r="D46" i="7"/>
  <c r="AE24" i="7"/>
  <c r="AB24" i="7"/>
  <c r="AG24" i="7" s="1"/>
  <c r="V24" i="7"/>
  <c r="S24" i="7"/>
  <c r="X24" i="7" s="1"/>
  <c r="M24" i="7"/>
  <c r="J24" i="7"/>
  <c r="O24" i="7"/>
  <c r="AE23" i="7"/>
  <c r="AB23" i="7"/>
  <c r="AG23" i="7" s="1"/>
  <c r="V23" i="7"/>
  <c r="S23" i="7"/>
  <c r="M23" i="7"/>
  <c r="J23" i="7"/>
  <c r="AE22" i="7"/>
  <c r="AB22" i="7"/>
  <c r="V22" i="7"/>
  <c r="S22" i="7"/>
  <c r="M22" i="7"/>
  <c r="J22" i="7"/>
  <c r="O22" i="7"/>
  <c r="AE21" i="7"/>
  <c r="AB21" i="7"/>
  <c r="V21" i="7"/>
  <c r="S21" i="7"/>
  <c r="M21" i="7"/>
  <c r="J21" i="7"/>
  <c r="AE20" i="7"/>
  <c r="AB20" i="7"/>
  <c r="AG20" i="7" s="1"/>
  <c r="AC25" i="7" s="1"/>
  <c r="D55" i="7" s="1"/>
  <c r="V20" i="7"/>
  <c r="S20" i="7"/>
  <c r="X20" i="7" s="1"/>
  <c r="M20" i="7"/>
  <c r="J20" i="7"/>
  <c r="AE19" i="7"/>
  <c r="AB19" i="7"/>
  <c r="V19" i="7"/>
  <c r="S19" i="7"/>
  <c r="M19" i="7"/>
  <c r="J19" i="7"/>
  <c r="AC15" i="7"/>
  <c r="T15" i="7"/>
  <c r="K15" i="7"/>
  <c r="AC14" i="7"/>
  <c r="T14" i="7"/>
  <c r="K14" i="7"/>
  <c r="AC13" i="7"/>
  <c r="T13" i="7"/>
  <c r="K13" i="7"/>
  <c r="AC12" i="7"/>
  <c r="T12" i="7"/>
  <c r="K12" i="7"/>
  <c r="K16" i="7" s="1"/>
  <c r="J20" i="6"/>
  <c r="M20" i="6"/>
  <c r="O20" i="6" s="1"/>
  <c r="D46" i="6"/>
  <c r="D50" i="6"/>
  <c r="D49" i="6"/>
  <c r="D48" i="6"/>
  <c r="D46" i="4"/>
  <c r="D50" i="4"/>
  <c r="K12" i="6"/>
  <c r="T15" i="6"/>
  <c r="T14" i="6"/>
  <c r="T13" i="6"/>
  <c r="T12" i="6"/>
  <c r="T16" i="6"/>
  <c r="V41" i="6" s="1"/>
  <c r="AC15" i="4"/>
  <c r="AC14" i="4"/>
  <c r="AC13" i="4"/>
  <c r="AC12" i="4"/>
  <c r="AC16" i="4" s="1"/>
  <c r="AC15" i="6"/>
  <c r="AC14" i="6"/>
  <c r="AC13" i="6"/>
  <c r="AC12" i="6"/>
  <c r="T15" i="4"/>
  <c r="T14" i="4"/>
  <c r="T13" i="4"/>
  <c r="T12" i="4"/>
  <c r="K15" i="6"/>
  <c r="K14" i="6"/>
  <c r="K13" i="6"/>
  <c r="K16" i="6" s="1"/>
  <c r="M41" i="6" s="1"/>
  <c r="O21" i="7"/>
  <c r="O23" i="7"/>
  <c r="AG19" i="7"/>
  <c r="T16" i="7"/>
  <c r="V41" i="7"/>
  <c r="M41" i="7"/>
  <c r="O20" i="7"/>
  <c r="D50" i="7"/>
  <c r="X19" i="7"/>
  <c r="X23" i="7"/>
  <c r="AG21" i="7"/>
  <c r="AG22" i="7"/>
  <c r="X21" i="7"/>
  <c r="D48" i="4"/>
  <c r="D49" i="4"/>
  <c r="B49" i="7"/>
  <c r="D49" i="7"/>
  <c r="B48" i="7"/>
  <c r="B50" i="7"/>
  <c r="D48" i="7"/>
  <c r="X22" i="7"/>
  <c r="O19" i="7"/>
  <c r="AE41" i="7"/>
  <c r="AC54" i="6"/>
  <c r="B50" i="6"/>
  <c r="B49" i="6"/>
  <c r="B48" i="6"/>
  <c r="R47" i="6"/>
  <c r="J49" i="6" s="1"/>
  <c r="R49" i="6" s="1"/>
  <c r="J57" i="6" s="1"/>
  <c r="AE43" i="6"/>
  <c r="K53" i="6" s="1"/>
  <c r="AE42" i="6"/>
  <c r="AE41" i="6"/>
  <c r="AE24" i="6"/>
  <c r="AB24" i="6"/>
  <c r="AG24" i="6"/>
  <c r="V24" i="6"/>
  <c r="S24" i="6"/>
  <c r="X24" i="6" s="1"/>
  <c r="O24" i="6"/>
  <c r="M24" i="6"/>
  <c r="J24" i="6"/>
  <c r="AE23" i="6"/>
  <c r="AB23" i="6"/>
  <c r="AG23" i="6"/>
  <c r="V23" i="6"/>
  <c r="S23" i="6"/>
  <c r="X23" i="6" s="1"/>
  <c r="O23" i="6"/>
  <c r="M23" i="6"/>
  <c r="J23" i="6"/>
  <c r="AE22" i="6"/>
  <c r="AB22" i="6"/>
  <c r="AG22" i="6"/>
  <c r="V22" i="6"/>
  <c r="S22" i="6"/>
  <c r="X22" i="6" s="1"/>
  <c r="O22" i="6"/>
  <c r="M22" i="6"/>
  <c r="J22" i="6"/>
  <c r="AE21" i="6"/>
  <c r="AB21" i="6"/>
  <c r="AG21" i="6" s="1"/>
  <c r="V21" i="6"/>
  <c r="S21" i="6"/>
  <c r="O21" i="6"/>
  <c r="M21" i="6"/>
  <c r="J21" i="6"/>
  <c r="AE20" i="6"/>
  <c r="AB20" i="6"/>
  <c r="AG20" i="6" s="1"/>
  <c r="V20" i="6"/>
  <c r="S20" i="6"/>
  <c r="X20" i="6" s="1"/>
  <c r="AE19" i="6"/>
  <c r="AB19" i="6"/>
  <c r="AG19" i="6"/>
  <c r="V19" i="6"/>
  <c r="S19" i="6"/>
  <c r="X19" i="6" s="1"/>
  <c r="M19" i="6"/>
  <c r="J19" i="6"/>
  <c r="O19" i="6"/>
  <c r="X21" i="6"/>
  <c r="M42" i="7"/>
  <c r="M43" i="7"/>
  <c r="K51" i="7" s="1"/>
  <c r="AE42" i="7"/>
  <c r="AE43" i="7"/>
  <c r="K53" i="7" s="1"/>
  <c r="V42" i="7"/>
  <c r="V43" i="7"/>
  <c r="K52" i="7" s="1"/>
  <c r="AB54" i="7"/>
  <c r="T54" i="7"/>
  <c r="N57" i="7"/>
  <c r="AE24" i="4"/>
  <c r="AB23" i="4"/>
  <c r="AG23" i="4" s="1"/>
  <c r="AE23" i="4"/>
  <c r="AE19" i="4"/>
  <c r="S19" i="4"/>
  <c r="X19" i="4" s="1"/>
  <c r="AB19" i="4"/>
  <c r="AG19" i="4" s="1"/>
  <c r="AE20" i="4"/>
  <c r="AE21" i="4"/>
  <c r="AE22" i="4"/>
  <c r="V19" i="4"/>
  <c r="AB24" i="4"/>
  <c r="AG24" i="4" s="1"/>
  <c r="AB22" i="4"/>
  <c r="AG22" i="4" s="1"/>
  <c r="AB21" i="4"/>
  <c r="AG21" i="4" s="1"/>
  <c r="AB20" i="4"/>
  <c r="AG20" i="4" s="1"/>
  <c r="J19" i="4"/>
  <c r="M19" i="4"/>
  <c r="O19" i="4"/>
  <c r="J20" i="4"/>
  <c r="M20" i="4"/>
  <c r="V24" i="4"/>
  <c r="V23" i="4"/>
  <c r="V22" i="4"/>
  <c r="V21" i="4"/>
  <c r="V20" i="4"/>
  <c r="S24" i="4"/>
  <c r="X24" i="4"/>
  <c r="S23" i="4"/>
  <c r="X23" i="4" s="1"/>
  <c r="S22" i="4"/>
  <c r="X22" i="4" s="1"/>
  <c r="S21" i="4"/>
  <c r="X21" i="4"/>
  <c r="S20" i="4"/>
  <c r="X20" i="4"/>
  <c r="O24" i="4"/>
  <c r="O23" i="4"/>
  <c r="O22" i="4"/>
  <c r="O21" i="4"/>
  <c r="M24" i="4"/>
  <c r="M23" i="4"/>
  <c r="M22" i="4"/>
  <c r="M21" i="4"/>
  <c r="J24" i="4"/>
  <c r="J23" i="4"/>
  <c r="J22" i="4"/>
  <c r="J21" i="4"/>
  <c r="K15" i="4"/>
  <c r="K14" i="4"/>
  <c r="K13" i="4"/>
  <c r="K16" i="4"/>
  <c r="M41" i="4" s="1"/>
  <c r="AC54" i="4"/>
  <c r="AE43" i="4"/>
  <c r="K53" i="4" s="1"/>
  <c r="AE42" i="4"/>
  <c r="AE41" i="4"/>
  <c r="V43" i="4"/>
  <c r="K52" i="4" s="1"/>
  <c r="V41" i="4"/>
  <c r="V42" i="4"/>
  <c r="R47" i="4"/>
  <c r="J49" i="4" s="1"/>
  <c r="R49" i="4" s="1"/>
  <c r="J57" i="4" s="1"/>
  <c r="B48" i="4"/>
  <c r="B49" i="4"/>
  <c r="B50" i="4"/>
  <c r="AF53" i="4" l="1"/>
  <c r="T53" i="4"/>
  <c r="AF52" i="4"/>
  <c r="T52" i="4"/>
  <c r="AB52" i="4"/>
  <c r="AB53" i="6"/>
  <c r="T53" i="6"/>
  <c r="AF53" i="6"/>
  <c r="R49" i="7"/>
  <c r="J57" i="7" s="1"/>
  <c r="V57" i="7" s="1"/>
  <c r="AF54" i="7"/>
  <c r="R57" i="7" s="1"/>
  <c r="O20" i="4"/>
  <c r="K25" i="6"/>
  <c r="T16" i="4"/>
  <c r="AC16" i="6"/>
  <c r="K25" i="4"/>
  <c r="D53" i="6"/>
  <c r="M42" i="6"/>
  <c r="M43" i="6" s="1"/>
  <c r="K51" i="6" s="1"/>
  <c r="AC25" i="4"/>
  <c r="D55" i="4" s="1"/>
  <c r="AB52" i="7"/>
  <c r="T52" i="7"/>
  <c r="AF52" i="7"/>
  <c r="AB53" i="7"/>
  <c r="AF53" i="7"/>
  <c r="T53" i="7"/>
  <c r="AB51" i="7"/>
  <c r="AF51" i="7" s="1"/>
  <c r="T51" i="7"/>
  <c r="AC25" i="6"/>
  <c r="D55" i="6" s="1"/>
  <c r="T25" i="4"/>
  <c r="D54" i="4" s="1"/>
  <c r="T25" i="6"/>
  <c r="D54" i="6" s="1"/>
  <c r="AB53" i="4"/>
  <c r="K25" i="7"/>
  <c r="D53" i="7" s="1"/>
  <c r="T25" i="7"/>
  <c r="D54" i="7" s="1"/>
  <c r="AC16" i="7"/>
  <c r="V42" i="6"/>
  <c r="V43" i="6" s="1"/>
  <c r="K52" i="6" s="1"/>
  <c r="T51" i="6" l="1"/>
  <c r="AB51" i="6" s="1"/>
  <c r="AF51" i="6" s="1"/>
  <c r="D53" i="4"/>
  <c r="M42" i="4"/>
  <c r="M43" i="4" s="1"/>
  <c r="K51" i="4" s="1"/>
  <c r="T52" i="6"/>
  <c r="T54" i="6" s="1"/>
  <c r="N57" i="6" s="1"/>
  <c r="AB52" i="6"/>
  <c r="AB54" i="6" l="1"/>
  <c r="AF52" i="6"/>
  <c r="AF54" i="6" s="1"/>
  <c r="R57" i="6" s="1"/>
  <c r="T51" i="4"/>
  <c r="T54" i="4" s="1"/>
  <c r="N57" i="4" s="1"/>
  <c r="V57" i="6"/>
  <c r="AB51" i="4" l="1"/>
  <c r="AB54" i="4" l="1"/>
  <c r="AF51" i="4"/>
  <c r="AF54" i="4" s="1"/>
  <c r="R57" i="4" s="1"/>
  <c r="V57" i="4" s="1"/>
</calcChain>
</file>

<file path=xl/sharedStrings.xml><?xml version="1.0" encoding="utf-8"?>
<sst xmlns="http://schemas.openxmlformats.org/spreadsheetml/2006/main" count="771" uniqueCount="127">
  <si>
    <t>期間</t>
    <rPh sb="0" eb="2">
      <t>キカン</t>
    </rPh>
    <phoneticPr fontId="1"/>
  </si>
  <si>
    <t>上記期間の支給対象日数</t>
    <rPh sb="0" eb="2">
      <t>ジョウキ</t>
    </rPh>
    <rPh sb="2" eb="4">
      <t>キカン</t>
    </rPh>
    <rPh sb="5" eb="7">
      <t>シキュウ</t>
    </rPh>
    <rPh sb="7" eb="9">
      <t>タイショウ</t>
    </rPh>
    <rPh sb="9" eb="11">
      <t>ニッスウ</t>
    </rPh>
    <phoneticPr fontId="1"/>
  </si>
  <si>
    <t>給与支給割合</t>
    <rPh sb="0" eb="2">
      <t>キュウヨ</t>
    </rPh>
    <rPh sb="2" eb="4">
      <t>シキュウ</t>
    </rPh>
    <rPh sb="4" eb="6">
      <t>ワリアイ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</si>
  <si>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</si>
  <si>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</si>
  <si>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</si>
  <si>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</si>
  <si>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月</t>
    <rPh sb="0" eb="1">
      <t>ツキ</t>
    </rPh>
    <phoneticPr fontId="1"/>
  </si>
  <si>
    <t>割</t>
    <rPh sb="0" eb="1">
      <t>ワリ</t>
    </rPh>
    <phoneticPr fontId="1"/>
  </si>
  <si>
    <t>報酬①</t>
    <rPh sb="0" eb="2">
      <t>ホウシュウ</t>
    </rPh>
    <phoneticPr fontId="1"/>
  </si>
  <si>
    <t>種別</t>
    <rPh sb="0" eb="2">
      <t>シュベツ</t>
    </rPh>
    <phoneticPr fontId="1"/>
  </si>
  <si>
    <t>本来の支給額</t>
    <rPh sb="0" eb="2">
      <t>ホンライ</t>
    </rPh>
    <rPh sb="3" eb="6">
      <t>シキュウガク</t>
    </rPh>
    <phoneticPr fontId="1"/>
  </si>
  <si>
    <t>給料</t>
    <rPh sb="0" eb="2">
      <t>キュウリョウ</t>
    </rPh>
    <phoneticPr fontId="1"/>
  </si>
  <si>
    <t>地域手当</t>
    <rPh sb="0" eb="2">
      <t>チイキ</t>
    </rPh>
    <rPh sb="2" eb="4">
      <t>テアテ</t>
    </rPh>
    <phoneticPr fontId="1"/>
  </si>
  <si>
    <t>合計</t>
    <rPh sb="0" eb="2">
      <t>ゴウケイ</t>
    </rPh>
    <phoneticPr fontId="1"/>
  </si>
  <si>
    <t>報酬②</t>
    <rPh sb="0" eb="2">
      <t>ホウシュウ</t>
    </rPh>
    <phoneticPr fontId="1"/>
  </si>
  <si>
    <t>住居手当</t>
    <rPh sb="0" eb="2">
      <t>ジュウキョ</t>
    </rPh>
    <rPh sb="2" eb="4">
      <t>テアテ</t>
    </rPh>
    <phoneticPr fontId="1"/>
  </si>
  <si>
    <t>支給実績</t>
    <rPh sb="0" eb="2">
      <t>シキュウ</t>
    </rPh>
    <rPh sb="2" eb="4">
      <t>ジッセキ</t>
    </rPh>
    <phoneticPr fontId="1"/>
  </si>
  <si>
    <t>円</t>
    <rPh sb="0" eb="1">
      <t>エン</t>
    </rPh>
    <phoneticPr fontId="1"/>
  </si>
  <si>
    <t>×</t>
    <phoneticPr fontId="1"/>
  </si>
  <si>
    <t>本来の
支給額</t>
    <rPh sb="0" eb="2">
      <t>ホンライ</t>
    </rPh>
    <rPh sb="4" eb="7">
      <t>シキュウガク</t>
    </rPh>
    <phoneticPr fontId="1"/>
  </si>
  <si>
    <t>左の手当に対する
期間内の支給割合</t>
    <rPh sb="0" eb="1">
      <t>ヒダリ</t>
    </rPh>
    <rPh sb="2" eb="4">
      <t>テアテ</t>
    </rPh>
    <rPh sb="5" eb="6">
      <t>タイ</t>
    </rPh>
    <rPh sb="9" eb="11">
      <t>キカン</t>
    </rPh>
    <rPh sb="11" eb="12">
      <t>ナイ</t>
    </rPh>
    <rPh sb="13" eb="15">
      <t>シキュウ</t>
    </rPh>
    <rPh sb="15" eb="17">
      <t>ワリアイ</t>
    </rPh>
    <phoneticPr fontId="1"/>
  </si>
  <si>
    <t>＝</t>
    <phoneticPr fontId="1"/>
  </si>
  <si>
    <t>報酬日額</t>
    <rPh sb="0" eb="2">
      <t>ホウシュウ</t>
    </rPh>
    <rPh sb="2" eb="4">
      <t>ニチガク</t>
    </rPh>
    <phoneticPr fontId="1"/>
  </si>
  <si>
    <t>A1</t>
    <phoneticPr fontId="1"/>
  </si>
  <si>
    <t>A2</t>
    <phoneticPr fontId="1"/>
  </si>
  <si>
    <t>A3</t>
    <phoneticPr fontId="1"/>
  </si>
  <si>
    <t>B1</t>
    <phoneticPr fontId="1"/>
  </si>
  <si>
    <t>B3</t>
    <phoneticPr fontId="1"/>
  </si>
  <si>
    <t>B2</t>
    <phoneticPr fontId="1"/>
  </si>
  <si>
    <t>C1</t>
    <phoneticPr fontId="1"/>
  </si>
  <si>
    <t>C2</t>
    <phoneticPr fontId="1"/>
  </si>
  <si>
    <t>C3</t>
    <phoneticPr fontId="1"/>
  </si>
  <si>
    <t>D1（B1÷A1)</t>
    <phoneticPr fontId="1"/>
  </si>
  <si>
    <t>E1（C1÷22）</t>
    <phoneticPr fontId="1"/>
  </si>
  <si>
    <t>F1（D1＋E1)</t>
    <phoneticPr fontId="1"/>
  </si>
  <si>
    <t>D2（B2÷A2)</t>
  </si>
  <si>
    <t>E2（C2÷22）</t>
  </si>
  <si>
    <t>F2（D2＋E2)</t>
  </si>
  <si>
    <t>D3（B3÷A3)</t>
  </si>
  <si>
    <t>E3（C3÷22）</t>
  </si>
  <si>
    <t>F3（D3＋E3)</t>
  </si>
  <si>
    <t>報 酬 支 給 額 証 明 書</t>
    <rPh sb="0" eb="1">
      <t>ホウ</t>
    </rPh>
    <rPh sb="2" eb="3">
      <t>シュウ</t>
    </rPh>
    <rPh sb="4" eb="5">
      <t>シ</t>
    </rPh>
    <rPh sb="6" eb="7">
      <t>キュウ</t>
    </rPh>
    <rPh sb="8" eb="9">
      <t>ガク</t>
    </rPh>
    <rPh sb="10" eb="11">
      <t>ショウ</t>
    </rPh>
    <rPh sb="12" eb="13">
      <t>メイ</t>
    </rPh>
    <rPh sb="14" eb="15">
      <t>ショ</t>
    </rPh>
    <phoneticPr fontId="1"/>
  </si>
  <si>
    <t>組合員氏名</t>
    <rPh sb="0" eb="3">
      <t>クミアイイン</t>
    </rPh>
    <rPh sb="3" eb="5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</si>
  <si>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</si>
  <si>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</si>
  <si>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月の勤務しなかった期間について、上記の金額の報酬を支払ったことを証明します。</t>
    <rPh sb="0" eb="1">
      <t>ガツ</t>
    </rPh>
    <rPh sb="2" eb="4">
      <t>キンム</t>
    </rPh>
    <rPh sb="9" eb="11">
      <t>キカン</t>
    </rPh>
    <rPh sb="16" eb="18">
      <t>ジョウキ</t>
    </rPh>
    <rPh sb="19" eb="21">
      <t>キンガク</t>
    </rPh>
    <rPh sb="22" eb="24">
      <t>ホウシュウ</t>
    </rPh>
    <rPh sb="25" eb="27">
      <t>シハラ</t>
    </rPh>
    <rPh sb="32" eb="34">
      <t>ショウメイ</t>
    </rPh>
    <phoneticPr fontId="1"/>
  </si>
  <si>
    <t>日</t>
    <rPh sb="0" eb="1">
      <t>ニチ</t>
    </rPh>
    <phoneticPr fontId="1"/>
  </si>
  <si>
    <t>所属所長又は</t>
    <rPh sb="0" eb="2">
      <t>ショゾク</t>
    </rPh>
    <rPh sb="2" eb="3">
      <t>ショ</t>
    </rPh>
    <rPh sb="3" eb="4">
      <t>チョウ</t>
    </rPh>
    <rPh sb="4" eb="5">
      <t>マタ</t>
    </rPh>
    <phoneticPr fontId="1"/>
  </si>
  <si>
    <t>給与事務担当者</t>
    <rPh sb="0" eb="2">
      <t>キュウヨ</t>
    </rPh>
    <rPh sb="2" eb="4">
      <t>ジム</t>
    </rPh>
    <rPh sb="4" eb="7">
      <t>タントウシャ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</si>
  <si>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</si>
  <si>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</si>
  <si>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㊞</t>
    <phoneticPr fontId="1"/>
  </si>
  <si>
    <t>支給額算定調書</t>
    <rPh sb="0" eb="2">
      <t>シキュウ</t>
    </rPh>
    <rPh sb="2" eb="3">
      <t>ガク</t>
    </rPh>
    <rPh sb="3" eb="5">
      <t>サンテイ</t>
    </rPh>
    <rPh sb="5" eb="7">
      <t>チョウショ</t>
    </rPh>
    <phoneticPr fontId="7"/>
  </si>
  <si>
    <t>（１）　休業給付金の日額の算定</t>
    <rPh sb="4" eb="6">
      <t>キュウギョウ</t>
    </rPh>
    <rPh sb="6" eb="9">
      <t>キュウフキン</t>
    </rPh>
    <rPh sb="10" eb="12">
      <t>ニチガク</t>
    </rPh>
    <rPh sb="13" eb="15">
      <t>サンテイ</t>
    </rPh>
    <phoneticPr fontId="7"/>
  </si>
  <si>
    <t>（</t>
    <phoneticPr fontId="7"/>
  </si>
  <si>
    <t>）円</t>
    <rPh sb="1" eb="2">
      <t>エン</t>
    </rPh>
    <phoneticPr fontId="7"/>
  </si>
  <si>
    <t>（１０円未満四捨五入）</t>
    <rPh sb="3" eb="4">
      <t>エン</t>
    </rPh>
    <rPh sb="4" eb="6">
      <t>ミマン</t>
    </rPh>
    <rPh sb="6" eb="10">
      <t>シシャゴニュウ</t>
    </rPh>
    <phoneticPr fontId="7"/>
  </si>
  <si>
    <t>×</t>
  </si>
  <si>
    <t>（３）　支給対象日数</t>
    <rPh sb="4" eb="6">
      <t>シキュウ</t>
    </rPh>
    <rPh sb="6" eb="8">
      <t>タイショウ</t>
    </rPh>
    <rPh sb="8" eb="10">
      <t>ニッスウ</t>
    </rPh>
    <phoneticPr fontId="7"/>
  </si>
  <si>
    <t>（４）　控除額</t>
    <rPh sb="4" eb="6">
      <t>コウジョ</t>
    </rPh>
    <rPh sb="6" eb="7">
      <t>ガク</t>
    </rPh>
    <phoneticPr fontId="7"/>
  </si>
  <si>
    <t>×</t>
    <phoneticPr fontId="7"/>
  </si>
  <si>
    <t>＝</t>
    <phoneticPr fontId="7"/>
  </si>
  <si>
    <t>円</t>
    <rPh sb="0" eb="1">
      <t>エン</t>
    </rPh>
    <phoneticPr fontId="7"/>
  </si>
  <si>
    <t>計</t>
    <rPh sb="0" eb="1">
      <t>ケイ</t>
    </rPh>
    <phoneticPr fontId="7"/>
  </si>
  <si>
    <t>控除額⑤</t>
    <rPh sb="0" eb="2">
      <t>コウジョ</t>
    </rPh>
    <rPh sb="2" eb="3">
      <t>ガク</t>
    </rPh>
    <phoneticPr fontId="7"/>
  </si>
  <si>
    <t>給付決定額</t>
    <rPh sb="0" eb="2">
      <t>キュウフ</t>
    </rPh>
    <rPh sb="2" eb="4">
      <t>ケッテイ</t>
    </rPh>
    <rPh sb="4" eb="5">
      <t>ガク</t>
    </rPh>
    <phoneticPr fontId="7"/>
  </si>
  <si>
    <t>（</t>
  </si>
  <si>
    <t>標準報酬日額</t>
  </si>
  <si>
    <t>）</t>
    <phoneticPr fontId="7"/>
  </si>
  <si>
    <t>－</t>
    <phoneticPr fontId="7"/>
  </si>
  <si>
    <t>1/22　＝ （</t>
    <phoneticPr fontId="7"/>
  </si>
  <si>
    <t>標準報酬月額</t>
    <rPh sb="0" eb="2">
      <t>ヒョウジュン</t>
    </rPh>
    <rPh sb="2" eb="4">
      <t>ホウシュウ</t>
    </rPh>
    <rPh sb="4" eb="6">
      <t>ゲツガク</t>
    </rPh>
    <phoneticPr fontId="7"/>
  </si>
  <si>
    <t>　　標準報酬日額</t>
    <rPh sb="2" eb="4">
      <t>ヒョウジュン</t>
    </rPh>
    <rPh sb="4" eb="6">
      <t>ホウシュウ</t>
    </rPh>
    <rPh sb="6" eb="8">
      <t>ニチガク</t>
    </rPh>
    <phoneticPr fontId="7"/>
  </si>
  <si>
    <t>2/3　 ＝ （</t>
    <phoneticPr fontId="7"/>
  </si>
  <si>
    <t>F1</t>
    <phoneticPr fontId="7"/>
  </si>
  <si>
    <t>F2</t>
    <phoneticPr fontId="7"/>
  </si>
  <si>
    <t>F3</t>
    <phoneticPr fontId="7"/>
  </si>
  <si>
    <t>円）…②</t>
    <rPh sb="0" eb="1">
      <t>エン</t>
    </rPh>
    <phoneticPr fontId="7"/>
  </si>
  <si>
    <t>円）…②’</t>
    <rPh sb="0" eb="1">
      <t>エン</t>
    </rPh>
    <phoneticPr fontId="7"/>
  </si>
  <si>
    <t>円）…②”</t>
    <rPh sb="0" eb="1">
      <t>エン</t>
    </rPh>
    <phoneticPr fontId="7"/>
  </si>
  <si>
    <t>①＞②となる日</t>
    <rPh sb="6" eb="7">
      <t>ヒ</t>
    </rPh>
    <phoneticPr fontId="7"/>
  </si>
  <si>
    <t>）日…③</t>
    <rPh sb="1" eb="2">
      <t>ヒ</t>
    </rPh>
    <phoneticPr fontId="7"/>
  </si>
  <si>
    <t>）日…③’</t>
    <rPh sb="1" eb="2">
      <t>ヒ</t>
    </rPh>
    <phoneticPr fontId="7"/>
  </si>
  <si>
    <t>）日…③”</t>
    <rPh sb="1" eb="2">
      <t>ヒ</t>
    </rPh>
    <phoneticPr fontId="7"/>
  </si>
  <si>
    <t>）日…④</t>
    <rPh sb="1" eb="2">
      <t>ヒ</t>
    </rPh>
    <phoneticPr fontId="7"/>
  </si>
  <si>
    <t>（５）　支給額の決定</t>
    <rPh sb="4" eb="6">
      <t>シキュウ</t>
    </rPh>
    <rPh sb="6" eb="7">
      <t>ガク</t>
    </rPh>
    <rPh sb="8" eb="10">
      <t>ケッテイ</t>
    </rPh>
    <phoneticPr fontId="7"/>
  </si>
  <si>
    <t>×　</t>
    <phoneticPr fontId="7"/>
  </si>
  <si>
    <t>日）</t>
    <rPh sb="0" eb="1">
      <t>ヒ</t>
    </rPh>
    <phoneticPr fontId="7"/>
  </si>
  <si>
    <t>　　支給対象日数④</t>
    <rPh sb="2" eb="4">
      <t>シキュウ</t>
    </rPh>
    <rPh sb="4" eb="6">
      <t>タイショウ</t>
    </rPh>
    <rPh sb="6" eb="8">
      <t>ニッスウ</t>
    </rPh>
    <phoneticPr fontId="7"/>
  </si>
  <si>
    <t>給付日額①</t>
    <rPh sb="0" eb="2">
      <t>キュウフ</t>
    </rPh>
    <rPh sb="2" eb="4">
      <t>ニチガク</t>
    </rPh>
    <phoneticPr fontId="7"/>
  </si>
  <si>
    <t>　　給付日額</t>
    <rPh sb="2" eb="4">
      <t>キュウフ</t>
    </rPh>
    <rPh sb="4" eb="6">
      <t>ニチガク</t>
    </rPh>
    <phoneticPr fontId="7"/>
  </si>
  <si>
    <r>
      <t>（１円未満四捨五入）</t>
    </r>
    <r>
      <rPr>
        <sz val="11"/>
        <rFont val="ＭＳ Ｐゴシック"/>
        <family val="3"/>
        <charset val="128"/>
      </rPr>
      <t>…①</t>
    </r>
    <rPh sb="2" eb="3">
      <t>エン</t>
    </rPh>
    <rPh sb="3" eb="5">
      <t>ミマン</t>
    </rPh>
    <rPh sb="5" eb="9">
      <t>シシャゴニュウ</t>
    </rPh>
    <phoneticPr fontId="7"/>
  </si>
  <si>
    <t>年金日額</t>
    <rPh sb="0" eb="2">
      <t>ネンキン</t>
    </rPh>
    <rPh sb="2" eb="4">
      <t>ニチガク</t>
    </rPh>
    <phoneticPr fontId="7"/>
  </si>
  <si>
    <t>年金額</t>
    <rPh sb="0" eb="3">
      <t>ネンキンガク</t>
    </rPh>
    <phoneticPr fontId="7"/>
  </si>
  <si>
    <t>①＞年金日額となる日</t>
    <rPh sb="2" eb="4">
      <t>ネンキン</t>
    </rPh>
    <rPh sb="4" eb="6">
      <t>ニチガク</t>
    </rPh>
    <rPh sb="9" eb="10">
      <t>ヒ</t>
    </rPh>
    <phoneticPr fontId="7"/>
  </si>
  <si>
    <t>年金控除額</t>
    <rPh sb="0" eb="2">
      <t>ネンキン</t>
    </rPh>
    <rPh sb="2" eb="4">
      <t>コウジョ</t>
    </rPh>
    <rPh sb="4" eb="5">
      <t>ガク</t>
    </rPh>
    <phoneticPr fontId="7"/>
  </si>
  <si>
    <t>※本来の控除額</t>
    <rPh sb="1" eb="3">
      <t>ホンライ</t>
    </rPh>
    <rPh sb="4" eb="6">
      <t>コウジョ</t>
    </rPh>
    <rPh sb="6" eb="7">
      <t>ガク</t>
    </rPh>
    <phoneticPr fontId="7"/>
  </si>
  <si>
    <t>　年金控除額と（４）控除額</t>
    <rPh sb="1" eb="3">
      <t>ネンキン</t>
    </rPh>
    <rPh sb="3" eb="5">
      <t>コウジョ</t>
    </rPh>
    <rPh sb="5" eb="6">
      <t>ガク</t>
    </rPh>
    <rPh sb="10" eb="12">
      <t>コウジョ</t>
    </rPh>
    <rPh sb="12" eb="13">
      <t>ガク</t>
    </rPh>
    <phoneticPr fontId="7"/>
  </si>
  <si>
    <t>円…⑤</t>
    <rPh sb="0" eb="1">
      <t>エン</t>
    </rPh>
    <phoneticPr fontId="7"/>
  </si>
  <si>
    <t>×</t>
    <phoneticPr fontId="1"/>
  </si>
  <si>
    <t>　のうち、いずれか高い額</t>
    <rPh sb="9" eb="10">
      <t>タカ</t>
    </rPh>
    <rPh sb="11" eb="12">
      <t>ガク</t>
    </rPh>
    <phoneticPr fontId="7"/>
  </si>
  <si>
    <t>（２）　報酬日額</t>
    <rPh sb="4" eb="6">
      <t>ホウシュウ</t>
    </rPh>
    <rPh sb="6" eb="8">
      <t>ニチガク</t>
    </rPh>
    <phoneticPr fontId="7"/>
  </si>
  <si>
    <t>報酬②</t>
    <rPh sb="0" eb="2">
      <t>ホウシュウ</t>
    </rPh>
    <phoneticPr fontId="7"/>
  </si>
  <si>
    <t>C1</t>
    <phoneticPr fontId="7"/>
  </si>
  <si>
    <t>C2</t>
    <phoneticPr fontId="7"/>
  </si>
  <si>
    <t>C3</t>
    <phoneticPr fontId="7"/>
  </si>
  <si>
    <t xml:space="preserve">※ 色つきのセルに入力してください </t>
    <rPh sb="2" eb="3">
      <t>イロ</t>
    </rPh>
    <rPh sb="9" eb="11">
      <t>ニュウリョク</t>
    </rPh>
    <phoneticPr fontId="1"/>
  </si>
  <si>
    <t>扶養手当</t>
    <phoneticPr fontId="1"/>
  </si>
  <si>
    <t>教職調整額</t>
    <phoneticPr fontId="1"/>
  </si>
  <si>
    <t>00123456</t>
    <phoneticPr fontId="1"/>
  </si>
  <si>
    <t>事務主査</t>
    <rPh sb="0" eb="2">
      <t>ジム</t>
    </rPh>
    <rPh sb="2" eb="4">
      <t>シュサ</t>
    </rPh>
    <phoneticPr fontId="1"/>
  </si>
  <si>
    <t>事務主査</t>
    <rPh sb="0" eb="2">
      <t>ジム</t>
    </rPh>
    <rPh sb="2" eb="4">
      <t>シュサ</t>
    </rPh>
    <phoneticPr fontId="7"/>
  </si>
  <si>
    <t>00123456</t>
    <phoneticPr fontId="1"/>
  </si>
  <si>
    <t>住居手当</t>
    <phoneticPr fontId="1"/>
  </si>
  <si>
    <t>扶養手当</t>
    <phoneticPr fontId="1"/>
  </si>
  <si>
    <t>教職調整額</t>
    <rPh sb="0" eb="2">
      <t>キョウショク</t>
    </rPh>
    <rPh sb="2" eb="4">
      <t>チョウセイ</t>
    </rPh>
    <rPh sb="4" eb="5">
      <t>ガク</t>
    </rPh>
    <phoneticPr fontId="1"/>
  </si>
  <si>
    <t>住居手当</t>
    <phoneticPr fontId="7"/>
  </si>
  <si>
    <t>扶養手当</t>
    <phoneticPr fontId="7"/>
  </si>
  <si>
    <t>教職調整額</t>
    <rPh sb="0" eb="2">
      <t>キョウショク</t>
    </rPh>
    <rPh sb="2" eb="4">
      <t>チョウセイ</t>
    </rPh>
    <rPh sb="4" eb="5">
      <t>ガク</t>
    </rPh>
    <phoneticPr fontId="7"/>
  </si>
  <si>
    <t>令和</t>
    <rPh sb="0" eb="1">
      <t>レイ</t>
    </rPh>
    <rPh sb="1" eb="2">
      <t>ワ</t>
    </rPh>
    <phoneticPr fontId="1"/>
  </si>
  <si>
    <t>組合員番号</t>
    <rPh sb="0" eb="3">
      <t>クミアイイン</t>
    </rPh>
    <rPh sb="3" eb="5">
      <t>バンゴウ</t>
    </rPh>
    <phoneticPr fontId="1"/>
  </si>
  <si>
    <t>公立　太朗</t>
    <rPh sb="0" eb="2">
      <t>コウリツ</t>
    </rPh>
    <rPh sb="3" eb="5">
      <t>タロウ</t>
    </rPh>
    <phoneticPr fontId="1"/>
  </si>
  <si>
    <t>共済　花子</t>
    <rPh sb="0" eb="2">
      <t>キョウサイ</t>
    </rPh>
    <rPh sb="3" eb="5">
      <t>ハナコ</t>
    </rPh>
    <phoneticPr fontId="7"/>
  </si>
  <si>
    <t>共済　花子</t>
    <rPh sb="0" eb="2">
      <t>キョウサイ</t>
    </rPh>
    <rPh sb="3" eb="5">
      <t>ハナコ</t>
    </rPh>
    <phoneticPr fontId="1"/>
  </si>
  <si>
    <t>（自署する場合は押印不要）</t>
    <phoneticPr fontId="1"/>
  </si>
  <si>
    <t>（自署する場合は押印不要）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</si>
</sst>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0000000"/>
  </numFmts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b/>
      <sz val="16"/>
      <color indexed="8"/>
      <name val="ＭＳ 明朝"/>
      <family val="1"/>
      <charset val="128"/>
    </font>
    <font>
      <b/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6"/>
      <color indexed="10"/>
      <name val="ＭＳ ゴシック"/>
      <family val="3"/>
      <charset val="128"/>
    </font>
    <font>
      <sz val="14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i/>
      <sz val="11"/>
      <color indexed="8"/>
      <name val="ＭＳ ゴシック"/>
      <family val="3"/>
      <charset val="128"/>
    </font>
    <font>
      <b/>
      <i/>
      <sz val="11"/>
      <color indexed="8"/>
      <name val="ＭＳ ゴシック"/>
      <family val="3"/>
      <charset val="128"/>
    </font>
    <font>
      <b/>
      <i/>
      <sz val="11"/>
      <color indexed="8"/>
      <name val="ＭＳ 明朝"/>
      <family val="1"/>
      <charset val="128"/>
    </font>
    <font>
      <b/>
      <i/>
      <sz val="12"/>
      <color indexed="8"/>
      <name val="ＭＳ 明朝"/>
      <family val="1"/>
      <charset val="128"/>
    </font>
    <font>
      <b/>
      <i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</cellStyleXfs>
  <cellXfs count="4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horizontal="center" vertical="center" justifyLastLine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justifyLastLine="1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justifyLastLine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4" xfId="0" applyFont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3" fillId="0" borderId="21" xfId="0" applyFont="1" applyBorder="1">
      <alignment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distributed" vertical="center"/>
    </xf>
    <xf numFmtId="0" fontId="10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>
      <alignment vertical="center"/>
    </xf>
    <xf numFmtId="0" fontId="13" fillId="0" borderId="25" xfId="0" applyFont="1" applyBorder="1">
      <alignment vertical="center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Fill="1">
      <alignment vertical="center"/>
    </xf>
    <xf numFmtId="0" fontId="21" fillId="0" borderId="0" xfId="0" applyFont="1">
      <alignment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right" vertical="center"/>
    </xf>
    <xf numFmtId="0" fontId="3" fillId="0" borderId="11" xfId="0" applyFont="1" applyBorder="1" applyAlignment="1" applyProtection="1">
      <alignment horizontal="center" vertical="center" justifyLastLine="1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justifyLastLine="1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176" fontId="4" fillId="0" borderId="0" xfId="0" applyNumberFormat="1" applyFont="1" applyBorder="1" applyProtection="1">
      <alignment vertical="center"/>
      <protection locked="0"/>
    </xf>
    <xf numFmtId="176" fontId="3" fillId="0" borderId="0" xfId="0" applyNumberFormat="1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 justifyLastLine="1"/>
      <protection locked="0"/>
    </xf>
    <xf numFmtId="176" fontId="25" fillId="0" borderId="11" xfId="0" applyNumberFormat="1" applyFont="1" applyBorder="1" applyProtection="1">
      <alignment vertical="center"/>
      <protection locked="0"/>
    </xf>
    <xf numFmtId="176" fontId="3" fillId="0" borderId="11" xfId="0" applyNumberFormat="1" applyFont="1" applyBorder="1" applyProtection="1">
      <alignment vertical="center"/>
      <protection locked="0"/>
    </xf>
    <xf numFmtId="176" fontId="4" fillId="0" borderId="11" xfId="0" applyNumberFormat="1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25" fillId="2" borderId="0" xfId="0" applyFont="1" applyFill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14" fillId="0" borderId="3" xfId="0" applyFont="1" applyBorder="1" applyAlignment="1" applyProtection="1">
      <alignment horizontal="right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distributed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3" fillId="0" borderId="25" xfId="0" applyFont="1" applyBorder="1" applyProtection="1">
      <alignment vertical="center"/>
      <protection locked="0"/>
    </xf>
    <xf numFmtId="0" fontId="3" fillId="0" borderId="26" xfId="0" applyFont="1" applyBorder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right"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Protection="1">
      <alignment vertical="center"/>
      <protection locked="0"/>
    </xf>
    <xf numFmtId="3" fontId="3" fillId="0" borderId="67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 vertical="center"/>
    </xf>
    <xf numFmtId="0" fontId="3" fillId="0" borderId="42" xfId="0" applyFont="1" applyBorder="1" applyAlignment="1">
      <alignment horizontal="center" vertical="center"/>
    </xf>
    <xf numFmtId="38" fontId="3" fillId="0" borderId="42" xfId="0" applyNumberFormat="1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right" vertical="center"/>
    </xf>
    <xf numFmtId="38" fontId="3" fillId="0" borderId="69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38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38" fontId="22" fillId="0" borderId="0" xfId="0" applyNumberFormat="1" applyFont="1" applyFill="1" applyAlignment="1" applyProtection="1">
      <alignment vertical="center" shrinkToFit="1"/>
    </xf>
    <xf numFmtId="3" fontId="18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38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3" fillId="0" borderId="58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justifyLastLine="1"/>
    </xf>
    <xf numFmtId="38" fontId="23" fillId="3" borderId="0" xfId="0" applyNumberFormat="1" applyFont="1" applyFill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59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 justifyLastLine="1"/>
    </xf>
    <xf numFmtId="0" fontId="3" fillId="0" borderId="0" xfId="0" applyFont="1" applyBorder="1" applyAlignment="1">
      <alignment horizontal="center" vertical="center" justifyLastLine="1"/>
    </xf>
    <xf numFmtId="0" fontId="3" fillId="0" borderId="60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 justifyLastLine="1"/>
    </xf>
    <xf numFmtId="0" fontId="3" fillId="0" borderId="61" xfId="0" applyFont="1" applyBorder="1" applyAlignment="1">
      <alignment horizontal="center" vertical="center" justifyLastLine="1"/>
    </xf>
    <xf numFmtId="0" fontId="3" fillId="0" borderId="62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54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14" fillId="0" borderId="63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38" fontId="4" fillId="0" borderId="3" xfId="1" applyNumberFormat="1" applyFont="1" applyBorder="1" applyAlignment="1">
      <alignment horizontal="right" vertical="center"/>
    </xf>
    <xf numFmtId="40" fontId="4" fillId="0" borderId="1" xfId="1" applyNumberFormat="1" applyFont="1" applyBorder="1" applyAlignment="1">
      <alignment horizontal="right" vertical="center"/>
    </xf>
    <xf numFmtId="38" fontId="3" fillId="0" borderId="65" xfId="0" applyNumberFormat="1" applyFont="1" applyBorder="1" applyAlignment="1">
      <alignment horizontal="center" vertical="center"/>
    </xf>
    <xf numFmtId="38" fontId="3" fillId="0" borderId="66" xfId="0" applyNumberFormat="1" applyFont="1" applyBorder="1" applyAlignment="1">
      <alignment horizontal="right" vertical="center"/>
    </xf>
    <xf numFmtId="38" fontId="3" fillId="0" borderId="67" xfId="0" applyNumberFormat="1" applyFont="1" applyBorder="1" applyAlignment="1">
      <alignment horizontal="right" vertical="center"/>
    </xf>
    <xf numFmtId="38" fontId="3" fillId="0" borderId="68" xfId="0" applyNumberFormat="1" applyFont="1" applyBorder="1" applyAlignment="1">
      <alignment horizontal="right" vertical="center"/>
    </xf>
    <xf numFmtId="38" fontId="4" fillId="3" borderId="45" xfId="0" applyNumberFormat="1" applyFont="1" applyFill="1" applyBorder="1" applyAlignment="1" applyProtection="1">
      <alignment horizontal="right" vertical="center"/>
      <protection locked="0"/>
    </xf>
    <xf numFmtId="38" fontId="4" fillId="3" borderId="30" xfId="0" applyNumberFormat="1" applyFont="1" applyFill="1" applyBorder="1" applyAlignment="1" applyProtection="1">
      <alignment horizontal="right" vertical="center"/>
      <protection locked="0"/>
    </xf>
    <xf numFmtId="38" fontId="4" fillId="3" borderId="44" xfId="0" applyNumberFormat="1" applyFont="1" applyFill="1" applyBorder="1" applyAlignment="1" applyProtection="1">
      <alignment horizontal="right" vertical="center"/>
      <protection locked="0"/>
    </xf>
    <xf numFmtId="0" fontId="3" fillId="0" borderId="57" xfId="0" applyFont="1" applyBorder="1" applyAlignment="1">
      <alignment horizontal="center" vertical="center"/>
    </xf>
    <xf numFmtId="40" fontId="4" fillId="0" borderId="14" xfId="1" applyNumberFormat="1" applyFont="1" applyBorder="1" applyAlignment="1">
      <alignment horizontal="right" vertical="center"/>
    </xf>
    <xf numFmtId="38" fontId="3" fillId="0" borderId="7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9" fillId="0" borderId="9" xfId="0" applyFont="1" applyFill="1" applyBorder="1" applyAlignment="1" applyProtection="1">
      <alignment horizontal="distributed" vertical="center"/>
    </xf>
    <xf numFmtId="0" fontId="3" fillId="0" borderId="12" xfId="0" applyFont="1" applyBorder="1" applyAlignment="1" applyProtection="1">
      <alignment horizontal="center" vertical="center" justifyLastLine="1"/>
      <protection locked="0"/>
    </xf>
    <xf numFmtId="0" fontId="3" fillId="0" borderId="11" xfId="0" applyFont="1" applyBorder="1" applyAlignment="1" applyProtection="1">
      <alignment horizontal="center" vertical="center" justifyLastLine="1"/>
      <protection locked="0"/>
    </xf>
    <xf numFmtId="0" fontId="3" fillId="0" borderId="50" xfId="0" applyFont="1" applyBorder="1" applyAlignment="1" applyProtection="1">
      <alignment horizontal="center" vertical="center" justifyLastLine="1"/>
      <protection locked="0"/>
    </xf>
    <xf numFmtId="38" fontId="4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4" fillId="3" borderId="56" xfId="1" applyFont="1" applyFill="1" applyBorder="1" applyAlignment="1" applyProtection="1">
      <alignment horizontal="right" vertical="center" justifyLastLine="1"/>
      <protection locked="0"/>
    </xf>
    <xf numFmtId="38" fontId="4" fillId="3" borderId="11" xfId="1" applyFont="1" applyFill="1" applyBorder="1" applyAlignment="1" applyProtection="1">
      <alignment horizontal="right" vertical="center" justifyLastLine="1"/>
      <protection locked="0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0" fontId="3" fillId="0" borderId="6" xfId="0" applyFont="1" applyBorder="1" applyAlignment="1">
      <alignment horizontal="distributed" vertical="center" justifyLastLine="1"/>
    </xf>
    <xf numFmtId="38" fontId="4" fillId="0" borderId="7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3" fillId="0" borderId="17" xfId="0" applyFont="1" applyBorder="1" applyAlignment="1" applyProtection="1">
      <alignment horizontal="center" vertical="center" justifyLastLine="1"/>
      <protection locked="0"/>
    </xf>
    <xf numFmtId="0" fontId="3" fillId="0" borderId="14" xfId="0" applyFont="1" applyBorder="1" applyAlignment="1" applyProtection="1">
      <alignment horizontal="center" vertical="center" justifyLastLine="1"/>
      <protection locked="0"/>
    </xf>
    <xf numFmtId="0" fontId="3" fillId="0" borderId="51" xfId="0" applyFont="1" applyBorder="1" applyAlignment="1" applyProtection="1">
      <alignment horizontal="center" vertical="center" justifyLastLine="1"/>
      <protection locked="0"/>
    </xf>
    <xf numFmtId="0" fontId="3" fillId="0" borderId="47" xfId="0" applyFont="1" applyBorder="1" applyAlignment="1" applyProtection="1">
      <alignment horizontal="center" vertical="center" justifyLastLine="1"/>
    </xf>
    <xf numFmtId="0" fontId="3" fillId="0" borderId="48" xfId="0" applyFont="1" applyBorder="1" applyAlignment="1" applyProtection="1">
      <alignment horizontal="center" vertical="center" justifyLastLine="1"/>
    </xf>
    <xf numFmtId="0" fontId="3" fillId="0" borderId="49" xfId="0" applyFont="1" applyBorder="1" applyAlignment="1" applyProtection="1">
      <alignment horizontal="center" vertical="center" justifyLastLine="1"/>
    </xf>
    <xf numFmtId="0" fontId="3" fillId="0" borderId="12" xfId="0" applyFont="1" applyBorder="1" applyAlignment="1" applyProtection="1">
      <alignment horizontal="center" vertical="center" justifyLastLine="1"/>
    </xf>
    <xf numFmtId="0" fontId="3" fillId="0" borderId="11" xfId="0" applyFont="1" applyBorder="1" applyAlignment="1" applyProtection="1">
      <alignment horizontal="center" vertical="center" justifyLastLine="1"/>
    </xf>
    <xf numFmtId="0" fontId="3" fillId="0" borderId="50" xfId="0" applyFont="1" applyBorder="1" applyAlignment="1" applyProtection="1">
      <alignment horizontal="center" vertical="center" justifyLastLine="1"/>
    </xf>
    <xf numFmtId="38" fontId="3" fillId="0" borderId="0" xfId="1" applyFont="1" applyBorder="1">
      <alignment vertical="center"/>
    </xf>
    <xf numFmtId="38" fontId="3" fillId="0" borderId="7" xfId="1" applyFont="1" applyBorder="1">
      <alignment vertical="center"/>
    </xf>
    <xf numFmtId="38" fontId="4" fillId="3" borderId="54" xfId="1" applyFont="1" applyFill="1" applyBorder="1" applyAlignment="1" applyProtection="1">
      <alignment horizontal="right" vertical="center" justifyLastLine="1"/>
      <protection locked="0"/>
    </xf>
    <xf numFmtId="38" fontId="4" fillId="3" borderId="14" xfId="1" applyFont="1" applyFill="1" applyBorder="1" applyAlignment="1" applyProtection="1">
      <alignment horizontal="right" vertical="center" justifyLastLine="1"/>
      <protection locked="0"/>
    </xf>
    <xf numFmtId="38" fontId="4" fillId="0" borderId="0" xfId="1" applyFont="1" applyBorder="1">
      <alignment vertical="center"/>
    </xf>
    <xf numFmtId="38" fontId="4" fillId="3" borderId="55" xfId="1" applyFont="1" applyFill="1" applyBorder="1" applyAlignment="1" applyProtection="1">
      <alignment horizontal="right" vertical="center" justifyLastLine="1"/>
      <protection locked="0"/>
    </xf>
    <xf numFmtId="38" fontId="4" fillId="3" borderId="48" xfId="1" applyFont="1" applyFill="1" applyBorder="1" applyAlignment="1" applyProtection="1">
      <alignment horizontal="right" vertical="center" justifyLastLine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8" fontId="4" fillId="0" borderId="7" xfId="1" applyFont="1" applyBorder="1">
      <alignment vertical="center"/>
    </xf>
    <xf numFmtId="38" fontId="3" fillId="0" borderId="11" xfId="1" applyFont="1" applyBorder="1">
      <alignment vertical="center"/>
    </xf>
    <xf numFmtId="0" fontId="3" fillId="0" borderId="38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3" fillId="0" borderId="41" xfId="0" applyFont="1" applyBorder="1" applyAlignment="1">
      <alignment horizontal="distributed" vertical="center" justifyLastLine="1"/>
    </xf>
    <xf numFmtId="0" fontId="3" fillId="0" borderId="42" xfId="0" applyFont="1" applyBorder="1" applyAlignment="1">
      <alignment horizontal="distributed" vertical="center" justifyLastLine="1"/>
    </xf>
    <xf numFmtId="0" fontId="3" fillId="0" borderId="43" xfId="0" applyFont="1" applyBorder="1" applyAlignment="1">
      <alignment horizontal="distributed" vertical="center" justifyLastLine="1"/>
    </xf>
    <xf numFmtId="38" fontId="4" fillId="0" borderId="11" xfId="1" applyFont="1" applyBorder="1">
      <alignment vertical="center"/>
    </xf>
    <xf numFmtId="0" fontId="3" fillId="0" borderId="12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50" xfId="0" applyFont="1" applyBorder="1" applyAlignment="1">
      <alignment horizontal="center" vertical="center" justifyLastLine="1"/>
    </xf>
    <xf numFmtId="0" fontId="3" fillId="0" borderId="52" xfId="0" applyFont="1" applyBorder="1" applyAlignment="1">
      <alignment horizontal="distributed" vertical="center" justifyLastLine="1"/>
    </xf>
    <xf numFmtId="0" fontId="3" fillId="0" borderId="53" xfId="0" applyFont="1" applyBorder="1" applyAlignment="1">
      <alignment horizontal="distributed" vertical="center" justifyLastLine="1"/>
    </xf>
    <xf numFmtId="0" fontId="3" fillId="0" borderId="44" xfId="0" applyFont="1" applyBorder="1" applyAlignment="1">
      <alignment horizontal="distributed" vertical="center" justifyLastLine="1"/>
    </xf>
    <xf numFmtId="0" fontId="3" fillId="0" borderId="45" xfId="0" applyFont="1" applyBorder="1" applyAlignment="1">
      <alignment horizontal="distributed" vertical="center" justifyLastLine="1"/>
    </xf>
    <xf numFmtId="0" fontId="4" fillId="3" borderId="7" xfId="0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center" vertical="center" justifyLastLine="1"/>
    </xf>
    <xf numFmtId="0" fontId="3" fillId="0" borderId="30" xfId="0" applyFont="1" applyBorder="1" applyAlignment="1">
      <alignment horizontal="center" vertical="center" justifyLastLine="1"/>
    </xf>
    <xf numFmtId="0" fontId="3" fillId="0" borderId="44" xfId="0" applyFont="1" applyBorder="1" applyAlignment="1">
      <alignment horizontal="center" vertical="center" justifyLastLine="1"/>
    </xf>
    <xf numFmtId="0" fontId="3" fillId="0" borderId="30" xfId="0" applyFont="1" applyBorder="1" applyAlignment="1">
      <alignment horizontal="distributed" vertical="center" justifyLastLine="1"/>
    </xf>
    <xf numFmtId="0" fontId="3" fillId="0" borderId="31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4" fillId="3" borderId="30" xfId="0" applyFont="1" applyFill="1" applyBorder="1" applyAlignment="1" applyProtection="1">
      <alignment horizontal="right" vertical="center"/>
      <protection locked="0"/>
    </xf>
    <xf numFmtId="0" fontId="3" fillId="0" borderId="3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justifyLastLine="1"/>
    </xf>
    <xf numFmtId="0" fontId="3" fillId="0" borderId="48" xfId="0" applyFont="1" applyBorder="1" applyAlignment="1">
      <alignment horizontal="center" vertical="center" justifyLastLine="1"/>
    </xf>
    <xf numFmtId="0" fontId="3" fillId="0" borderId="49" xfId="0" applyFont="1" applyBorder="1" applyAlignment="1">
      <alignment horizontal="center" vertical="center" justifyLastLine="1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right" vertical="center"/>
      <protection locked="0"/>
    </xf>
    <xf numFmtId="0" fontId="3" fillId="3" borderId="30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4" fillId="3" borderId="33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8" fontId="25" fillId="2" borderId="56" xfId="1" applyFont="1" applyFill="1" applyBorder="1" applyAlignment="1" applyProtection="1">
      <alignment horizontal="right" vertical="center" justifyLastLine="1"/>
      <protection locked="0"/>
    </xf>
    <xf numFmtId="38" fontId="25" fillId="2" borderId="11" xfId="1" applyFont="1" applyFill="1" applyBorder="1" applyAlignment="1" applyProtection="1">
      <alignment horizontal="right" vertical="center" justifyLastLine="1"/>
      <protection locked="0"/>
    </xf>
    <xf numFmtId="0" fontId="3" fillId="0" borderId="45" xfId="0" applyFont="1" applyBorder="1" applyAlignment="1" applyProtection="1">
      <alignment horizontal="distributed" vertical="center" justifyLastLine="1"/>
      <protection locked="0"/>
    </xf>
    <xf numFmtId="0" fontId="3" fillId="0" borderId="30" xfId="0" applyFont="1" applyBorder="1" applyAlignment="1" applyProtection="1">
      <alignment horizontal="distributed" vertical="center" justifyLastLine="1"/>
      <protection locked="0"/>
    </xf>
    <xf numFmtId="0" fontId="3" fillId="0" borderId="31" xfId="0" applyFont="1" applyBorder="1" applyAlignment="1" applyProtection="1">
      <alignment horizontal="distributed" vertical="center" justifyLastLine="1"/>
      <protection locked="0"/>
    </xf>
    <xf numFmtId="0" fontId="3" fillId="0" borderId="5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Border="1" applyAlignment="1" applyProtection="1">
      <alignment horizontal="distributed" vertical="center" justifyLastLine="1"/>
      <protection locked="0"/>
    </xf>
    <xf numFmtId="0" fontId="3" fillId="0" borderId="47" xfId="0" applyFont="1" applyBorder="1" applyAlignment="1" applyProtection="1">
      <alignment horizontal="center" vertical="center" justifyLastLine="1"/>
      <protection locked="0"/>
    </xf>
    <xf numFmtId="0" fontId="3" fillId="0" borderId="48" xfId="0" applyFont="1" applyBorder="1" applyAlignment="1" applyProtection="1">
      <alignment horizontal="center" vertical="center" justifyLastLine="1"/>
      <protection locked="0"/>
    </xf>
    <xf numFmtId="0" fontId="3" fillId="0" borderId="49" xfId="0" applyFont="1" applyBorder="1" applyAlignment="1" applyProtection="1">
      <alignment horizontal="center" vertical="center" justifyLastLine="1"/>
      <protection locked="0"/>
    </xf>
    <xf numFmtId="38" fontId="25" fillId="2" borderId="55" xfId="1" applyFont="1" applyFill="1" applyBorder="1" applyAlignment="1" applyProtection="1">
      <alignment horizontal="right" vertical="center" justifyLastLine="1"/>
      <protection locked="0"/>
    </xf>
    <xf numFmtId="38" fontId="25" fillId="2" borderId="48" xfId="1" applyFont="1" applyFill="1" applyBorder="1" applyAlignment="1" applyProtection="1">
      <alignment horizontal="right" vertical="center" justifyLastLine="1"/>
      <protection locked="0"/>
    </xf>
    <xf numFmtId="38" fontId="25" fillId="2" borderId="54" xfId="1" applyFont="1" applyFill="1" applyBorder="1" applyAlignment="1" applyProtection="1">
      <alignment horizontal="right" vertical="center" justifyLastLine="1"/>
      <protection locked="0"/>
    </xf>
    <xf numFmtId="38" fontId="25" fillId="2" borderId="14" xfId="1" applyFont="1" applyFill="1" applyBorder="1" applyAlignment="1" applyProtection="1">
      <alignment horizontal="right" vertical="center" justifyLastLine="1"/>
      <protection locked="0"/>
    </xf>
    <xf numFmtId="0" fontId="3" fillId="0" borderId="6" xfId="0" applyFont="1" applyBorder="1" applyAlignment="1" applyProtection="1">
      <alignment horizontal="distributed" vertical="center" justifyLastLine="1"/>
      <protection locked="0"/>
    </xf>
    <xf numFmtId="0" fontId="3" fillId="0" borderId="7" xfId="0" applyFont="1" applyBorder="1" applyAlignment="1" applyProtection="1">
      <alignment horizontal="distributed" vertical="center" justifyLastLine="1"/>
      <protection locked="0"/>
    </xf>
    <xf numFmtId="0" fontId="3" fillId="0" borderId="19" xfId="0" applyFont="1" applyBorder="1" applyAlignment="1" applyProtection="1">
      <alignment horizontal="center" vertical="center" justifyLastLine="1"/>
      <protection locked="0"/>
    </xf>
    <xf numFmtId="0" fontId="3" fillId="0" borderId="30" xfId="0" applyFont="1" applyBorder="1" applyAlignment="1" applyProtection="1">
      <alignment horizontal="center" vertical="center" justifyLastLine="1"/>
      <protection locked="0"/>
    </xf>
    <xf numFmtId="0" fontId="3" fillId="0" borderId="44" xfId="0" applyFont="1" applyBorder="1" applyAlignment="1" applyProtection="1">
      <alignment horizontal="center" vertical="center" justifyLastLine="1"/>
      <protection locked="0"/>
    </xf>
    <xf numFmtId="0" fontId="3" fillId="0" borderId="42" xfId="0" applyFont="1" applyBorder="1" applyAlignment="1" applyProtection="1">
      <alignment horizontal="distributed" vertical="center" justifyLastLine="1"/>
      <protection locked="0"/>
    </xf>
    <xf numFmtId="3" fontId="26" fillId="0" borderId="67" xfId="0" applyNumberFormat="1" applyFont="1" applyFill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38" fontId="3" fillId="0" borderId="0" xfId="0" applyNumberFormat="1" applyFont="1" applyAlignment="1" applyProtection="1">
      <alignment horizontal="right" vertical="center"/>
      <protection locked="0"/>
    </xf>
    <xf numFmtId="3" fontId="3" fillId="0" borderId="9" xfId="0" applyNumberFormat="1" applyFont="1" applyFill="1" applyBorder="1" applyAlignment="1" applyProtection="1">
      <alignment horizontal="right" vertical="center"/>
      <protection locked="0"/>
    </xf>
    <xf numFmtId="38" fontId="26" fillId="0" borderId="69" xfId="0" applyNumberFormat="1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38" fontId="3" fillId="0" borderId="65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38" fontId="24" fillId="2" borderId="0" xfId="0" applyNumberFormat="1" applyFont="1" applyFill="1" applyAlignment="1" applyProtection="1">
      <alignment horizontal="center" vertical="center"/>
      <protection locked="0"/>
    </xf>
    <xf numFmtId="38" fontId="3" fillId="0" borderId="7" xfId="0" applyNumberFormat="1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38" fontId="3" fillId="0" borderId="3" xfId="1" applyNumberFormat="1" applyFont="1" applyBorder="1" applyAlignment="1" applyProtection="1">
      <alignment horizontal="right" vertical="center"/>
      <protection locked="0"/>
    </xf>
    <xf numFmtId="38" fontId="4" fillId="2" borderId="45" xfId="0" applyNumberFormat="1" applyFont="1" applyFill="1" applyBorder="1" applyAlignment="1" applyProtection="1">
      <alignment horizontal="right" vertical="center"/>
      <protection locked="0"/>
    </xf>
    <xf numFmtId="38" fontId="4" fillId="2" borderId="30" xfId="0" applyNumberFormat="1" applyFont="1" applyFill="1" applyBorder="1" applyAlignment="1" applyProtection="1">
      <alignment horizontal="right" vertical="center"/>
      <protection locked="0"/>
    </xf>
    <xf numFmtId="38" fontId="4" fillId="2" borderId="44" xfId="0" applyNumberFormat="1" applyFont="1" applyFill="1" applyBorder="1" applyAlignment="1" applyProtection="1">
      <alignment horizontal="right" vertical="center"/>
      <protection locked="0"/>
    </xf>
    <xf numFmtId="38" fontId="4" fillId="0" borderId="5" xfId="1" applyFont="1" applyBorder="1" applyAlignment="1" applyProtection="1">
      <alignment horizontal="right" vertical="center"/>
      <protection locked="0"/>
    </xf>
    <xf numFmtId="38" fontId="4" fillId="0" borderId="0" xfId="1" applyFont="1" applyBorder="1" applyAlignment="1" applyProtection="1">
      <alignment horizontal="right" vertical="center"/>
      <protection locked="0"/>
    </xf>
    <xf numFmtId="38" fontId="26" fillId="0" borderId="0" xfId="0" applyNumberFormat="1" applyFont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38" fontId="26" fillId="0" borderId="0" xfId="0" applyNumberFormat="1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38" fontId="3" fillId="0" borderId="11" xfId="1" applyFont="1" applyBorder="1" applyAlignment="1" applyProtection="1">
      <alignment horizontal="right" vertical="center"/>
      <protection locked="0"/>
    </xf>
    <xf numFmtId="40" fontId="3" fillId="0" borderId="14" xfId="1" applyNumberFormat="1" applyFont="1" applyBorder="1" applyAlignment="1" applyProtection="1">
      <alignment horizontal="right" vertical="center"/>
      <protection locked="0"/>
    </xf>
    <xf numFmtId="0" fontId="25" fillId="2" borderId="0" xfId="0" applyFont="1" applyFill="1" applyBorder="1" applyAlignment="1" applyProtection="1">
      <alignment horizontal="center" vertical="center"/>
      <protection locked="0"/>
    </xf>
    <xf numFmtId="38" fontId="3" fillId="0" borderId="5" xfId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right" vertical="center"/>
      <protection locked="0"/>
    </xf>
    <xf numFmtId="38" fontId="4" fillId="0" borderId="11" xfId="1" applyFont="1" applyBorder="1" applyAlignment="1" applyProtection="1">
      <alignment horizontal="right" vertical="center"/>
      <protection locked="0"/>
    </xf>
    <xf numFmtId="38" fontId="25" fillId="0" borderId="11" xfId="1" applyFont="1" applyBorder="1" applyAlignment="1" applyProtection="1">
      <alignment horizontal="right" vertical="center"/>
      <protection locked="0"/>
    </xf>
    <xf numFmtId="38" fontId="3" fillId="0" borderId="12" xfId="1" applyFont="1" applyBorder="1" applyAlignment="1" applyProtection="1">
      <alignment horizontal="right" vertical="center"/>
      <protection locked="0"/>
    </xf>
    <xf numFmtId="3" fontId="26" fillId="0" borderId="0" xfId="0" applyNumberFormat="1" applyFont="1" applyFill="1" applyBorder="1" applyAlignment="1" applyProtection="1">
      <alignment horizontal="right" vertical="center"/>
      <protection locked="0"/>
    </xf>
    <xf numFmtId="38" fontId="26" fillId="0" borderId="0" xfId="0" applyNumberFormat="1" applyFont="1" applyAlignment="1" applyProtection="1">
      <alignment horizontal="right" vertical="center"/>
      <protection locked="0"/>
    </xf>
    <xf numFmtId="40" fontId="3" fillId="0" borderId="1" xfId="1" applyNumberFormat="1" applyFont="1" applyBorder="1" applyAlignment="1" applyProtection="1">
      <alignment horizontal="right" vertical="center"/>
      <protection locked="0"/>
    </xf>
    <xf numFmtId="40" fontId="25" fillId="0" borderId="14" xfId="1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38" fontId="25" fillId="0" borderId="3" xfId="1" applyNumberFormat="1" applyFont="1" applyBorder="1" applyAlignment="1" applyProtection="1">
      <alignment horizontal="right" vertical="center"/>
      <protection locked="0"/>
    </xf>
    <xf numFmtId="38" fontId="25" fillId="0" borderId="12" xfId="1" applyFont="1" applyBorder="1" applyAlignment="1" applyProtection="1">
      <alignment horizontal="right" vertical="center"/>
      <protection locked="0"/>
    </xf>
    <xf numFmtId="0" fontId="9" fillId="0" borderId="9" xfId="0" applyFont="1" applyFill="1" applyBorder="1" applyAlignment="1" applyProtection="1">
      <alignment horizontal="distributed" vertical="center"/>
      <protection locked="0"/>
    </xf>
    <xf numFmtId="40" fontId="25" fillId="0" borderId="1" xfId="1" applyNumberFormat="1" applyFont="1" applyBorder="1" applyAlignment="1" applyProtection="1">
      <alignment horizontal="right" vertical="center"/>
      <protection locked="0"/>
    </xf>
    <xf numFmtId="38" fontId="25" fillId="0" borderId="7" xfId="0" applyNumberFormat="1" applyFont="1" applyBorder="1" applyProtection="1">
      <alignment vertical="center"/>
      <protection locked="0"/>
    </xf>
    <xf numFmtId="0" fontId="25" fillId="0" borderId="7" xfId="0" applyFont="1" applyBorder="1" applyProtection="1">
      <alignment vertical="center"/>
      <protection locked="0"/>
    </xf>
    <xf numFmtId="38" fontId="4" fillId="0" borderId="12" xfId="1" applyFont="1" applyBorder="1" applyAlignment="1" applyProtection="1">
      <alignment horizontal="right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38" fontId="26" fillId="0" borderId="42" xfId="0" applyNumberFormat="1" applyFont="1" applyFill="1" applyBorder="1" applyAlignment="1" applyProtection="1">
      <alignment horizontal="right" vertical="center"/>
      <protection locked="0"/>
    </xf>
    <xf numFmtId="0" fontId="26" fillId="0" borderId="42" xfId="0" applyFont="1" applyFill="1" applyBorder="1" applyAlignment="1" applyProtection="1">
      <alignment horizontal="right" vertical="center"/>
      <protection locked="0"/>
    </xf>
    <xf numFmtId="0" fontId="3" fillId="0" borderId="16" xfId="0" applyFont="1" applyBorder="1" applyAlignment="1" applyProtection="1">
      <alignment horizontal="center" vertical="center" justifyLastLine="1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59" xfId="0" applyFont="1" applyBorder="1" applyAlignment="1" applyProtection="1">
      <alignment horizontal="center" vertical="center" justifyLastLine="1"/>
      <protection locked="0"/>
    </xf>
    <xf numFmtId="0" fontId="3" fillId="0" borderId="5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Border="1" applyAlignment="1" applyProtection="1">
      <alignment horizontal="center" vertical="center" justifyLastLine="1"/>
      <protection locked="0"/>
    </xf>
    <xf numFmtId="0" fontId="3" fillId="0" borderId="60" xfId="0" applyFont="1" applyBorder="1" applyAlignment="1" applyProtection="1">
      <alignment horizontal="center" vertical="center" justifyLastLine="1"/>
      <protection locked="0"/>
    </xf>
    <xf numFmtId="0" fontId="3" fillId="0" borderId="18" xfId="0" applyFont="1" applyBorder="1" applyAlignment="1" applyProtection="1">
      <alignment horizontal="center" vertical="center" justifyLastLine="1"/>
      <protection locked="0"/>
    </xf>
    <xf numFmtId="0" fontId="3" fillId="0" borderId="3" xfId="0" applyFont="1" applyBorder="1" applyAlignment="1" applyProtection="1">
      <alignment horizontal="center" vertical="center" justifyLastLine="1"/>
      <protection locked="0"/>
    </xf>
    <xf numFmtId="0" fontId="3" fillId="0" borderId="61" xfId="0" applyFont="1" applyBorder="1" applyAlignment="1" applyProtection="1">
      <alignment horizontal="center" vertical="center" justifyLastLine="1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14" fillId="0" borderId="63" xfId="0" applyFont="1" applyBorder="1" applyAlignment="1" applyProtection="1">
      <alignment horizontal="center" vertical="center" wrapText="1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distributed" vertical="center" justifyLastLine="1"/>
      <protection locked="0"/>
    </xf>
    <xf numFmtId="0" fontId="3" fillId="0" borderId="14" xfId="0" applyFont="1" applyBorder="1" applyAlignment="1" applyProtection="1">
      <alignment horizontal="distributed" vertical="center" justifyLastLine="1"/>
      <protection locked="0"/>
    </xf>
    <xf numFmtId="0" fontId="3" fillId="0" borderId="15" xfId="0" applyFont="1" applyBorder="1" applyAlignment="1" applyProtection="1">
      <alignment horizontal="distributed" vertical="center" justifyLastLine="1"/>
      <protection locked="0"/>
    </xf>
    <xf numFmtId="38" fontId="3" fillId="0" borderId="66" xfId="0" applyNumberFormat="1" applyFont="1" applyBorder="1" applyAlignment="1" applyProtection="1">
      <alignment horizontal="right" vertical="center"/>
      <protection locked="0"/>
    </xf>
    <xf numFmtId="38" fontId="3" fillId="0" borderId="67" xfId="0" applyNumberFormat="1" applyFont="1" applyBorder="1" applyAlignment="1" applyProtection="1">
      <alignment horizontal="right" vertical="center"/>
      <protection locked="0"/>
    </xf>
    <xf numFmtId="38" fontId="3" fillId="0" borderId="68" xfId="0" applyNumberFormat="1" applyFont="1" applyBorder="1" applyAlignment="1" applyProtection="1">
      <alignment horizontal="right" vertical="center"/>
      <protection locked="0"/>
    </xf>
    <xf numFmtId="0" fontId="3" fillId="0" borderId="58" xfId="0" applyFont="1" applyBorder="1" applyAlignment="1" applyProtection="1">
      <alignment horizontal="distributed" vertical="center" justifyLastLine="1"/>
      <protection locked="0"/>
    </xf>
    <xf numFmtId="0" fontId="3" fillId="0" borderId="20" xfId="0" applyFont="1" applyBorder="1" applyAlignment="1" applyProtection="1">
      <alignment horizontal="distributed" vertical="center" justifyLastLine="1"/>
      <protection locked="0"/>
    </xf>
    <xf numFmtId="0" fontId="3" fillId="0" borderId="62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8" xfId="0" applyFont="1" applyBorder="1" applyAlignment="1" applyProtection="1">
      <alignment horizontal="distributed" vertical="center" justifyLastLine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38" fontId="3" fillId="0" borderId="11" xfId="1" applyFont="1" applyBorder="1" applyProtection="1">
      <alignment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38" fontId="3" fillId="0" borderId="0" xfId="1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right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distributed" vertical="center" justifyLastLine="1"/>
      <protection locked="0"/>
    </xf>
    <xf numFmtId="0" fontId="3" fillId="0" borderId="39" xfId="0" applyFont="1" applyBorder="1" applyAlignment="1" applyProtection="1">
      <alignment horizontal="distributed" vertical="center" justifyLastLine="1"/>
      <protection locked="0"/>
    </xf>
    <xf numFmtId="0" fontId="3" fillId="0" borderId="40" xfId="0" applyFont="1" applyBorder="1" applyAlignment="1" applyProtection="1">
      <alignment horizontal="distributed" vertical="center" justifyLastLine="1"/>
      <protection locked="0"/>
    </xf>
    <xf numFmtId="0" fontId="3" fillId="0" borderId="41" xfId="0" applyFont="1" applyBorder="1" applyAlignment="1" applyProtection="1">
      <alignment horizontal="distributed" vertical="center" justifyLastLine="1"/>
      <protection locked="0"/>
    </xf>
    <xf numFmtId="0" fontId="3" fillId="0" borderId="43" xfId="0" applyFont="1" applyBorder="1" applyAlignment="1" applyProtection="1">
      <alignment horizontal="distributed" vertical="center" justifyLastLine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38" fontId="3" fillId="0" borderId="7" xfId="1" applyFont="1" applyBorder="1" applyProtection="1">
      <alignment vertical="center"/>
      <protection locked="0"/>
    </xf>
    <xf numFmtId="0" fontId="3" fillId="0" borderId="52" xfId="0" applyFont="1" applyBorder="1" applyAlignment="1" applyProtection="1">
      <alignment horizontal="distributed" vertical="center" justifyLastLine="1"/>
      <protection locked="0"/>
    </xf>
    <xf numFmtId="0" fontId="3" fillId="0" borderId="53" xfId="0" applyFont="1" applyBorder="1" applyAlignment="1" applyProtection="1">
      <alignment horizontal="distributed" vertical="center" justifyLastLine="1"/>
      <protection locked="0"/>
    </xf>
    <xf numFmtId="0" fontId="3" fillId="0" borderId="44" xfId="0" applyFont="1" applyBorder="1" applyAlignment="1" applyProtection="1">
      <alignment horizontal="distributed" vertical="center" justifyLastLine="1"/>
      <protection locked="0"/>
    </xf>
    <xf numFmtId="3" fontId="27" fillId="0" borderId="0" xfId="0" applyNumberFormat="1" applyFont="1" applyAlignment="1" applyProtection="1">
      <alignment horizontal="center" vertical="center"/>
      <protection locked="0"/>
    </xf>
    <xf numFmtId="38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8" fontId="25" fillId="0" borderId="7" xfId="1" applyFont="1" applyBorder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38" fontId="25" fillId="0" borderId="11" xfId="1" applyFont="1" applyBorder="1" applyProtection="1">
      <alignment vertical="center"/>
      <protection locked="0"/>
    </xf>
    <xf numFmtId="38" fontId="27" fillId="0" borderId="0" xfId="0" applyNumberFormat="1" applyFont="1" applyAlignment="1" applyProtection="1">
      <alignment horizontal="center" vertical="center"/>
      <protection locked="0"/>
    </xf>
    <xf numFmtId="0" fontId="24" fillId="2" borderId="30" xfId="0" applyFont="1" applyFill="1" applyBorder="1" applyAlignment="1" applyProtection="1">
      <alignment horizontal="righ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38" fontId="25" fillId="0" borderId="0" xfId="1" applyFont="1" applyBorder="1" applyProtection="1">
      <alignment vertical="center"/>
      <protection locked="0"/>
    </xf>
    <xf numFmtId="3" fontId="27" fillId="0" borderId="3" xfId="0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distributed" vertical="center" justifyLastLine="1"/>
      <protection locked="0"/>
    </xf>
    <xf numFmtId="38" fontId="11" fillId="0" borderId="0" xfId="0" applyNumberFormat="1" applyFont="1" applyFill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5" fillId="2" borderId="35" xfId="0" applyFont="1" applyFill="1" applyBorder="1" applyAlignment="1" applyProtection="1">
      <alignment horizontal="center" vertical="center"/>
      <protection locked="0"/>
    </xf>
    <xf numFmtId="0" fontId="25" fillId="2" borderId="33" xfId="0" applyFont="1" applyFill="1" applyBorder="1" applyAlignment="1" applyProtection="1">
      <alignment horizontal="center" vertical="center"/>
      <protection locked="0"/>
    </xf>
    <xf numFmtId="0" fontId="25" fillId="2" borderId="29" xfId="0" applyFont="1" applyFill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49" fontId="25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distributed" vertical="center" justifyLastLine="1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30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right" vertical="center"/>
      <protection locked="0"/>
    </xf>
    <xf numFmtId="38" fontId="4" fillId="0" borderId="3" xfId="1" applyNumberFormat="1" applyFont="1" applyBorder="1" applyAlignment="1" applyProtection="1">
      <alignment horizontal="right" vertical="center"/>
      <protection locked="0"/>
    </xf>
    <xf numFmtId="40" fontId="4" fillId="0" borderId="1" xfId="1" applyNumberFormat="1" applyFont="1" applyBorder="1" applyAlignment="1" applyProtection="1">
      <alignment horizontal="right" vertical="center"/>
      <protection locked="0"/>
    </xf>
    <xf numFmtId="40" fontId="4" fillId="0" borderId="14" xfId="1" applyNumberFormat="1" applyFont="1" applyBorder="1" applyAlignment="1" applyProtection="1">
      <alignment horizontal="right" vertical="center"/>
      <protection locked="0"/>
    </xf>
    <xf numFmtId="38" fontId="28" fillId="0" borderId="0" xfId="0" applyNumberFormat="1" applyFont="1" applyFill="1" applyAlignment="1" applyProtection="1">
      <alignment vertical="center" shrinkToFit="1"/>
      <protection locked="0"/>
    </xf>
    <xf numFmtId="3" fontId="26" fillId="0" borderId="9" xfId="0" applyNumberFormat="1" applyFont="1" applyFill="1" applyBorder="1" applyAlignment="1" applyProtection="1">
      <alignment horizontal="right" vertical="center"/>
      <protection locked="0"/>
    </xf>
    <xf numFmtId="38" fontId="25" fillId="2" borderId="0" xfId="0" applyNumberFormat="1" applyFont="1" applyFill="1" applyAlignment="1" applyProtection="1">
      <alignment horizontal="center" vertical="center"/>
      <protection locked="0"/>
    </xf>
    <xf numFmtId="177" fontId="4" fillId="3" borderId="35" xfId="0" applyNumberFormat="1" applyFont="1" applyFill="1" applyBorder="1" applyAlignment="1" applyProtection="1">
      <alignment horizontal="center" vertical="center" wrapText="1"/>
      <protection locked="0"/>
    </xf>
    <xf numFmtId="177" fontId="4" fillId="3" borderId="33" xfId="0" applyNumberFormat="1" applyFont="1" applyFill="1" applyBorder="1" applyAlignment="1" applyProtection="1">
      <alignment horizontal="center" vertical="center" wrapText="1"/>
      <protection locked="0"/>
    </xf>
    <xf numFmtId="177" fontId="4" fillId="3" borderId="29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桁区切り" xfId="1" builtinId="6"/>
    <cellStyle name="桁区切り 2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50</xdr:row>
      <xdr:rowOff>28575</xdr:rowOff>
    </xdr:from>
    <xdr:to>
      <xdr:col>26</xdr:col>
      <xdr:colOff>171450</xdr:colOff>
      <xdr:row>53</xdr:row>
      <xdr:rowOff>9525</xdr:rowOff>
    </xdr:to>
    <xdr:grpSp>
      <xdr:nvGrpSpPr>
        <xdr:cNvPr id="1025" name="Group 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8466667" y="12675658"/>
          <a:ext cx="700616" cy="774700"/>
          <a:chOff x="886" y="1329"/>
          <a:chExt cx="74" cy="82"/>
        </a:xfrm>
      </xdr:grpSpPr>
      <xdr:sp macro="" textlink="">
        <xdr:nvSpPr>
          <xdr:cNvPr id="2" name="Text Box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6" y="1357"/>
            <a:ext cx="74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②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’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×③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’</a:t>
            </a:r>
          </a:p>
        </xdr:txBody>
      </xdr:sp>
      <xdr:sp macro="" textlink="">
        <xdr:nvSpPr>
          <xdr:cNvPr id="1026" name="Text Box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6" y="1385"/>
            <a:ext cx="74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②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”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×③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”</a:t>
            </a:r>
          </a:p>
        </xdr:txBody>
      </xdr:sp>
      <xdr:sp macro="" textlink="">
        <xdr:nvSpPr>
          <xdr:cNvPr id="1027" name="Text Box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6" y="1329"/>
            <a:ext cx="74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② 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×③</a:t>
            </a:r>
          </a:p>
        </xdr:txBody>
      </xdr:sp>
    </xdr:grpSp>
    <xdr:clientData/>
  </xdr:twoCellAnchor>
  <xdr:twoCellAnchor>
    <xdr:from>
      <xdr:col>15</xdr:col>
      <xdr:colOff>38100</xdr:colOff>
      <xdr:row>51</xdr:row>
      <xdr:rowOff>57150</xdr:rowOff>
    </xdr:from>
    <xdr:to>
      <xdr:col>18</xdr:col>
      <xdr:colOff>123825</xdr:colOff>
      <xdr:row>53</xdr:row>
      <xdr:rowOff>9525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pSpPr>
          <a:grpSpLocks/>
        </xdr:cNvGrpSpPr>
      </xdr:nvGrpSpPr>
      <xdr:grpSpPr bwMode="auto">
        <a:xfrm>
          <a:off x="5391503" y="12968817"/>
          <a:ext cx="950030" cy="481541"/>
          <a:chOff x="564" y="1360"/>
          <a:chExt cx="100" cy="51"/>
        </a:xfrm>
      </xdr:grpSpPr>
      <xdr:sp macro="" textlink="">
        <xdr:nvSpPr>
          <xdr:cNvPr id="1030" name="Text Box 1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4" y="1360"/>
            <a:ext cx="100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①＞②’となる日</a:t>
            </a:r>
          </a:p>
        </xdr:txBody>
      </xdr:sp>
      <xdr:sp macro="" textlink="">
        <xdr:nvSpPr>
          <xdr:cNvPr id="1031" name="Text Box 2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64" y="1389"/>
            <a:ext cx="98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①＞②”となる日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66675</xdr:rowOff>
    </xdr:from>
    <xdr:to>
      <xdr:col>9</xdr:col>
      <xdr:colOff>142876</xdr:colOff>
      <xdr:row>1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7151" y="66675"/>
          <a:ext cx="3048000" cy="381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記入例①</a:t>
          </a:r>
          <a:r>
            <a:rPr kumimoji="1" lang="en-US" altLang="ja-JP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通常の請求の場合</a:t>
          </a:r>
        </a:p>
      </xdr:txBody>
    </xdr:sp>
    <xdr:clientData/>
  </xdr:twoCellAnchor>
  <xdr:twoCellAnchor>
    <xdr:from>
      <xdr:col>23</xdr:col>
      <xdr:colOff>25400</xdr:colOff>
      <xdr:row>0</xdr:row>
      <xdr:rowOff>53975</xdr:rowOff>
    </xdr:from>
    <xdr:to>
      <xdr:col>35</xdr:col>
      <xdr:colOff>241300</xdr:colOff>
      <xdr:row>2</xdr:row>
      <xdr:rowOff>206375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064500" y="53975"/>
          <a:ext cx="4229100" cy="6858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前提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土日が週休日の組合員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令和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月（要勤務日数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21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日（祝日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日含む））</a:t>
          </a:r>
        </a:p>
      </xdr:txBody>
    </xdr:sp>
    <xdr:clientData/>
  </xdr:twoCellAnchor>
  <xdr:twoCellAnchor>
    <xdr:from>
      <xdr:col>23</xdr:col>
      <xdr:colOff>409575</xdr:colOff>
      <xdr:row>50</xdr:row>
      <xdr:rowOff>28575</xdr:rowOff>
    </xdr:from>
    <xdr:to>
      <xdr:col>26</xdr:col>
      <xdr:colOff>152400</xdr:colOff>
      <xdr:row>53</xdr:row>
      <xdr:rowOff>9525</xdr:rowOff>
    </xdr:to>
    <xdr:grpSp>
      <xdr:nvGrpSpPr>
        <xdr:cNvPr id="2052" name="Group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GrpSpPr>
          <a:grpSpLocks/>
        </xdr:cNvGrpSpPr>
      </xdr:nvGrpSpPr>
      <xdr:grpSpPr bwMode="auto">
        <a:xfrm>
          <a:off x="8480759" y="12942470"/>
          <a:ext cx="715378" cy="793081"/>
          <a:chOff x="886" y="1329"/>
          <a:chExt cx="74" cy="82"/>
        </a:xfrm>
      </xdr:grpSpPr>
      <xdr:sp macro="" textlink="">
        <xdr:nvSpPr>
          <xdr:cNvPr id="2053" name="Text Box 5">
            <a:extLst>
              <a:ext uri="{FF2B5EF4-FFF2-40B4-BE49-F238E27FC236}">
                <a16:creationId xmlns:a16="http://schemas.microsoft.com/office/drawing/2014/main" id="{00000000-0008-0000-0100-000005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6" y="1357"/>
            <a:ext cx="74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②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’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×③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’</a:t>
            </a:r>
          </a:p>
        </xdr:txBody>
      </xdr:sp>
      <xdr:sp macro="" textlink="">
        <xdr:nvSpPr>
          <xdr:cNvPr id="2054" name="Text Box 6">
            <a:extLst>
              <a:ext uri="{FF2B5EF4-FFF2-40B4-BE49-F238E27FC236}">
                <a16:creationId xmlns:a16="http://schemas.microsoft.com/office/drawing/2014/main" id="{00000000-0008-0000-0100-00000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6" y="1385"/>
            <a:ext cx="74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②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”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×③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”</a:t>
            </a:r>
          </a:p>
        </xdr:txBody>
      </xdr:sp>
      <xdr:sp macro="" textlink="">
        <xdr:nvSpPr>
          <xdr:cNvPr id="2055" name="Text Box 7">
            <a:extLst>
              <a:ext uri="{FF2B5EF4-FFF2-40B4-BE49-F238E27FC236}">
                <a16:creationId xmlns:a16="http://schemas.microsoft.com/office/drawing/2014/main" id="{00000000-0008-0000-0100-000007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6" y="1329"/>
            <a:ext cx="74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② 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×③</a:t>
            </a:r>
          </a:p>
        </xdr:txBody>
      </xdr:sp>
    </xdr:grpSp>
    <xdr:clientData/>
  </xdr:twoCellAnchor>
  <xdr:twoCellAnchor>
    <xdr:from>
      <xdr:col>15</xdr:col>
      <xdr:colOff>9525</xdr:colOff>
      <xdr:row>51</xdr:row>
      <xdr:rowOff>66675</xdr:rowOff>
    </xdr:from>
    <xdr:to>
      <xdr:col>18</xdr:col>
      <xdr:colOff>95250</xdr:colOff>
      <xdr:row>52</xdr:row>
      <xdr:rowOff>47625</xdr:rowOff>
    </xdr:to>
    <xdr:sp macro="" textlink="">
      <xdr:nvSpPr>
        <xdr:cNvPr id="2057" name="Text Box 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 txBox="1">
          <a:spLocks noChangeArrowheads="1"/>
        </xdr:cNvSpPr>
      </xdr:nvSpPr>
      <xdr:spPr bwMode="auto">
        <a:xfrm>
          <a:off x="5343525" y="12963525"/>
          <a:ext cx="952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①＞②’となる日</a:t>
          </a:r>
        </a:p>
      </xdr:txBody>
    </xdr:sp>
    <xdr:clientData/>
  </xdr:twoCellAnchor>
  <xdr:twoCellAnchor>
    <xdr:from>
      <xdr:col>15</xdr:col>
      <xdr:colOff>28575</xdr:colOff>
      <xdr:row>52</xdr:row>
      <xdr:rowOff>66675</xdr:rowOff>
    </xdr:from>
    <xdr:to>
      <xdr:col>18</xdr:col>
      <xdr:colOff>180975</xdr:colOff>
      <xdr:row>53</xdr:row>
      <xdr:rowOff>0</xdr:rowOff>
    </xdr:to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ChangeArrowheads="1"/>
        </xdr:cNvSpPr>
      </xdr:nvSpPr>
      <xdr:spPr bwMode="auto">
        <a:xfrm>
          <a:off x="5362575" y="13230225"/>
          <a:ext cx="10191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①＞②”となる日</a:t>
          </a:r>
        </a:p>
      </xdr:txBody>
    </xdr:sp>
    <xdr:clientData/>
  </xdr:twoCellAnchor>
  <xdr:twoCellAnchor>
    <xdr:from>
      <xdr:col>15</xdr:col>
      <xdr:colOff>9525</xdr:colOff>
      <xdr:row>50</xdr:row>
      <xdr:rowOff>47625</xdr:rowOff>
    </xdr:from>
    <xdr:to>
      <xdr:col>18</xdr:col>
      <xdr:colOff>95250</xdr:colOff>
      <xdr:row>51</xdr:row>
      <xdr:rowOff>28575</xdr:rowOff>
    </xdr:to>
    <xdr:sp macro="" textlink="">
      <xdr:nvSpPr>
        <xdr:cNvPr id="2062" name="Text Box 1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 txBox="1">
          <a:spLocks noChangeArrowheads="1"/>
        </xdr:cNvSpPr>
      </xdr:nvSpPr>
      <xdr:spPr bwMode="auto">
        <a:xfrm>
          <a:off x="5343525" y="12677775"/>
          <a:ext cx="952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①＞②となる日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66675</xdr:rowOff>
    </xdr:from>
    <xdr:to>
      <xdr:col>12</xdr:col>
      <xdr:colOff>406400</xdr:colOff>
      <xdr:row>1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7151" y="66675"/>
          <a:ext cx="4578349" cy="381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記入例②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月の途中で支給割合が変わった場合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23</xdr:col>
      <xdr:colOff>63500</xdr:colOff>
      <xdr:row>0</xdr:row>
      <xdr:rowOff>66674</xdr:rowOff>
    </xdr:from>
    <xdr:to>
      <xdr:col>36</xdr:col>
      <xdr:colOff>38100</xdr:colOff>
      <xdr:row>3</xdr:row>
      <xdr:rowOff>317499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102600" y="66674"/>
          <a:ext cx="4254500" cy="10509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前提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土日が週休日の組合員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令和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月（要勤務日数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21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日（祝日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日含む））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日まで病気休暇（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割支給）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16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日から病気休職（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割支給）</a:t>
          </a:r>
        </a:p>
      </xdr:txBody>
    </xdr:sp>
    <xdr:clientData/>
  </xdr:twoCellAnchor>
  <xdr:twoCellAnchor>
    <xdr:from>
      <xdr:col>23</xdr:col>
      <xdr:colOff>419100</xdr:colOff>
      <xdr:row>50</xdr:row>
      <xdr:rowOff>28575</xdr:rowOff>
    </xdr:from>
    <xdr:to>
      <xdr:col>26</xdr:col>
      <xdr:colOff>161925</xdr:colOff>
      <xdr:row>53</xdr:row>
      <xdr:rowOff>9525</xdr:rowOff>
    </xdr:to>
    <xdr:grpSp>
      <xdr:nvGrpSpPr>
        <xdr:cNvPr id="3076" name="Group 4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GrpSpPr>
          <a:grpSpLocks/>
        </xdr:cNvGrpSpPr>
      </xdr:nvGrpSpPr>
      <xdr:grpSpPr bwMode="auto">
        <a:xfrm>
          <a:off x="8429625" y="12773025"/>
          <a:ext cx="704850" cy="781050"/>
          <a:chOff x="886" y="1329"/>
          <a:chExt cx="74" cy="82"/>
        </a:xfrm>
      </xdr:grpSpPr>
      <xdr:sp macro="" textlink="">
        <xdr:nvSpPr>
          <xdr:cNvPr id="3077" name="Text Box 5">
            <a:extLst>
              <a:ext uri="{FF2B5EF4-FFF2-40B4-BE49-F238E27FC236}">
                <a16:creationId xmlns:a16="http://schemas.microsoft.com/office/drawing/2014/main" id="{00000000-0008-0000-0200-000005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6" y="1357"/>
            <a:ext cx="74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②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’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×③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’</a:t>
            </a:r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00000000-0008-0000-0200-00000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6" y="1385"/>
            <a:ext cx="74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②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”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×③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”</a:t>
            </a:r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00000000-0008-0000-0200-00000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6" y="1329"/>
            <a:ext cx="74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② 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×③</a:t>
            </a:r>
          </a:p>
        </xdr:txBody>
      </xdr:sp>
    </xdr:grpSp>
    <xdr:clientData/>
  </xdr:twoCellAnchor>
  <xdr:twoCellAnchor>
    <xdr:from>
      <xdr:col>15</xdr:col>
      <xdr:colOff>0</xdr:colOff>
      <xdr:row>51</xdr:row>
      <xdr:rowOff>66675</xdr:rowOff>
    </xdr:from>
    <xdr:to>
      <xdr:col>18</xdr:col>
      <xdr:colOff>85725</xdr:colOff>
      <xdr:row>52</xdr:row>
      <xdr:rowOff>47625</xdr:rowOff>
    </xdr:to>
    <xdr:sp macro="" textlink="">
      <xdr:nvSpPr>
        <xdr:cNvPr id="3081" name="Text Box 1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SpPr txBox="1">
          <a:spLocks noChangeArrowheads="1"/>
        </xdr:cNvSpPr>
      </xdr:nvSpPr>
      <xdr:spPr bwMode="auto">
        <a:xfrm>
          <a:off x="5334000" y="12963525"/>
          <a:ext cx="952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①＞②’となる日</a:t>
          </a:r>
        </a:p>
      </xdr:txBody>
    </xdr:sp>
    <xdr:clientData/>
  </xdr:twoCellAnchor>
  <xdr:twoCellAnchor>
    <xdr:from>
      <xdr:col>15</xdr:col>
      <xdr:colOff>9525</xdr:colOff>
      <xdr:row>52</xdr:row>
      <xdr:rowOff>47625</xdr:rowOff>
    </xdr:from>
    <xdr:to>
      <xdr:col>18</xdr:col>
      <xdr:colOff>180975</xdr:colOff>
      <xdr:row>52</xdr:row>
      <xdr:rowOff>228600</xdr:rowOff>
    </xdr:to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SpPr txBox="1">
          <a:spLocks noChangeArrowheads="1"/>
        </xdr:cNvSpPr>
      </xdr:nvSpPr>
      <xdr:spPr bwMode="auto">
        <a:xfrm>
          <a:off x="5343525" y="13211175"/>
          <a:ext cx="1038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①＞②”となる日</a:t>
          </a:r>
        </a:p>
      </xdr:txBody>
    </xdr:sp>
    <xdr:clientData/>
  </xdr:twoCellAnchor>
  <xdr:twoCellAnchor>
    <xdr:from>
      <xdr:col>15</xdr:col>
      <xdr:colOff>0</xdr:colOff>
      <xdr:row>50</xdr:row>
      <xdr:rowOff>66675</xdr:rowOff>
    </xdr:from>
    <xdr:to>
      <xdr:col>18</xdr:col>
      <xdr:colOff>85725</xdr:colOff>
      <xdr:row>51</xdr:row>
      <xdr:rowOff>47625</xdr:rowOff>
    </xdr:to>
    <xdr:sp macro="" textlink="">
      <xdr:nvSpPr>
        <xdr:cNvPr id="3084" name="Text Box 1"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SpPr txBox="1">
          <a:spLocks noChangeArrowheads="1"/>
        </xdr:cNvSpPr>
      </xdr:nvSpPr>
      <xdr:spPr bwMode="auto">
        <a:xfrm>
          <a:off x="5334000" y="12696825"/>
          <a:ext cx="9525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①＞②となる日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Q57"/>
  <sheetViews>
    <sheetView tabSelected="1" view="pageBreakPreview" topLeftCell="B37" zoomScale="108" zoomScaleNormal="71" zoomScaleSheetLayoutView="108" workbookViewId="0">
      <selection activeCell="J47" sqref="J47:L47"/>
    </sheetView>
  </sheetViews>
  <sheetFormatPr defaultRowHeight="21" customHeight="1" x14ac:dyDescent="0.15"/>
  <cols>
    <col min="1" max="1" width="4.125" style="1" customWidth="1"/>
    <col min="2" max="2" width="5.625" style="1" customWidth="1"/>
    <col min="3" max="3" width="3.5" style="1" customWidth="1"/>
    <col min="4" max="4" width="5.625" style="1" customWidth="1"/>
    <col min="5" max="5" width="3.5" style="1" customWidth="1"/>
    <col min="6" max="6" width="5.625" style="1" customWidth="1"/>
    <col min="7" max="7" width="3.5" style="1" customWidth="1"/>
    <col min="8" max="8" width="5.625" style="1" customWidth="1"/>
    <col min="9" max="9" width="3.5" style="1" bestFit="1" customWidth="1"/>
    <col min="10" max="10" width="5.5" style="1" bestFit="1" customWidth="1"/>
    <col min="11" max="11" width="5.625" style="1" customWidth="1"/>
    <col min="12" max="12" width="3.5" style="1" bestFit="1" customWidth="1"/>
    <col min="13" max="13" width="5.625" style="1" customWidth="1"/>
    <col min="14" max="14" width="3.5" style="1" customWidth="1"/>
    <col min="15" max="15" width="5.625" style="1" customWidth="1"/>
    <col min="16" max="16" width="3.5" style="1" bestFit="1" customWidth="1"/>
    <col min="17" max="17" width="3.5" style="1" customWidth="1"/>
    <col min="18" max="18" width="4.375" style="1" customWidth="1"/>
    <col min="19" max="19" width="5.5" style="1" bestFit="1" customWidth="1"/>
    <col min="20" max="20" width="5.625" style="1" customWidth="1"/>
    <col min="21" max="21" width="3.5" style="1" bestFit="1" customWidth="1"/>
    <col min="22" max="22" width="5.625" style="1" customWidth="1"/>
    <col min="23" max="23" width="3.5" style="1" customWidth="1"/>
    <col min="24" max="24" width="5.625" style="1" customWidth="1"/>
    <col min="25" max="26" width="3.5" style="1" customWidth="1"/>
    <col min="27" max="27" width="3.5" style="1" bestFit="1" customWidth="1"/>
    <col min="28" max="28" width="5.5" style="1" bestFit="1" customWidth="1"/>
    <col min="29" max="29" width="5.625" style="1" customWidth="1"/>
    <col min="30" max="30" width="3.5" style="1" bestFit="1" customWidth="1"/>
    <col min="31" max="31" width="5.625" style="1" customWidth="1"/>
    <col min="32" max="32" width="3.5" style="1" customWidth="1"/>
    <col min="33" max="33" width="5.625" style="1" customWidth="1"/>
    <col min="34" max="35" width="3.5" style="1" customWidth="1"/>
    <col min="36" max="36" width="3.5" style="1" bestFit="1" customWidth="1"/>
    <col min="37" max="37" width="4.125" style="1" customWidth="1"/>
    <col min="38" max="16384" width="9" style="1"/>
  </cols>
  <sheetData>
    <row r="1" spans="2:43" ht="21" customHeight="1" x14ac:dyDescent="0.15">
      <c r="B1" s="71" t="s">
        <v>107</v>
      </c>
    </row>
    <row r="2" spans="2:43" ht="21" customHeight="1" x14ac:dyDescent="0.15">
      <c r="B2" s="305" t="s">
        <v>42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05"/>
      <c r="AI2" s="305"/>
      <c r="AJ2" s="305"/>
    </row>
    <row r="3" spans="2:43" ht="21" customHeight="1" thickBot="1" x14ac:dyDescent="0.2"/>
    <row r="4" spans="2:43" ht="30" customHeight="1" thickBot="1" x14ac:dyDescent="0.2">
      <c r="B4" s="306" t="s">
        <v>43</v>
      </c>
      <c r="C4" s="307"/>
      <c r="D4" s="307"/>
      <c r="E4" s="308"/>
      <c r="F4" s="309"/>
      <c r="G4" s="310"/>
      <c r="H4" s="310"/>
      <c r="I4" s="310"/>
      <c r="J4" s="310"/>
      <c r="K4" s="311"/>
      <c r="L4" s="312" t="s">
        <v>121</v>
      </c>
      <c r="M4" s="313"/>
      <c r="N4" s="313"/>
      <c r="O4" s="313"/>
      <c r="P4" s="481"/>
      <c r="Q4" s="482"/>
      <c r="R4" s="482"/>
      <c r="S4" s="482"/>
      <c r="T4" s="482"/>
      <c r="U4" s="482"/>
      <c r="V4" s="482"/>
      <c r="W4" s="483"/>
      <c r="AB4" s="2"/>
      <c r="AC4" s="2"/>
      <c r="AD4" s="3"/>
      <c r="AE4" s="3"/>
      <c r="AF4" s="3"/>
    </row>
    <row r="5" spans="2:43" ht="13.5" customHeight="1" thickBot="1" x14ac:dyDescent="0.2">
      <c r="AQ5" s="74"/>
    </row>
    <row r="6" spans="2:43" ht="21" customHeight="1" x14ac:dyDescent="0.15">
      <c r="B6" s="294" t="s">
        <v>0</v>
      </c>
      <c r="C6" s="203"/>
      <c r="D6" s="203"/>
      <c r="E6" s="203"/>
      <c r="F6" s="203"/>
      <c r="G6" s="203"/>
      <c r="H6" s="203"/>
      <c r="I6" s="203"/>
      <c r="J6" s="300" t="s">
        <v>120</v>
      </c>
      <c r="K6" s="284"/>
      <c r="L6" s="259" t="s">
        <v>3</v>
      </c>
      <c r="M6" s="284"/>
      <c r="N6" s="259" t="s">
        <v>7</v>
      </c>
      <c r="O6" s="81"/>
      <c r="P6" s="259" t="s">
        <v>5</v>
      </c>
      <c r="Q6" s="259"/>
      <c r="R6" s="316"/>
      <c r="S6" s="259" t="s">
        <v>120</v>
      </c>
      <c r="T6" s="284"/>
      <c r="U6" s="259" t="s">
        <v>3</v>
      </c>
      <c r="V6" s="284"/>
      <c r="W6" s="259" t="s">
        <v>7</v>
      </c>
      <c r="X6" s="80"/>
      <c r="Y6" s="317" t="s">
        <v>5</v>
      </c>
      <c r="Z6" s="317"/>
      <c r="AA6" s="318"/>
      <c r="AB6" s="300" t="s">
        <v>120</v>
      </c>
      <c r="AC6" s="314"/>
      <c r="AD6" s="259" t="s">
        <v>3</v>
      </c>
      <c r="AE6" s="314"/>
      <c r="AF6" s="259" t="s">
        <v>7</v>
      </c>
      <c r="AG6" s="75"/>
      <c r="AH6" s="259" t="s">
        <v>5</v>
      </c>
      <c r="AI6" s="259"/>
      <c r="AJ6" s="316"/>
      <c r="AL6" s="72"/>
      <c r="AN6" s="73"/>
      <c r="AO6" s="73"/>
      <c r="AP6" s="73"/>
      <c r="AQ6" s="73"/>
    </row>
    <row r="7" spans="2:43" ht="21" customHeight="1" x14ac:dyDescent="0.15">
      <c r="B7" s="286"/>
      <c r="C7" s="287"/>
      <c r="D7" s="287"/>
      <c r="E7" s="287"/>
      <c r="F7" s="287"/>
      <c r="G7" s="287"/>
      <c r="H7" s="287"/>
      <c r="I7" s="287"/>
      <c r="J7" s="301"/>
      <c r="K7" s="223"/>
      <c r="L7" s="285"/>
      <c r="M7" s="223"/>
      <c r="N7" s="285"/>
      <c r="O7" s="82"/>
      <c r="P7" s="260" t="s">
        <v>6</v>
      </c>
      <c r="Q7" s="260"/>
      <c r="R7" s="302"/>
      <c r="S7" s="285"/>
      <c r="T7" s="223"/>
      <c r="U7" s="285"/>
      <c r="V7" s="223"/>
      <c r="W7" s="285"/>
      <c r="X7" s="82"/>
      <c r="Y7" s="260" t="s">
        <v>6</v>
      </c>
      <c r="Z7" s="260"/>
      <c r="AA7" s="302"/>
      <c r="AB7" s="301"/>
      <c r="AC7" s="315"/>
      <c r="AD7" s="285"/>
      <c r="AE7" s="315"/>
      <c r="AF7" s="285"/>
      <c r="AG7" s="78"/>
      <c r="AH7" s="260" t="s">
        <v>6</v>
      </c>
      <c r="AI7" s="260"/>
      <c r="AJ7" s="302"/>
      <c r="AN7" s="73"/>
      <c r="AO7" s="73"/>
      <c r="AP7" s="73"/>
      <c r="AQ7" s="73"/>
    </row>
    <row r="8" spans="2:43" ht="21" customHeight="1" x14ac:dyDescent="0.15">
      <c r="B8" s="293" t="s">
        <v>1</v>
      </c>
      <c r="C8" s="291"/>
      <c r="D8" s="291"/>
      <c r="E8" s="291"/>
      <c r="F8" s="291"/>
      <c r="G8" s="291"/>
      <c r="H8" s="291"/>
      <c r="I8" s="292"/>
      <c r="J8" s="38" t="s">
        <v>24</v>
      </c>
      <c r="K8" s="295"/>
      <c r="L8" s="295"/>
      <c r="M8" s="295"/>
      <c r="N8" s="295"/>
      <c r="O8" s="295"/>
      <c r="P8" s="295"/>
      <c r="Q8" s="181" t="s">
        <v>4</v>
      </c>
      <c r="R8" s="296"/>
      <c r="S8" s="38" t="s">
        <v>25</v>
      </c>
      <c r="T8" s="295"/>
      <c r="U8" s="295"/>
      <c r="V8" s="295"/>
      <c r="W8" s="295"/>
      <c r="X8" s="295"/>
      <c r="Y8" s="295"/>
      <c r="Z8" s="181" t="s">
        <v>4</v>
      </c>
      <c r="AA8" s="181"/>
      <c r="AB8" s="38" t="s">
        <v>26</v>
      </c>
      <c r="AC8" s="304"/>
      <c r="AD8" s="304"/>
      <c r="AE8" s="304"/>
      <c r="AF8" s="304"/>
      <c r="AG8" s="304"/>
      <c r="AH8" s="304"/>
      <c r="AI8" s="181" t="s">
        <v>4</v>
      </c>
      <c r="AJ8" s="296"/>
      <c r="AN8" s="73"/>
      <c r="AO8" s="73"/>
      <c r="AP8" s="73"/>
      <c r="AQ8" s="73"/>
    </row>
    <row r="9" spans="2:43" ht="21" customHeight="1" thickBot="1" x14ac:dyDescent="0.2">
      <c r="B9" s="240" t="s">
        <v>2</v>
      </c>
      <c r="C9" s="190"/>
      <c r="D9" s="190"/>
      <c r="E9" s="190"/>
      <c r="F9" s="190"/>
      <c r="G9" s="190"/>
      <c r="H9" s="190"/>
      <c r="I9" s="191"/>
      <c r="J9" s="14"/>
      <c r="K9" s="281"/>
      <c r="L9" s="281"/>
      <c r="M9" s="281"/>
      <c r="N9" s="281"/>
      <c r="O9" s="281"/>
      <c r="P9" s="281"/>
      <c r="Q9" s="282" t="s">
        <v>8</v>
      </c>
      <c r="R9" s="283"/>
      <c r="S9" s="15"/>
      <c r="T9" s="281"/>
      <c r="U9" s="281"/>
      <c r="V9" s="281"/>
      <c r="W9" s="281"/>
      <c r="X9" s="281"/>
      <c r="Y9" s="281"/>
      <c r="Z9" s="282" t="s">
        <v>8</v>
      </c>
      <c r="AA9" s="282"/>
      <c r="AB9" s="14"/>
      <c r="AC9" s="303"/>
      <c r="AD9" s="303"/>
      <c r="AE9" s="303"/>
      <c r="AF9" s="303"/>
      <c r="AG9" s="303"/>
      <c r="AH9" s="303"/>
      <c r="AI9" s="282" t="s">
        <v>8</v>
      </c>
      <c r="AJ9" s="283"/>
      <c r="AN9" s="73"/>
      <c r="AO9" s="73"/>
      <c r="AP9" s="73"/>
      <c r="AQ9" s="73"/>
    </row>
    <row r="10" spans="2:43" ht="21" customHeight="1" x14ac:dyDescent="0.15">
      <c r="B10" s="267" t="s">
        <v>9</v>
      </c>
      <c r="C10" s="277"/>
      <c r="D10" s="277"/>
      <c r="E10" s="277"/>
      <c r="F10" s="268"/>
      <c r="G10" s="278"/>
      <c r="H10" s="278"/>
      <c r="I10" s="278"/>
      <c r="J10" s="267" t="s">
        <v>17</v>
      </c>
      <c r="K10" s="268"/>
      <c r="L10" s="268"/>
      <c r="M10" s="268"/>
      <c r="N10" s="268"/>
      <c r="O10" s="268"/>
      <c r="P10" s="268"/>
      <c r="Q10" s="268"/>
      <c r="R10" s="269"/>
      <c r="S10" s="277" t="s">
        <v>17</v>
      </c>
      <c r="T10" s="268"/>
      <c r="U10" s="268"/>
      <c r="V10" s="268"/>
      <c r="W10" s="268"/>
      <c r="X10" s="268"/>
      <c r="Y10" s="268"/>
      <c r="Z10" s="268"/>
      <c r="AA10" s="278"/>
      <c r="AB10" s="267" t="s">
        <v>17</v>
      </c>
      <c r="AC10" s="268"/>
      <c r="AD10" s="268"/>
      <c r="AE10" s="268"/>
      <c r="AF10" s="268"/>
      <c r="AG10" s="268"/>
      <c r="AH10" s="268"/>
      <c r="AI10" s="268"/>
      <c r="AJ10" s="269"/>
      <c r="AN10" s="73"/>
      <c r="AO10" s="73"/>
      <c r="AP10" s="73"/>
      <c r="AQ10" s="73"/>
    </row>
    <row r="11" spans="2:43" ht="21" customHeight="1" x14ac:dyDescent="0.15">
      <c r="B11" s="288" t="s">
        <v>10</v>
      </c>
      <c r="C11" s="289"/>
      <c r="D11" s="289"/>
      <c r="E11" s="290"/>
      <c r="F11" s="271" t="s">
        <v>11</v>
      </c>
      <c r="G11" s="280"/>
      <c r="H11" s="280"/>
      <c r="I11" s="280"/>
      <c r="J11" s="270"/>
      <c r="K11" s="271"/>
      <c r="L11" s="271"/>
      <c r="M11" s="271"/>
      <c r="N11" s="271"/>
      <c r="O11" s="271"/>
      <c r="P11" s="271"/>
      <c r="Q11" s="271"/>
      <c r="R11" s="272"/>
      <c r="S11" s="279"/>
      <c r="T11" s="271"/>
      <c r="U11" s="271"/>
      <c r="V11" s="271"/>
      <c r="W11" s="271"/>
      <c r="X11" s="271"/>
      <c r="Y11" s="271"/>
      <c r="Z11" s="271"/>
      <c r="AA11" s="280"/>
      <c r="AB11" s="270"/>
      <c r="AC11" s="271"/>
      <c r="AD11" s="271"/>
      <c r="AE11" s="271"/>
      <c r="AF11" s="271"/>
      <c r="AG11" s="271"/>
      <c r="AH11" s="271"/>
      <c r="AI11" s="271"/>
      <c r="AJ11" s="272"/>
      <c r="AN11" s="73"/>
      <c r="AO11" s="73"/>
      <c r="AP11" s="73"/>
      <c r="AQ11" s="73"/>
    </row>
    <row r="12" spans="2:43" ht="21" customHeight="1" x14ac:dyDescent="0.15">
      <c r="B12" s="297" t="s">
        <v>12</v>
      </c>
      <c r="C12" s="298"/>
      <c r="D12" s="298"/>
      <c r="E12" s="299"/>
      <c r="F12" s="257"/>
      <c r="G12" s="258"/>
      <c r="H12" s="258"/>
      <c r="I12" s="6" t="s">
        <v>18</v>
      </c>
      <c r="J12" s="12"/>
      <c r="K12" s="256" t="str">
        <f>IF(F12="","",ROUNDDOWN(F12*K9/10*K8/(K8+T8+AC8),0))</f>
        <v/>
      </c>
      <c r="L12" s="256"/>
      <c r="M12" s="256"/>
      <c r="N12" s="256"/>
      <c r="O12" s="256"/>
      <c r="P12" s="256"/>
      <c r="Q12" s="256"/>
      <c r="R12" s="8" t="s">
        <v>18</v>
      </c>
      <c r="S12" s="5"/>
      <c r="T12" s="256" t="str">
        <f>IF(OR(F12="",T8=""),"",ROUNDDOWN(F12*T9/10*T8/(K8+T8+AC8),0))</f>
        <v/>
      </c>
      <c r="U12" s="256"/>
      <c r="V12" s="256"/>
      <c r="W12" s="256"/>
      <c r="X12" s="256"/>
      <c r="Y12" s="256"/>
      <c r="Z12" s="256"/>
      <c r="AA12" s="4" t="s">
        <v>18</v>
      </c>
      <c r="AB12" s="12"/>
      <c r="AC12" s="252" t="str">
        <f>IF(OR(F12="",AC8=""),"",ROUNDDOWN(F12*AC9/10,0))</f>
        <v/>
      </c>
      <c r="AD12" s="252"/>
      <c r="AE12" s="252"/>
      <c r="AF12" s="252"/>
      <c r="AG12" s="252"/>
      <c r="AH12" s="252"/>
      <c r="AI12" s="252"/>
      <c r="AJ12" s="8" t="s">
        <v>18</v>
      </c>
      <c r="AN12" s="73"/>
      <c r="AO12" s="73"/>
      <c r="AP12" s="73"/>
      <c r="AQ12" s="73"/>
    </row>
    <row r="13" spans="2:43" ht="21" customHeight="1" x14ac:dyDescent="0.15">
      <c r="B13" s="274" t="s">
        <v>13</v>
      </c>
      <c r="C13" s="275"/>
      <c r="D13" s="275"/>
      <c r="E13" s="276"/>
      <c r="F13" s="236"/>
      <c r="G13" s="237"/>
      <c r="H13" s="237"/>
      <c r="I13" s="20" t="s">
        <v>18</v>
      </c>
      <c r="J13" s="21"/>
      <c r="K13" s="273" t="str">
        <f>IF(F13="","",ROUNDDOWN(F13*K9/10*K8/(K8+T8+AC8),0))</f>
        <v/>
      </c>
      <c r="L13" s="273"/>
      <c r="M13" s="273"/>
      <c r="N13" s="273"/>
      <c r="O13" s="273"/>
      <c r="P13" s="273"/>
      <c r="Q13" s="273"/>
      <c r="R13" s="22" t="s">
        <v>18</v>
      </c>
      <c r="S13" s="23"/>
      <c r="T13" s="273" t="str">
        <f>IF(OR(F13="",T8=""),"",ROUNDDOWN(F13*T9/10*T8/(K8+T8+AC8),0))</f>
        <v/>
      </c>
      <c r="U13" s="273"/>
      <c r="V13" s="273"/>
      <c r="W13" s="273"/>
      <c r="X13" s="273"/>
      <c r="Y13" s="273"/>
      <c r="Z13" s="273"/>
      <c r="AA13" s="24" t="s">
        <v>18</v>
      </c>
      <c r="AB13" s="21"/>
      <c r="AC13" s="266" t="str">
        <f>IF(OR(F13="",AC8=""),"",ROUNDDOWN(F13*AC9/10,0))</f>
        <v/>
      </c>
      <c r="AD13" s="266"/>
      <c r="AE13" s="266"/>
      <c r="AF13" s="266"/>
      <c r="AG13" s="266"/>
      <c r="AH13" s="266"/>
      <c r="AI13" s="266"/>
      <c r="AJ13" s="22" t="s">
        <v>18</v>
      </c>
      <c r="AM13" s="73"/>
    </row>
    <row r="14" spans="2:43" ht="21" customHeight="1" x14ac:dyDescent="0.15">
      <c r="B14" s="227"/>
      <c r="C14" s="228"/>
      <c r="D14" s="228"/>
      <c r="E14" s="229"/>
      <c r="F14" s="236"/>
      <c r="G14" s="237"/>
      <c r="H14" s="237"/>
      <c r="I14" s="20" t="s">
        <v>18</v>
      </c>
      <c r="J14" s="21"/>
      <c r="K14" s="273" t="str">
        <f>IF(F14="","",ROUNDDOWN(F14*K9/10*K8/(K8+T8+AC8),0))</f>
        <v/>
      </c>
      <c r="L14" s="273"/>
      <c r="M14" s="273"/>
      <c r="N14" s="273"/>
      <c r="O14" s="273"/>
      <c r="P14" s="273"/>
      <c r="Q14" s="273"/>
      <c r="R14" s="22" t="s">
        <v>18</v>
      </c>
      <c r="S14" s="23"/>
      <c r="T14" s="273" t="str">
        <f>IF(OR(F14="",T8=""),"",ROUNDDOWN(F14*T9/10*T8/(K8+T8+AC8),0))</f>
        <v/>
      </c>
      <c r="U14" s="273"/>
      <c r="V14" s="273"/>
      <c r="W14" s="273"/>
      <c r="X14" s="273"/>
      <c r="Y14" s="273"/>
      <c r="Z14" s="273"/>
      <c r="AA14" s="24" t="s">
        <v>18</v>
      </c>
      <c r="AB14" s="21"/>
      <c r="AC14" s="266" t="str">
        <f>IF(OR(F14="",AC8=""),"",ROUNDDOWN(F14*AC9/10,0))</f>
        <v/>
      </c>
      <c r="AD14" s="266"/>
      <c r="AE14" s="266"/>
      <c r="AF14" s="266"/>
      <c r="AG14" s="266"/>
      <c r="AH14" s="266"/>
      <c r="AI14" s="266"/>
      <c r="AJ14" s="22" t="s">
        <v>18</v>
      </c>
    </row>
    <row r="15" spans="2:43" ht="21" customHeight="1" x14ac:dyDescent="0.15">
      <c r="B15" s="243"/>
      <c r="C15" s="244"/>
      <c r="D15" s="244"/>
      <c r="E15" s="245"/>
      <c r="F15" s="254"/>
      <c r="G15" s="255"/>
      <c r="H15" s="255"/>
      <c r="I15" s="6" t="s">
        <v>18</v>
      </c>
      <c r="J15" s="12"/>
      <c r="K15" s="256" t="str">
        <f>IF(F15="","",ROUNDDOWN(F15*K9/10*K8/(K8+T8+AC8),0))</f>
        <v/>
      </c>
      <c r="L15" s="256"/>
      <c r="M15" s="256"/>
      <c r="N15" s="256"/>
      <c r="O15" s="256"/>
      <c r="P15" s="256"/>
      <c r="Q15" s="256"/>
      <c r="R15" s="8" t="s">
        <v>18</v>
      </c>
      <c r="S15" s="5"/>
      <c r="T15" s="256" t="str">
        <f>IF(OR(F15="",T8=""),"",ROUNDDOWN(F15*T9/10*T8/(K8+T8+AC8),0))</f>
        <v/>
      </c>
      <c r="U15" s="256"/>
      <c r="V15" s="256"/>
      <c r="W15" s="256"/>
      <c r="X15" s="256"/>
      <c r="Y15" s="256"/>
      <c r="Z15" s="256"/>
      <c r="AA15" s="4" t="s">
        <v>18</v>
      </c>
      <c r="AB15" s="12"/>
      <c r="AC15" s="252" t="str">
        <f>IF(OR(F15="",AC8=""),"",ROUNDDOWN(F15*AC9/10,0))</f>
        <v/>
      </c>
      <c r="AD15" s="252"/>
      <c r="AE15" s="252"/>
      <c r="AF15" s="252"/>
      <c r="AG15" s="252"/>
      <c r="AH15" s="252"/>
      <c r="AI15" s="252"/>
      <c r="AJ15" s="8" t="s">
        <v>18</v>
      </c>
    </row>
    <row r="16" spans="2:43" ht="21" customHeight="1" thickBot="1" x14ac:dyDescent="0.2">
      <c r="B16" s="240" t="s">
        <v>14</v>
      </c>
      <c r="C16" s="190"/>
      <c r="D16" s="190"/>
      <c r="E16" s="190"/>
      <c r="F16" s="190"/>
      <c r="G16" s="190"/>
      <c r="H16" s="190"/>
      <c r="I16" s="190"/>
      <c r="J16" s="26" t="s">
        <v>27</v>
      </c>
      <c r="K16" s="265">
        <f>IF(SUM(K12:Q15)=0,0,SUM(K12:Q15))</f>
        <v>0</v>
      </c>
      <c r="L16" s="265"/>
      <c r="M16" s="265"/>
      <c r="N16" s="265"/>
      <c r="O16" s="265"/>
      <c r="P16" s="265"/>
      <c r="Q16" s="265"/>
      <c r="R16" s="40" t="s">
        <v>18</v>
      </c>
      <c r="S16" s="26" t="s">
        <v>29</v>
      </c>
      <c r="T16" s="265">
        <f>IF(SUM(T12:Z15)=0,0,SUM(T12:Z15))</f>
        <v>0</v>
      </c>
      <c r="U16" s="265"/>
      <c r="V16" s="265"/>
      <c r="W16" s="265"/>
      <c r="X16" s="265"/>
      <c r="Y16" s="265"/>
      <c r="Z16" s="265"/>
      <c r="AA16" s="39" t="s">
        <v>18</v>
      </c>
      <c r="AB16" s="26" t="s">
        <v>28</v>
      </c>
      <c r="AC16" s="253">
        <f>IF(SUM(AC12:AI15)=0,0,SUM(AC12:AI15))</f>
        <v>0</v>
      </c>
      <c r="AD16" s="253"/>
      <c r="AE16" s="253"/>
      <c r="AF16" s="253"/>
      <c r="AG16" s="253"/>
      <c r="AH16" s="253"/>
      <c r="AI16" s="253"/>
      <c r="AJ16" s="40" t="s">
        <v>18</v>
      </c>
    </row>
    <row r="17" spans="2:36" ht="21" customHeight="1" x14ac:dyDescent="0.15">
      <c r="B17" s="286" t="s">
        <v>15</v>
      </c>
      <c r="C17" s="287"/>
      <c r="D17" s="287"/>
      <c r="E17" s="287"/>
      <c r="F17" s="287"/>
      <c r="G17" s="287"/>
      <c r="H17" s="287"/>
      <c r="I17" s="287"/>
      <c r="J17" s="261" t="s">
        <v>20</v>
      </c>
      <c r="K17" s="262"/>
      <c r="L17" s="259" t="s">
        <v>19</v>
      </c>
      <c r="M17" s="262" t="s">
        <v>21</v>
      </c>
      <c r="N17" s="262"/>
      <c r="O17" s="262"/>
      <c r="P17" s="262"/>
      <c r="Q17" s="16"/>
      <c r="R17" s="17"/>
      <c r="S17" s="261" t="s">
        <v>20</v>
      </c>
      <c r="T17" s="262"/>
      <c r="U17" s="259" t="s">
        <v>19</v>
      </c>
      <c r="V17" s="262" t="s">
        <v>21</v>
      </c>
      <c r="W17" s="262"/>
      <c r="X17" s="262"/>
      <c r="Y17" s="262"/>
      <c r="Z17" s="16"/>
      <c r="AA17" s="17"/>
      <c r="AB17" s="261" t="s">
        <v>20</v>
      </c>
      <c r="AC17" s="262"/>
      <c r="AD17" s="259" t="s">
        <v>19</v>
      </c>
      <c r="AE17" s="262" t="s">
        <v>21</v>
      </c>
      <c r="AF17" s="262"/>
      <c r="AG17" s="262"/>
      <c r="AH17" s="262"/>
      <c r="AI17" s="16"/>
      <c r="AJ17" s="17"/>
    </row>
    <row r="18" spans="2:36" ht="21" customHeight="1" x14ac:dyDescent="0.15">
      <c r="B18" s="288" t="s">
        <v>10</v>
      </c>
      <c r="C18" s="289"/>
      <c r="D18" s="289"/>
      <c r="E18" s="290"/>
      <c r="F18" s="280" t="s">
        <v>11</v>
      </c>
      <c r="G18" s="291"/>
      <c r="H18" s="291"/>
      <c r="I18" s="292"/>
      <c r="J18" s="263"/>
      <c r="K18" s="264"/>
      <c r="L18" s="260"/>
      <c r="M18" s="264"/>
      <c r="N18" s="264"/>
      <c r="O18" s="264"/>
      <c r="P18" s="264"/>
      <c r="Q18" s="18"/>
      <c r="R18" s="19"/>
      <c r="S18" s="263"/>
      <c r="T18" s="264"/>
      <c r="U18" s="260"/>
      <c r="V18" s="264"/>
      <c r="W18" s="264"/>
      <c r="X18" s="264"/>
      <c r="Y18" s="264"/>
      <c r="Z18" s="18"/>
      <c r="AA18" s="19"/>
      <c r="AB18" s="263"/>
      <c r="AC18" s="264"/>
      <c r="AD18" s="260"/>
      <c r="AE18" s="264"/>
      <c r="AF18" s="264"/>
      <c r="AG18" s="264"/>
      <c r="AH18" s="264"/>
      <c r="AI18" s="18"/>
      <c r="AJ18" s="19"/>
    </row>
    <row r="19" spans="2:36" ht="21" customHeight="1" x14ac:dyDescent="0.15">
      <c r="B19" s="246" t="s">
        <v>109</v>
      </c>
      <c r="C19" s="247"/>
      <c r="D19" s="247"/>
      <c r="E19" s="248"/>
      <c r="F19" s="257"/>
      <c r="G19" s="258"/>
      <c r="H19" s="258"/>
      <c r="I19" s="13" t="s">
        <v>18</v>
      </c>
      <c r="J19" s="234" t="str">
        <f t="shared" ref="J19:J24" si="0">IF(F19="","",F19)</f>
        <v/>
      </c>
      <c r="K19" s="230"/>
      <c r="L19" s="4" t="s">
        <v>19</v>
      </c>
      <c r="M19" s="48" t="str">
        <f>IF(F19="","",K9/10)</f>
        <v/>
      </c>
      <c r="N19" s="4" t="s">
        <v>22</v>
      </c>
      <c r="O19" s="230" t="str">
        <f t="shared" ref="O19:O24" si="1">IF(F19="","",J19*M19)</f>
        <v/>
      </c>
      <c r="P19" s="230"/>
      <c r="Q19" s="230"/>
      <c r="R19" s="8" t="s">
        <v>18</v>
      </c>
      <c r="S19" s="234" t="str">
        <f>IF(T8="","",F19)</f>
        <v/>
      </c>
      <c r="T19" s="230"/>
      <c r="U19" s="4" t="s">
        <v>19</v>
      </c>
      <c r="V19" s="48" t="str">
        <f>IF(T8="","",T9/10)</f>
        <v/>
      </c>
      <c r="W19" s="4" t="s">
        <v>22</v>
      </c>
      <c r="X19" s="230" t="str">
        <f t="shared" ref="X19:X24" si="2">IF(S19="","",S19*V19)</f>
        <v/>
      </c>
      <c r="Y19" s="230"/>
      <c r="Z19" s="230"/>
      <c r="AA19" s="4" t="s">
        <v>18</v>
      </c>
      <c r="AB19" s="235" t="str">
        <f>IF(AC8="","",F19)</f>
        <v/>
      </c>
      <c r="AC19" s="231"/>
      <c r="AD19" s="4" t="s">
        <v>19</v>
      </c>
      <c r="AE19" s="46" t="str">
        <f>IF(AC8="","",AC9/10)</f>
        <v/>
      </c>
      <c r="AF19" s="4" t="s">
        <v>22</v>
      </c>
      <c r="AG19" s="231" t="str">
        <f t="shared" ref="AG19:AG24" si="3">IF(AB19="","",AB19*AE19)</f>
        <v/>
      </c>
      <c r="AH19" s="231"/>
      <c r="AI19" s="231"/>
      <c r="AJ19" s="8" t="s">
        <v>18</v>
      </c>
    </row>
    <row r="20" spans="2:36" ht="21" customHeight="1" x14ac:dyDescent="0.15">
      <c r="B20" s="249" t="s">
        <v>108</v>
      </c>
      <c r="C20" s="250"/>
      <c r="D20" s="250"/>
      <c r="E20" s="251"/>
      <c r="F20" s="236"/>
      <c r="G20" s="237"/>
      <c r="H20" s="237"/>
      <c r="I20" s="25" t="s">
        <v>18</v>
      </c>
      <c r="J20" s="239" t="str">
        <f t="shared" si="0"/>
        <v/>
      </c>
      <c r="K20" s="238"/>
      <c r="L20" s="24" t="s">
        <v>19</v>
      </c>
      <c r="M20" s="49" t="str">
        <f>IF(F20="","",K9/10)</f>
        <v/>
      </c>
      <c r="N20" s="24" t="s">
        <v>22</v>
      </c>
      <c r="O20" s="238" t="str">
        <f t="shared" si="1"/>
        <v/>
      </c>
      <c r="P20" s="238"/>
      <c r="Q20" s="238"/>
      <c r="R20" s="22" t="s">
        <v>18</v>
      </c>
      <c r="S20" s="239" t="str">
        <f>IF(T8="","",F20)</f>
        <v/>
      </c>
      <c r="T20" s="238"/>
      <c r="U20" s="24" t="s">
        <v>19</v>
      </c>
      <c r="V20" s="49" t="str">
        <f>IF(T8="","",T9/10)</f>
        <v/>
      </c>
      <c r="W20" s="24" t="s">
        <v>22</v>
      </c>
      <c r="X20" s="238" t="str">
        <f t="shared" si="2"/>
        <v/>
      </c>
      <c r="Y20" s="238"/>
      <c r="Z20" s="238"/>
      <c r="AA20" s="24" t="s">
        <v>18</v>
      </c>
      <c r="AB20" s="233" t="str">
        <f>IF(AC8="","",F20)</f>
        <v/>
      </c>
      <c r="AC20" s="232"/>
      <c r="AD20" s="24" t="s">
        <v>19</v>
      </c>
      <c r="AE20" s="47" t="str">
        <f>IF(AC8="","",AC9/10)</f>
        <v/>
      </c>
      <c r="AF20" s="24" t="s">
        <v>22</v>
      </c>
      <c r="AG20" s="232" t="str">
        <f t="shared" si="3"/>
        <v/>
      </c>
      <c r="AH20" s="232"/>
      <c r="AI20" s="232"/>
      <c r="AJ20" s="22" t="s">
        <v>18</v>
      </c>
    </row>
    <row r="21" spans="2:36" ht="21" customHeight="1" x14ac:dyDescent="0.15">
      <c r="B21" s="249" t="s">
        <v>16</v>
      </c>
      <c r="C21" s="250"/>
      <c r="D21" s="250"/>
      <c r="E21" s="251"/>
      <c r="F21" s="236"/>
      <c r="G21" s="237"/>
      <c r="H21" s="237"/>
      <c r="I21" s="25" t="s">
        <v>18</v>
      </c>
      <c r="J21" s="239" t="str">
        <f t="shared" si="0"/>
        <v/>
      </c>
      <c r="K21" s="238"/>
      <c r="L21" s="24" t="s">
        <v>19</v>
      </c>
      <c r="M21" s="49" t="str">
        <f>IF(F21="","",K9/10)</f>
        <v/>
      </c>
      <c r="N21" s="24" t="s">
        <v>22</v>
      </c>
      <c r="O21" s="238" t="str">
        <f t="shared" si="1"/>
        <v/>
      </c>
      <c r="P21" s="238"/>
      <c r="Q21" s="238"/>
      <c r="R21" s="22" t="s">
        <v>18</v>
      </c>
      <c r="S21" s="239" t="str">
        <f>IF(T8="","",F21)</f>
        <v/>
      </c>
      <c r="T21" s="238"/>
      <c r="U21" s="24" t="s">
        <v>19</v>
      </c>
      <c r="V21" s="49" t="str">
        <f>IF(T8="","",T9/10)</f>
        <v/>
      </c>
      <c r="W21" s="24" t="s">
        <v>22</v>
      </c>
      <c r="X21" s="238" t="str">
        <f t="shared" si="2"/>
        <v/>
      </c>
      <c r="Y21" s="238"/>
      <c r="Z21" s="238"/>
      <c r="AA21" s="24" t="s">
        <v>18</v>
      </c>
      <c r="AB21" s="233" t="str">
        <f>IF(AC8="","",F21)</f>
        <v/>
      </c>
      <c r="AC21" s="232"/>
      <c r="AD21" s="24" t="s">
        <v>19</v>
      </c>
      <c r="AE21" s="47" t="str">
        <f>IF(AC8="","",AC9/10)</f>
        <v/>
      </c>
      <c r="AF21" s="24" t="s">
        <v>22</v>
      </c>
      <c r="AG21" s="232" t="str">
        <f t="shared" si="3"/>
        <v/>
      </c>
      <c r="AH21" s="232"/>
      <c r="AI21" s="232"/>
      <c r="AJ21" s="22" t="s">
        <v>18</v>
      </c>
    </row>
    <row r="22" spans="2:36" ht="21" customHeight="1" x14ac:dyDescent="0.15">
      <c r="B22" s="227"/>
      <c r="C22" s="228"/>
      <c r="D22" s="228"/>
      <c r="E22" s="229"/>
      <c r="F22" s="236"/>
      <c r="G22" s="237"/>
      <c r="H22" s="237"/>
      <c r="I22" s="25" t="s">
        <v>18</v>
      </c>
      <c r="J22" s="239" t="str">
        <f t="shared" si="0"/>
        <v/>
      </c>
      <c r="K22" s="238"/>
      <c r="L22" s="24" t="s">
        <v>19</v>
      </c>
      <c r="M22" s="49" t="str">
        <f>IF(F22="","",K9/10)</f>
        <v/>
      </c>
      <c r="N22" s="24" t="s">
        <v>22</v>
      </c>
      <c r="O22" s="238" t="str">
        <f t="shared" si="1"/>
        <v/>
      </c>
      <c r="P22" s="238"/>
      <c r="Q22" s="238"/>
      <c r="R22" s="22" t="s">
        <v>18</v>
      </c>
      <c r="S22" s="239" t="str">
        <f>IF(T8="","",F22)</f>
        <v/>
      </c>
      <c r="T22" s="238"/>
      <c r="U22" s="24" t="s">
        <v>19</v>
      </c>
      <c r="V22" s="49" t="str">
        <f>IF(T8="","",T9/10)</f>
        <v/>
      </c>
      <c r="W22" s="24" t="s">
        <v>22</v>
      </c>
      <c r="X22" s="238" t="str">
        <f t="shared" si="2"/>
        <v/>
      </c>
      <c r="Y22" s="238"/>
      <c r="Z22" s="238"/>
      <c r="AA22" s="24" t="s">
        <v>18</v>
      </c>
      <c r="AB22" s="233" t="str">
        <f>IF(AC8="","",F22)</f>
        <v/>
      </c>
      <c r="AC22" s="232"/>
      <c r="AD22" s="24" t="s">
        <v>19</v>
      </c>
      <c r="AE22" s="47" t="str">
        <f>IF(AC8="","",AC9/10)</f>
        <v/>
      </c>
      <c r="AF22" s="24" t="s">
        <v>22</v>
      </c>
      <c r="AG22" s="232" t="str">
        <f t="shared" si="3"/>
        <v/>
      </c>
      <c r="AH22" s="232"/>
      <c r="AI22" s="232"/>
      <c r="AJ22" s="22" t="s">
        <v>18</v>
      </c>
    </row>
    <row r="23" spans="2:36" ht="21" customHeight="1" x14ac:dyDescent="0.15">
      <c r="B23" s="227"/>
      <c r="C23" s="228"/>
      <c r="D23" s="228"/>
      <c r="E23" s="229"/>
      <c r="F23" s="236"/>
      <c r="G23" s="237"/>
      <c r="H23" s="237"/>
      <c r="I23" s="25" t="s">
        <v>18</v>
      </c>
      <c r="J23" s="239" t="str">
        <f t="shared" si="0"/>
        <v/>
      </c>
      <c r="K23" s="238"/>
      <c r="L23" s="24" t="s">
        <v>19</v>
      </c>
      <c r="M23" s="49" t="str">
        <f>IF(F23="","",K9/10)</f>
        <v/>
      </c>
      <c r="N23" s="24" t="s">
        <v>22</v>
      </c>
      <c r="O23" s="238" t="str">
        <f t="shared" si="1"/>
        <v/>
      </c>
      <c r="P23" s="238"/>
      <c r="Q23" s="238"/>
      <c r="R23" s="22" t="s">
        <v>18</v>
      </c>
      <c r="S23" s="239" t="str">
        <f>IF(T8="","",F23)</f>
        <v/>
      </c>
      <c r="T23" s="238"/>
      <c r="U23" s="24" t="s">
        <v>19</v>
      </c>
      <c r="V23" s="49" t="str">
        <f>IF(T8="","",T9/10)</f>
        <v/>
      </c>
      <c r="W23" s="24" t="s">
        <v>22</v>
      </c>
      <c r="X23" s="238" t="str">
        <f t="shared" si="2"/>
        <v/>
      </c>
      <c r="Y23" s="238"/>
      <c r="Z23" s="238"/>
      <c r="AA23" s="24" t="s">
        <v>18</v>
      </c>
      <c r="AB23" s="233" t="str">
        <f>IF(AC8="","",F23)</f>
        <v/>
      </c>
      <c r="AC23" s="232"/>
      <c r="AD23" s="24" t="s">
        <v>19</v>
      </c>
      <c r="AE23" s="47" t="str">
        <f>IF(AC8="","",AC9/10)</f>
        <v/>
      </c>
      <c r="AF23" s="24" t="s">
        <v>22</v>
      </c>
      <c r="AG23" s="232" t="str">
        <f t="shared" si="3"/>
        <v/>
      </c>
      <c r="AH23" s="232"/>
      <c r="AI23" s="232"/>
      <c r="AJ23" s="22" t="s">
        <v>18</v>
      </c>
    </row>
    <row r="24" spans="2:36" ht="21" customHeight="1" x14ac:dyDescent="0.15">
      <c r="B24" s="243"/>
      <c r="C24" s="244"/>
      <c r="D24" s="244"/>
      <c r="E24" s="245"/>
      <c r="F24" s="236"/>
      <c r="G24" s="237"/>
      <c r="H24" s="237"/>
      <c r="I24" s="13" t="s">
        <v>18</v>
      </c>
      <c r="J24" s="234" t="str">
        <f t="shared" si="0"/>
        <v/>
      </c>
      <c r="K24" s="230"/>
      <c r="L24" s="4" t="s">
        <v>19</v>
      </c>
      <c r="M24" s="48" t="str">
        <f>IF(F24="","",K9/10)</f>
        <v/>
      </c>
      <c r="N24" s="4" t="s">
        <v>22</v>
      </c>
      <c r="O24" s="230" t="str">
        <f t="shared" si="1"/>
        <v/>
      </c>
      <c r="P24" s="230"/>
      <c r="Q24" s="230"/>
      <c r="R24" s="8" t="s">
        <v>18</v>
      </c>
      <c r="S24" s="234" t="str">
        <f>IF(T8="","",F24)</f>
        <v/>
      </c>
      <c r="T24" s="230"/>
      <c r="U24" s="4" t="s">
        <v>19</v>
      </c>
      <c r="V24" s="48" t="str">
        <f>IF(T8="","",T9/10)</f>
        <v/>
      </c>
      <c r="W24" s="4" t="s">
        <v>22</v>
      </c>
      <c r="X24" s="230" t="str">
        <f t="shared" si="2"/>
        <v/>
      </c>
      <c r="Y24" s="230"/>
      <c r="Z24" s="230"/>
      <c r="AA24" s="4" t="s">
        <v>18</v>
      </c>
      <c r="AB24" s="235" t="str">
        <f>IF(AC8="","",F24)</f>
        <v/>
      </c>
      <c r="AC24" s="231"/>
      <c r="AD24" s="4" t="s">
        <v>19</v>
      </c>
      <c r="AE24" s="46" t="str">
        <f>IF(AC8="","",AC9/10)</f>
        <v/>
      </c>
      <c r="AF24" s="4" t="s">
        <v>22</v>
      </c>
      <c r="AG24" s="231" t="str">
        <f t="shared" si="3"/>
        <v/>
      </c>
      <c r="AH24" s="231"/>
      <c r="AI24" s="231"/>
      <c r="AJ24" s="8" t="s">
        <v>18</v>
      </c>
    </row>
    <row r="25" spans="2:36" ht="21" customHeight="1" thickBot="1" x14ac:dyDescent="0.2">
      <c r="B25" s="240" t="s">
        <v>14</v>
      </c>
      <c r="C25" s="190"/>
      <c r="D25" s="190"/>
      <c r="E25" s="190"/>
      <c r="F25" s="190"/>
      <c r="G25" s="190"/>
      <c r="H25" s="190"/>
      <c r="I25" s="190"/>
      <c r="J25" s="26" t="s">
        <v>30</v>
      </c>
      <c r="K25" s="241">
        <f>IF(SUM(O19:Q24)=0,0,SUM(O19:Q24))</f>
        <v>0</v>
      </c>
      <c r="L25" s="242"/>
      <c r="M25" s="242"/>
      <c r="N25" s="242"/>
      <c r="O25" s="242"/>
      <c r="P25" s="242"/>
      <c r="Q25" s="242"/>
      <c r="R25" s="40" t="s">
        <v>18</v>
      </c>
      <c r="S25" s="26" t="s">
        <v>31</v>
      </c>
      <c r="T25" s="241">
        <f>IF(SUM(X19:Z24)=0,0,SUM(X19:Z24))</f>
        <v>0</v>
      </c>
      <c r="U25" s="242"/>
      <c r="V25" s="242"/>
      <c r="W25" s="242"/>
      <c r="X25" s="242"/>
      <c r="Y25" s="242"/>
      <c r="Z25" s="242"/>
      <c r="AA25" s="39" t="s">
        <v>18</v>
      </c>
      <c r="AB25" s="26" t="s">
        <v>32</v>
      </c>
      <c r="AC25" s="221">
        <f>IF(SUM(AG19:AI24)=0,0,SUM(AG19:AI24))</f>
        <v>0</v>
      </c>
      <c r="AD25" s="222"/>
      <c r="AE25" s="222"/>
      <c r="AF25" s="222"/>
      <c r="AG25" s="222"/>
      <c r="AH25" s="222"/>
      <c r="AI25" s="222"/>
      <c r="AJ25" s="40" t="s">
        <v>18</v>
      </c>
    </row>
    <row r="26" spans="2:36" ht="13.5" customHeight="1" x14ac:dyDescent="0.15"/>
    <row r="27" spans="2:36" ht="13.5" customHeight="1" thickBot="1" x14ac:dyDescent="0.2">
      <c r="O27" s="72"/>
    </row>
    <row r="28" spans="2:36" ht="6" customHeight="1" x14ac:dyDescent="0.15">
      <c r="I28" s="41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42"/>
    </row>
    <row r="29" spans="2:36" ht="21" customHeight="1" x14ac:dyDescent="0.15">
      <c r="B29" s="5"/>
      <c r="C29" s="5"/>
      <c r="D29" s="5"/>
      <c r="E29" s="5"/>
      <c r="I29" s="12"/>
      <c r="J29" s="4" t="s">
        <v>120</v>
      </c>
      <c r="K29" s="79"/>
      <c r="L29" s="4" t="s">
        <v>3</v>
      </c>
      <c r="M29" s="79"/>
      <c r="N29" s="5" t="s">
        <v>46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43"/>
    </row>
    <row r="30" spans="2:36" ht="9" customHeight="1" x14ac:dyDescent="0.15">
      <c r="B30" s="5"/>
      <c r="C30" s="5"/>
      <c r="D30" s="5"/>
      <c r="E30" s="5"/>
      <c r="I30" s="1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43"/>
    </row>
    <row r="31" spans="2:36" ht="21" customHeight="1" x14ac:dyDescent="0.15">
      <c r="B31" s="5"/>
      <c r="C31" s="5"/>
      <c r="D31" s="5"/>
      <c r="E31" s="5"/>
      <c r="I31" s="12"/>
      <c r="J31" s="4" t="s">
        <v>120</v>
      </c>
      <c r="K31" s="79"/>
      <c r="L31" s="4" t="s">
        <v>3</v>
      </c>
      <c r="M31" s="79"/>
      <c r="N31" s="4" t="s">
        <v>45</v>
      </c>
      <c r="O31" s="79"/>
      <c r="P31" s="4" t="s">
        <v>4</v>
      </c>
      <c r="R31" s="5"/>
      <c r="S31" s="5"/>
      <c r="T31" s="225" t="s">
        <v>48</v>
      </c>
      <c r="U31" s="225"/>
      <c r="V31" s="225"/>
      <c r="W31" s="225"/>
      <c r="Z31" s="225" t="s">
        <v>50</v>
      </c>
      <c r="AA31" s="225"/>
      <c r="AB31" s="223"/>
      <c r="AC31" s="223"/>
      <c r="AD31" s="223"/>
      <c r="AE31" s="223"/>
      <c r="AF31" s="223"/>
      <c r="AG31" s="223"/>
      <c r="AH31" s="5"/>
      <c r="AI31" s="5"/>
      <c r="AJ31" s="43"/>
    </row>
    <row r="32" spans="2:36" ht="21" customHeight="1" x14ac:dyDescent="0.15">
      <c r="B32" s="5"/>
      <c r="C32" s="5"/>
      <c r="D32" s="5"/>
      <c r="E32" s="5"/>
      <c r="I32" s="12"/>
      <c r="J32" s="5"/>
      <c r="K32" s="5"/>
      <c r="L32" s="5"/>
      <c r="M32" s="5"/>
      <c r="N32" s="5"/>
      <c r="O32" s="5"/>
      <c r="P32" s="5"/>
      <c r="Q32" s="5"/>
      <c r="R32" s="5"/>
      <c r="S32" s="5"/>
      <c r="T32" s="225" t="s">
        <v>49</v>
      </c>
      <c r="U32" s="225"/>
      <c r="V32" s="225"/>
      <c r="W32" s="225"/>
      <c r="Z32" s="225" t="s">
        <v>51</v>
      </c>
      <c r="AA32" s="225"/>
      <c r="AB32" s="223"/>
      <c r="AC32" s="223"/>
      <c r="AD32" s="223"/>
      <c r="AE32" s="223"/>
      <c r="AF32" s="223"/>
      <c r="AG32" s="223"/>
      <c r="AH32" s="5"/>
      <c r="AI32" s="4" t="s">
        <v>52</v>
      </c>
      <c r="AJ32" s="43"/>
    </row>
    <row r="33" spans="1:38" ht="15" customHeight="1" thickBot="1" x14ac:dyDescent="0.2">
      <c r="B33" s="5"/>
      <c r="C33" s="5"/>
      <c r="D33" s="5"/>
      <c r="E33" s="5"/>
      <c r="I33" s="4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76" t="s">
        <v>125</v>
      </c>
      <c r="AH33" s="9"/>
      <c r="AI33" s="9"/>
      <c r="AJ33" s="45"/>
    </row>
    <row r="35" spans="1:38" ht="21" customHeight="1" thickBot="1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8" ht="21" customHeight="1" thickTop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:38" ht="21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224"/>
      <c r="AE37" s="224"/>
      <c r="AF37" s="224"/>
      <c r="AG37" s="224"/>
      <c r="AH37" s="224"/>
      <c r="AI37" s="224"/>
      <c r="AJ37" s="224"/>
      <c r="AK37" s="5"/>
    </row>
    <row r="38" spans="1:38" ht="21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224"/>
      <c r="AE38" s="224"/>
      <c r="AF38" s="224"/>
      <c r="AG38" s="224"/>
      <c r="AH38" s="224"/>
      <c r="AI38" s="224"/>
      <c r="AJ38" s="224"/>
      <c r="AK38" s="5"/>
    </row>
    <row r="39" spans="1:38" ht="21" customHeight="1" x14ac:dyDescent="0.15">
      <c r="B39" s="53"/>
      <c r="C39" s="53"/>
      <c r="D39" s="53"/>
      <c r="E39" s="53"/>
      <c r="F39" s="51"/>
      <c r="G39" s="51"/>
      <c r="H39" s="51"/>
      <c r="J39" s="52"/>
      <c r="K39" s="52"/>
      <c r="L39" s="52"/>
      <c r="M39" s="52"/>
      <c r="N39" s="226" t="s">
        <v>53</v>
      </c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52"/>
      <c r="AA39" s="52"/>
      <c r="AB39" s="52"/>
    </row>
    <row r="40" spans="1:38" ht="21" customHeight="1" thickBot="1" x14ac:dyDescent="0.2"/>
    <row r="41" spans="1:38" ht="21" customHeight="1" x14ac:dyDescent="0.15">
      <c r="B41" s="193" t="s">
        <v>23</v>
      </c>
      <c r="C41" s="194"/>
      <c r="D41" s="194"/>
      <c r="E41" s="195"/>
      <c r="F41" s="202" t="s">
        <v>9</v>
      </c>
      <c r="G41" s="203"/>
      <c r="H41" s="203"/>
      <c r="I41" s="204"/>
      <c r="J41" s="27" t="s">
        <v>33</v>
      </c>
      <c r="K41" s="28"/>
      <c r="L41" s="28"/>
      <c r="M41" s="211" t="str">
        <f>IF(K8="","",ROUNDDOWN(K16/K8,2))</f>
        <v/>
      </c>
      <c r="N41" s="211"/>
      <c r="O41" s="211"/>
      <c r="P41" s="211"/>
      <c r="Q41" s="211"/>
      <c r="R41" s="7" t="s">
        <v>18</v>
      </c>
      <c r="S41" s="35" t="s">
        <v>36</v>
      </c>
      <c r="T41" s="28"/>
      <c r="U41" s="28"/>
      <c r="V41" s="211" t="str">
        <f>IF(T8="","",ROUNDDOWN(T16/T8,2))</f>
        <v/>
      </c>
      <c r="W41" s="211"/>
      <c r="X41" s="211"/>
      <c r="Y41" s="211"/>
      <c r="Z41" s="211"/>
      <c r="AA41" s="29" t="s">
        <v>18</v>
      </c>
      <c r="AB41" s="27" t="s">
        <v>39</v>
      </c>
      <c r="AC41" s="28"/>
      <c r="AD41" s="28"/>
      <c r="AE41" s="211" t="str">
        <f>IF(AC8="","",ROUNDDOWN(AC16/AC8,2))</f>
        <v/>
      </c>
      <c r="AF41" s="211"/>
      <c r="AG41" s="211"/>
      <c r="AH41" s="211"/>
      <c r="AI41" s="211"/>
      <c r="AJ41" s="29" t="s">
        <v>18</v>
      </c>
    </row>
    <row r="42" spans="1:38" ht="21" customHeight="1" x14ac:dyDescent="0.15">
      <c r="B42" s="196"/>
      <c r="C42" s="197"/>
      <c r="D42" s="197"/>
      <c r="E42" s="198"/>
      <c r="F42" s="205" t="s">
        <v>15</v>
      </c>
      <c r="G42" s="206"/>
      <c r="H42" s="206"/>
      <c r="I42" s="207"/>
      <c r="J42" s="33" t="s">
        <v>34</v>
      </c>
      <c r="K42" s="30"/>
      <c r="L42" s="30"/>
      <c r="M42" s="220" t="str">
        <f>IF(K8="","",ROUNDDOWN(K25/22,2))</f>
        <v/>
      </c>
      <c r="N42" s="220"/>
      <c r="O42" s="220"/>
      <c r="P42" s="220"/>
      <c r="Q42" s="220"/>
      <c r="R42" s="31" t="s">
        <v>18</v>
      </c>
      <c r="S42" s="36" t="s">
        <v>37</v>
      </c>
      <c r="T42" s="30"/>
      <c r="U42" s="30"/>
      <c r="V42" s="220" t="str">
        <f>IF(T8="","",ROUNDDOWN(T25/22,2))</f>
        <v/>
      </c>
      <c r="W42" s="220"/>
      <c r="X42" s="220"/>
      <c r="Y42" s="220"/>
      <c r="Z42" s="220"/>
      <c r="AA42" s="32" t="s">
        <v>18</v>
      </c>
      <c r="AB42" s="33" t="s">
        <v>40</v>
      </c>
      <c r="AC42" s="30"/>
      <c r="AD42" s="30"/>
      <c r="AE42" s="220" t="str">
        <f>IF(AC8="","",ROUNDDOWN(AC25/22,2))</f>
        <v/>
      </c>
      <c r="AF42" s="220"/>
      <c r="AG42" s="220"/>
      <c r="AH42" s="220"/>
      <c r="AI42" s="220"/>
      <c r="AJ42" s="32" t="s">
        <v>18</v>
      </c>
    </row>
    <row r="43" spans="1:38" ht="21" customHeight="1" thickBot="1" x14ac:dyDescent="0.2">
      <c r="B43" s="199"/>
      <c r="C43" s="200"/>
      <c r="D43" s="200"/>
      <c r="E43" s="201"/>
      <c r="F43" s="189" t="s">
        <v>14</v>
      </c>
      <c r="G43" s="190"/>
      <c r="H43" s="190"/>
      <c r="I43" s="191"/>
      <c r="J43" s="34" t="s">
        <v>35</v>
      </c>
      <c r="K43" s="9"/>
      <c r="L43" s="9"/>
      <c r="M43" s="210" t="str">
        <f>IF(K8="","",(ROUNDDOWN(M41+M42,0)))</f>
        <v/>
      </c>
      <c r="N43" s="210"/>
      <c r="O43" s="210"/>
      <c r="P43" s="210"/>
      <c r="Q43" s="210"/>
      <c r="R43" s="10" t="s">
        <v>18</v>
      </c>
      <c r="S43" s="37" t="s">
        <v>38</v>
      </c>
      <c r="T43" s="9"/>
      <c r="U43" s="9"/>
      <c r="V43" s="210" t="str">
        <f>IF(T8="","",(ROUNDDOWN(V41+V42,0)))</f>
        <v/>
      </c>
      <c r="W43" s="210"/>
      <c r="X43" s="210"/>
      <c r="Y43" s="210"/>
      <c r="Z43" s="210"/>
      <c r="AA43" s="11" t="s">
        <v>18</v>
      </c>
      <c r="AB43" s="34" t="s">
        <v>41</v>
      </c>
      <c r="AC43" s="9"/>
      <c r="AD43" s="9"/>
      <c r="AE43" s="210" t="str">
        <f>IF(AC8="","",(ROUNDDOWN(AE41+AE42,0)))</f>
        <v/>
      </c>
      <c r="AF43" s="210"/>
      <c r="AG43" s="210"/>
      <c r="AH43" s="210"/>
      <c r="AI43" s="210"/>
      <c r="AJ43" s="11" t="s">
        <v>18</v>
      </c>
    </row>
    <row r="45" spans="1:38" ht="21" customHeight="1" x14ac:dyDescent="0.15">
      <c r="B45" s="164" t="s">
        <v>94</v>
      </c>
      <c r="C45" s="164"/>
      <c r="D45" s="216"/>
      <c r="E45" s="217"/>
      <c r="F45" s="218"/>
      <c r="I45" s="54" t="s">
        <v>54</v>
      </c>
      <c r="J45" s="54"/>
      <c r="K45" s="54"/>
      <c r="L45" s="54"/>
    </row>
    <row r="46" spans="1:38" ht="21" customHeight="1" thickBot="1" x14ac:dyDescent="0.2">
      <c r="B46" s="219" t="s">
        <v>93</v>
      </c>
      <c r="C46" s="219"/>
      <c r="D46" s="213" t="str">
        <f>IF(D45="","",ROUNDDOWN(D45/264,0))</f>
        <v/>
      </c>
      <c r="E46" s="214"/>
      <c r="F46" s="215"/>
      <c r="J46" s="1" t="s">
        <v>72</v>
      </c>
      <c r="Q46" s="1" t="s">
        <v>73</v>
      </c>
    </row>
    <row r="47" spans="1:38" ht="21" customHeight="1" thickTop="1" thickBot="1" x14ac:dyDescent="0.2">
      <c r="B47" s="208" t="s">
        <v>95</v>
      </c>
      <c r="C47" s="209"/>
      <c r="D47" s="212" t="s">
        <v>96</v>
      </c>
      <c r="E47" s="212"/>
      <c r="F47" s="212"/>
      <c r="I47" s="55" t="s">
        <v>55</v>
      </c>
      <c r="J47" s="192"/>
      <c r="K47" s="192"/>
      <c r="L47" s="192"/>
      <c r="M47" s="1" t="s">
        <v>69</v>
      </c>
      <c r="N47" s="1" t="s">
        <v>58</v>
      </c>
      <c r="O47" s="175" t="s">
        <v>71</v>
      </c>
      <c r="P47" s="175"/>
      <c r="Q47" s="175"/>
      <c r="R47" s="176" t="str">
        <f>IF(J47="","",ROUND(J47/22,-1))</f>
        <v/>
      </c>
      <c r="S47" s="177"/>
      <c r="T47" s="2" t="s">
        <v>56</v>
      </c>
      <c r="V47" s="57" t="s">
        <v>57</v>
      </c>
    </row>
    <row r="48" spans="1:38" ht="21" customHeight="1" thickTop="1" x14ac:dyDescent="0.15">
      <c r="B48" s="174" t="str">
        <f>IF(D45="","",IF(R49&gt;D46,K8,0))</f>
        <v/>
      </c>
      <c r="C48" s="174"/>
      <c r="D48" s="165">
        <f>IF(D45="",0,D46*K8)</f>
        <v>0</v>
      </c>
      <c r="E48" s="165"/>
      <c r="F48" s="165"/>
      <c r="Q48" s="1" t="s">
        <v>91</v>
      </c>
      <c r="AE48" s="63" t="s">
        <v>97</v>
      </c>
      <c r="AF48" s="64"/>
      <c r="AG48" s="64"/>
      <c r="AH48" s="64"/>
      <c r="AI48" s="64"/>
      <c r="AJ48" s="65"/>
      <c r="AK48" s="66"/>
      <c r="AL48" s="5"/>
    </row>
    <row r="49" spans="2:38" ht="21" customHeight="1" x14ac:dyDescent="0.15">
      <c r="B49" s="174" t="str">
        <f>IF(D45="","",IF(R49&gt;D46,T8,0))</f>
        <v/>
      </c>
      <c r="C49" s="174"/>
      <c r="D49" s="165">
        <f>IF(D45="",0,D46*T8)</f>
        <v>0</v>
      </c>
      <c r="E49" s="165"/>
      <c r="F49" s="165"/>
      <c r="I49" s="55" t="s">
        <v>55</v>
      </c>
      <c r="J49" s="176" t="str">
        <f>R47</f>
        <v/>
      </c>
      <c r="K49" s="177"/>
      <c r="L49" s="177"/>
      <c r="M49" s="1" t="s">
        <v>69</v>
      </c>
      <c r="N49" s="1" t="s">
        <v>61</v>
      </c>
      <c r="O49" s="175" t="s">
        <v>74</v>
      </c>
      <c r="P49" s="175"/>
      <c r="Q49" s="175"/>
      <c r="R49" s="176" t="str">
        <f>IF(J49="","",ROUND(J49*2/3,0))</f>
        <v/>
      </c>
      <c r="S49" s="177"/>
      <c r="T49" s="2" t="s">
        <v>56</v>
      </c>
      <c r="V49" s="58" t="s">
        <v>92</v>
      </c>
      <c r="AE49" s="70" t="s">
        <v>98</v>
      </c>
      <c r="AF49" s="5"/>
      <c r="AG49" s="5"/>
      <c r="AH49" s="5"/>
      <c r="AI49" s="5"/>
      <c r="AJ49" s="67"/>
      <c r="AK49" s="66"/>
      <c r="AL49" s="5"/>
    </row>
    <row r="50" spans="2:38" ht="21" customHeight="1" x14ac:dyDescent="0.15">
      <c r="B50" s="174" t="str">
        <f>IF(D45="","",IF(R49&gt;D46,AC8,0))</f>
        <v/>
      </c>
      <c r="C50" s="174"/>
      <c r="D50" s="165">
        <f>IF(D45="",0,D46*AC8)</f>
        <v>0</v>
      </c>
      <c r="E50" s="165"/>
      <c r="F50" s="165"/>
      <c r="I50" s="54" t="s">
        <v>102</v>
      </c>
      <c r="P50" s="54" t="s">
        <v>59</v>
      </c>
      <c r="Y50" s="54" t="s">
        <v>60</v>
      </c>
      <c r="AE50" s="70" t="s">
        <v>101</v>
      </c>
      <c r="AF50" s="5"/>
      <c r="AG50" s="5"/>
      <c r="AH50" s="5"/>
      <c r="AI50" s="5"/>
      <c r="AJ50" s="67"/>
      <c r="AK50" s="66"/>
      <c r="AL50" s="5"/>
    </row>
    <row r="51" spans="2:38" ht="21" customHeight="1" x14ac:dyDescent="0.15">
      <c r="I51" s="55" t="s">
        <v>55</v>
      </c>
      <c r="J51" s="1" t="s">
        <v>75</v>
      </c>
      <c r="K51" s="178" t="str">
        <f>M43</f>
        <v/>
      </c>
      <c r="L51" s="179"/>
      <c r="M51" s="1" t="s">
        <v>78</v>
      </c>
      <c r="P51" s="173" t="s">
        <v>81</v>
      </c>
      <c r="Q51" s="173"/>
      <c r="R51" s="173"/>
      <c r="S51" s="55" t="s">
        <v>55</v>
      </c>
      <c r="T51" s="1" t="str">
        <f>IF(K51="","",IF(R49&gt;K51,K8,0))</f>
        <v/>
      </c>
      <c r="U51" s="1" t="s">
        <v>82</v>
      </c>
      <c r="Y51" s="170"/>
      <c r="Z51" s="170"/>
      <c r="AA51" s="1" t="s">
        <v>62</v>
      </c>
      <c r="AB51" s="169" t="str">
        <f>IF(K51="","",K51*T51)</f>
        <v/>
      </c>
      <c r="AC51" s="169"/>
      <c r="AD51" s="1" t="s">
        <v>63</v>
      </c>
      <c r="AE51" s="66"/>
      <c r="AF51" s="168" t="str">
        <f>IF(K51="","",IF(D45="",AB51,IF(K51&gt;=D46,IF(K9=0,IF(AB51&gt;=D53,D53,AB51),AB51),D48)))</f>
        <v/>
      </c>
      <c r="AG51" s="168"/>
      <c r="AH51" s="168"/>
      <c r="AI51" s="5" t="s">
        <v>63</v>
      </c>
      <c r="AJ51" s="67"/>
      <c r="AK51" s="66"/>
      <c r="AL51" s="5"/>
    </row>
    <row r="52" spans="2:38" ht="21" customHeight="1" x14ac:dyDescent="0.15">
      <c r="B52" s="180" t="s">
        <v>103</v>
      </c>
      <c r="C52" s="181"/>
      <c r="D52" s="181"/>
      <c r="E52" s="181"/>
      <c r="F52" s="182"/>
      <c r="I52" s="55" t="s">
        <v>55</v>
      </c>
      <c r="J52" s="1" t="s">
        <v>76</v>
      </c>
      <c r="K52" s="183" t="str">
        <f>V43</f>
        <v/>
      </c>
      <c r="L52" s="183"/>
      <c r="M52" s="1" t="s">
        <v>79</v>
      </c>
      <c r="P52" s="173"/>
      <c r="Q52" s="173"/>
      <c r="R52" s="173"/>
      <c r="S52" s="55" t="s">
        <v>55</v>
      </c>
      <c r="T52" s="1" t="str">
        <f>IF(K52="","",IF(R49&gt;K52,T8,0))</f>
        <v/>
      </c>
      <c r="U52" s="1" t="s">
        <v>83</v>
      </c>
      <c r="Y52" s="172"/>
      <c r="Z52" s="172"/>
      <c r="AA52" s="1" t="s">
        <v>62</v>
      </c>
      <c r="AB52" s="169" t="str">
        <f>IF(K52="","",K52*T52)</f>
        <v/>
      </c>
      <c r="AC52" s="169"/>
      <c r="AD52" s="1" t="s">
        <v>63</v>
      </c>
      <c r="AE52" s="66"/>
      <c r="AF52" s="168" t="str">
        <f>IF(K52="","",IF(D45="",AB52,IF(K52&gt;=D46,IF(T9=0,IF(AB52&gt;=D54,D54,AB52),AB52),D49)))</f>
        <v/>
      </c>
      <c r="AG52" s="168"/>
      <c r="AH52" s="168"/>
      <c r="AI52" s="5" t="s">
        <v>63</v>
      </c>
      <c r="AJ52" s="67"/>
      <c r="AK52" s="66"/>
      <c r="AL52" s="5"/>
    </row>
    <row r="53" spans="2:38" ht="21" customHeight="1" x14ac:dyDescent="0.15">
      <c r="B53" s="164" t="s">
        <v>104</v>
      </c>
      <c r="C53" s="164"/>
      <c r="D53" s="165">
        <f>K25</f>
        <v>0</v>
      </c>
      <c r="E53" s="166"/>
      <c r="F53" s="166"/>
      <c r="I53" s="55" t="s">
        <v>55</v>
      </c>
      <c r="J53" s="1" t="s">
        <v>77</v>
      </c>
      <c r="K53" s="178" t="str">
        <f>AE43</f>
        <v/>
      </c>
      <c r="L53" s="179"/>
      <c r="M53" s="1" t="s">
        <v>80</v>
      </c>
      <c r="P53" s="185"/>
      <c r="Q53" s="185"/>
      <c r="R53" s="185"/>
      <c r="S53" s="62" t="s">
        <v>55</v>
      </c>
      <c r="T53" s="59" t="str">
        <f>IF(K53="","",IF(R49&gt;K53,AC8,0))</f>
        <v/>
      </c>
      <c r="U53" s="59" t="s">
        <v>84</v>
      </c>
      <c r="V53" s="59"/>
      <c r="Y53" s="171"/>
      <c r="Z53" s="171"/>
      <c r="AA53" s="59" t="s">
        <v>62</v>
      </c>
      <c r="AB53" s="169" t="str">
        <f>IF(K53="","",K53*T53)</f>
        <v/>
      </c>
      <c r="AC53" s="169"/>
      <c r="AD53" s="1" t="s">
        <v>63</v>
      </c>
      <c r="AE53" s="66"/>
      <c r="AF53" s="163" t="str">
        <f>IF(K53="","",IF(D45="",AB53,IF(K53&gt;=D46,IF(AC9=0,IF(AB53&gt;=D55,D55,AB53),AB53),D50)))</f>
        <v/>
      </c>
      <c r="AG53" s="163"/>
      <c r="AH53" s="163"/>
      <c r="AI53" s="5" t="s">
        <v>63</v>
      </c>
      <c r="AJ53" s="67"/>
      <c r="AK53" s="66"/>
      <c r="AL53" s="5"/>
    </row>
    <row r="54" spans="2:38" ht="21" customHeight="1" thickBot="1" x14ac:dyDescent="0.2">
      <c r="B54" s="164" t="s">
        <v>105</v>
      </c>
      <c r="C54" s="164"/>
      <c r="D54" s="165">
        <f>T25</f>
        <v>0</v>
      </c>
      <c r="E54" s="166"/>
      <c r="F54" s="166"/>
      <c r="R54" s="55" t="s">
        <v>64</v>
      </c>
      <c r="S54" s="55" t="s">
        <v>67</v>
      </c>
      <c r="T54" s="1" t="str">
        <f>IF(J47="","",SUM(T51:T53))</f>
        <v/>
      </c>
      <c r="U54" s="1" t="s">
        <v>85</v>
      </c>
      <c r="AA54" s="60" t="s">
        <v>64</v>
      </c>
      <c r="AB54" s="167" t="str">
        <f>IF(J47="","",SUM(AB51:AB53))</f>
        <v/>
      </c>
      <c r="AC54" s="167" t="str">
        <f>IF(S47="","",SUM(AC51:AC53))</f>
        <v/>
      </c>
      <c r="AD54" s="1" t="s">
        <v>63</v>
      </c>
      <c r="AE54" s="68" t="s">
        <v>64</v>
      </c>
      <c r="AF54" s="162" t="str">
        <f>IF(J49="","",SUM(AF51:AH53))</f>
        <v/>
      </c>
      <c r="AG54" s="162"/>
      <c r="AH54" s="162"/>
      <c r="AI54" s="50" t="s">
        <v>99</v>
      </c>
      <c r="AJ54" s="69"/>
      <c r="AK54" s="66"/>
      <c r="AL54" s="5"/>
    </row>
    <row r="55" spans="2:38" ht="21" customHeight="1" thickTop="1" x14ac:dyDescent="0.15">
      <c r="B55" s="164" t="s">
        <v>106</v>
      </c>
      <c r="C55" s="164"/>
      <c r="D55" s="165">
        <f>AC25</f>
        <v>0</v>
      </c>
      <c r="E55" s="166"/>
      <c r="F55" s="166"/>
      <c r="I55" s="54" t="s">
        <v>86</v>
      </c>
    </row>
    <row r="56" spans="2:38" ht="21" customHeight="1" x14ac:dyDescent="0.15">
      <c r="J56" s="1" t="s">
        <v>90</v>
      </c>
      <c r="M56" s="1" t="s">
        <v>89</v>
      </c>
      <c r="R56" s="1" t="s">
        <v>65</v>
      </c>
      <c r="V56" s="1" t="s">
        <v>66</v>
      </c>
    </row>
    <row r="57" spans="2:38" ht="21" customHeight="1" thickBot="1" x14ac:dyDescent="0.2">
      <c r="I57" s="55" t="s">
        <v>55</v>
      </c>
      <c r="J57" s="186" t="str">
        <f>R49</f>
        <v/>
      </c>
      <c r="K57" s="187"/>
      <c r="L57" s="1" t="s">
        <v>63</v>
      </c>
      <c r="M57" s="56" t="s">
        <v>87</v>
      </c>
      <c r="N57" s="187" t="str">
        <f>T54</f>
        <v/>
      </c>
      <c r="O57" s="187"/>
      <c r="P57" s="1" t="s">
        <v>88</v>
      </c>
      <c r="Q57" s="56" t="s">
        <v>70</v>
      </c>
      <c r="R57" s="188" t="str">
        <f>AF54</f>
        <v/>
      </c>
      <c r="S57" s="188"/>
      <c r="T57" s="1" t="s">
        <v>63</v>
      </c>
      <c r="U57" s="1" t="s">
        <v>62</v>
      </c>
      <c r="V57" s="184" t="str">
        <f>IF(J57="","",IF(J57*N57-R57&lt;=0,0,J57*N57-R57))</f>
        <v/>
      </c>
      <c r="W57" s="184"/>
      <c r="X57" s="184"/>
      <c r="Y57" s="61" t="s">
        <v>63</v>
      </c>
    </row>
  </sheetData>
  <sheetProtection algorithmName="SHA-512" hashValue="AiKFZzMsbCX9XgWIMxou5xn4HNL9GbB1sNnbsreBmIxKlcJ55EIkjdFPWnv0BnMhyVgOXiI20tBvKZ/Ri+IWzw==" saltValue="MBqNwH9G4J+NJN4YPADwpw==" spinCount="100000" sheet="1" scenarios="1" selectLockedCells="1"/>
  <mergeCells count="202">
    <mergeCell ref="B2:AJ2"/>
    <mergeCell ref="B4:E4"/>
    <mergeCell ref="F4:K4"/>
    <mergeCell ref="L4:O4"/>
    <mergeCell ref="P4:W4"/>
    <mergeCell ref="AE6:AE7"/>
    <mergeCell ref="W6:W7"/>
    <mergeCell ref="S6:S7"/>
    <mergeCell ref="J6:J7"/>
    <mergeCell ref="K6:K7"/>
    <mergeCell ref="AF6:AF7"/>
    <mergeCell ref="AH6:AJ6"/>
    <mergeCell ref="Y6:AA6"/>
    <mergeCell ref="AH7:AJ7"/>
    <mergeCell ref="AC6:AC7"/>
    <mergeCell ref="AD6:AD7"/>
    <mergeCell ref="P7:R7"/>
    <mergeCell ref="N6:N7"/>
    <mergeCell ref="P6:R6"/>
    <mergeCell ref="AI9:AJ9"/>
    <mergeCell ref="AB6:AB7"/>
    <mergeCell ref="T8:Y8"/>
    <mergeCell ref="T9:Y9"/>
    <mergeCell ref="Y7:AA7"/>
    <mergeCell ref="T6:T7"/>
    <mergeCell ref="U6:U7"/>
    <mergeCell ref="V6:V7"/>
    <mergeCell ref="AI8:AJ8"/>
    <mergeCell ref="AC9:AH9"/>
    <mergeCell ref="Z9:AA9"/>
    <mergeCell ref="AC8:AH8"/>
    <mergeCell ref="Z8:AA8"/>
    <mergeCell ref="K9:P9"/>
    <mergeCell ref="Q9:R9"/>
    <mergeCell ref="M6:M7"/>
    <mergeCell ref="L6:L7"/>
    <mergeCell ref="B9:I9"/>
    <mergeCell ref="B17:I17"/>
    <mergeCell ref="M17:P18"/>
    <mergeCell ref="B18:E18"/>
    <mergeCell ref="F18:I18"/>
    <mergeCell ref="J17:K18"/>
    <mergeCell ref="L17:L18"/>
    <mergeCell ref="B10:I10"/>
    <mergeCell ref="J10:R11"/>
    <mergeCell ref="K14:Q14"/>
    <mergeCell ref="B8:I8"/>
    <mergeCell ref="B6:I7"/>
    <mergeCell ref="K8:P8"/>
    <mergeCell ref="Q8:R8"/>
    <mergeCell ref="B11:E11"/>
    <mergeCell ref="B12:E12"/>
    <mergeCell ref="AC12:AI12"/>
    <mergeCell ref="T16:Z16"/>
    <mergeCell ref="T12:Z12"/>
    <mergeCell ref="AE17:AH18"/>
    <mergeCell ref="V17:Y18"/>
    <mergeCell ref="AC13:AI13"/>
    <mergeCell ref="AB10:AJ11"/>
    <mergeCell ref="K12:Q12"/>
    <mergeCell ref="F12:H12"/>
    <mergeCell ref="F13:H13"/>
    <mergeCell ref="F14:H14"/>
    <mergeCell ref="B16:I16"/>
    <mergeCell ref="K16:Q16"/>
    <mergeCell ref="K13:Q13"/>
    <mergeCell ref="B14:E14"/>
    <mergeCell ref="B13:E13"/>
    <mergeCell ref="B15:E15"/>
    <mergeCell ref="S17:T18"/>
    <mergeCell ref="S10:AA11"/>
    <mergeCell ref="F11:I11"/>
    <mergeCell ref="T13:Z13"/>
    <mergeCell ref="T14:Z14"/>
    <mergeCell ref="U17:U18"/>
    <mergeCell ref="AC14:AI14"/>
    <mergeCell ref="AC15:AI15"/>
    <mergeCell ref="AC16:AI16"/>
    <mergeCell ref="F15:H15"/>
    <mergeCell ref="K15:Q15"/>
    <mergeCell ref="T15:Z15"/>
    <mergeCell ref="F19:H19"/>
    <mergeCell ref="J19:K19"/>
    <mergeCell ref="AD17:AD18"/>
    <mergeCell ref="AB17:AC18"/>
    <mergeCell ref="B19:E19"/>
    <mergeCell ref="O19:Q19"/>
    <mergeCell ref="X19:Z19"/>
    <mergeCell ref="S19:T19"/>
    <mergeCell ref="AB20:AC20"/>
    <mergeCell ref="J20:K20"/>
    <mergeCell ref="O20:Q20"/>
    <mergeCell ref="S20:T20"/>
    <mergeCell ref="AG21:AI21"/>
    <mergeCell ref="AB19:AC19"/>
    <mergeCell ref="J21:K21"/>
    <mergeCell ref="AG19:AI19"/>
    <mergeCell ref="F20:H20"/>
    <mergeCell ref="B20:E20"/>
    <mergeCell ref="B21:E21"/>
    <mergeCell ref="O21:Q21"/>
    <mergeCell ref="X21:Z21"/>
    <mergeCell ref="S21:T21"/>
    <mergeCell ref="AG20:AI20"/>
    <mergeCell ref="X20:Z20"/>
    <mergeCell ref="AB21:AC21"/>
    <mergeCell ref="F21:H21"/>
    <mergeCell ref="B25:I25"/>
    <mergeCell ref="K25:Q25"/>
    <mergeCell ref="T25:Z25"/>
    <mergeCell ref="J24:K24"/>
    <mergeCell ref="F24:H24"/>
    <mergeCell ref="AB23:AC23"/>
    <mergeCell ref="B23:E23"/>
    <mergeCell ref="B24:E24"/>
    <mergeCell ref="O23:Q23"/>
    <mergeCell ref="S23:T23"/>
    <mergeCell ref="J23:K23"/>
    <mergeCell ref="X23:Z23"/>
    <mergeCell ref="B22:E22"/>
    <mergeCell ref="X24:Z24"/>
    <mergeCell ref="AG24:AI24"/>
    <mergeCell ref="AG22:AI22"/>
    <mergeCell ref="AB22:AC22"/>
    <mergeCell ref="O24:Q24"/>
    <mergeCell ref="S24:T24"/>
    <mergeCell ref="AB24:AC24"/>
    <mergeCell ref="F23:H23"/>
    <mergeCell ref="AG23:AI23"/>
    <mergeCell ref="O22:Q22"/>
    <mergeCell ref="F22:H22"/>
    <mergeCell ref="J22:K22"/>
    <mergeCell ref="X22:Z22"/>
    <mergeCell ref="S22:T22"/>
    <mergeCell ref="AE42:AI42"/>
    <mergeCell ref="AE43:AI43"/>
    <mergeCell ref="V43:Z43"/>
    <mergeCell ref="AC25:AI25"/>
    <mergeCell ref="AB32:AG32"/>
    <mergeCell ref="AD37:AJ38"/>
    <mergeCell ref="T32:W32"/>
    <mergeCell ref="AE41:AI41"/>
    <mergeCell ref="AB31:AG31"/>
    <mergeCell ref="T31:W31"/>
    <mergeCell ref="V42:Z42"/>
    <mergeCell ref="Z31:AA31"/>
    <mergeCell ref="N39:Y39"/>
    <mergeCell ref="M42:Q42"/>
    <mergeCell ref="V41:Z41"/>
    <mergeCell ref="Z32:AA32"/>
    <mergeCell ref="B41:E43"/>
    <mergeCell ref="F41:I41"/>
    <mergeCell ref="F42:I42"/>
    <mergeCell ref="B45:C45"/>
    <mergeCell ref="B47:C47"/>
    <mergeCell ref="O47:Q47"/>
    <mergeCell ref="M43:Q43"/>
    <mergeCell ref="M41:Q41"/>
    <mergeCell ref="D47:F47"/>
    <mergeCell ref="D46:F46"/>
    <mergeCell ref="D45:F45"/>
    <mergeCell ref="B46:C46"/>
    <mergeCell ref="V57:X57"/>
    <mergeCell ref="AB53:AC53"/>
    <mergeCell ref="K53:L53"/>
    <mergeCell ref="P53:R53"/>
    <mergeCell ref="J57:K57"/>
    <mergeCell ref="N57:O57"/>
    <mergeCell ref="R57:S57"/>
    <mergeCell ref="F43:I43"/>
    <mergeCell ref="R47:S47"/>
    <mergeCell ref="J47:L47"/>
    <mergeCell ref="R49:S49"/>
    <mergeCell ref="B49:C49"/>
    <mergeCell ref="D49:F49"/>
    <mergeCell ref="O49:Q49"/>
    <mergeCell ref="J49:L49"/>
    <mergeCell ref="P52:R52"/>
    <mergeCell ref="K51:L51"/>
    <mergeCell ref="B52:F52"/>
    <mergeCell ref="B48:C48"/>
    <mergeCell ref="D48:F48"/>
    <mergeCell ref="K52:L52"/>
    <mergeCell ref="B50:C50"/>
    <mergeCell ref="D50:F50"/>
    <mergeCell ref="AF54:AH54"/>
    <mergeCell ref="AF53:AH53"/>
    <mergeCell ref="B55:C55"/>
    <mergeCell ref="D55:F55"/>
    <mergeCell ref="D54:F54"/>
    <mergeCell ref="B54:C54"/>
    <mergeCell ref="AB54:AC54"/>
    <mergeCell ref="AF51:AH51"/>
    <mergeCell ref="AB52:AC52"/>
    <mergeCell ref="AF52:AH52"/>
    <mergeCell ref="AB51:AC51"/>
    <mergeCell ref="Y51:Z51"/>
    <mergeCell ref="Y53:Z53"/>
    <mergeCell ref="Y52:Z52"/>
    <mergeCell ref="P51:R51"/>
    <mergeCell ref="B53:C53"/>
    <mergeCell ref="D53:F53"/>
  </mergeCells>
  <phoneticPr fontId="1"/>
  <printOptions horizontalCentered="1"/>
  <pageMargins left="0.39370078740157483" right="0.19685039370078741" top="0.59055118110236227" bottom="0.39370078740157483" header="0.31496062992125984" footer="0.31496062992125984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2:AL57"/>
  <sheetViews>
    <sheetView view="pageBreakPreview" zoomScale="95" zoomScaleNormal="75" zoomScaleSheetLayoutView="95" workbookViewId="0">
      <selection sqref="A1:XFD1048576"/>
    </sheetView>
  </sheetViews>
  <sheetFormatPr defaultRowHeight="21" customHeight="1" x14ac:dyDescent="0.15"/>
  <cols>
    <col min="1" max="1" width="4.125" style="72" customWidth="1"/>
    <col min="2" max="2" width="5.625" style="72" customWidth="1"/>
    <col min="3" max="3" width="3.5" style="72" customWidth="1"/>
    <col min="4" max="4" width="5.625" style="72" customWidth="1"/>
    <col min="5" max="5" width="3.5" style="72" customWidth="1"/>
    <col min="6" max="6" width="5.625" style="72" customWidth="1"/>
    <col min="7" max="7" width="3.5" style="72" customWidth="1"/>
    <col min="8" max="8" width="5.625" style="72" customWidth="1"/>
    <col min="9" max="9" width="3.5" style="72" bestFit="1" customWidth="1"/>
    <col min="10" max="10" width="5.5" style="72" bestFit="1" customWidth="1"/>
    <col min="11" max="11" width="5.625" style="72" customWidth="1"/>
    <col min="12" max="12" width="3.5" style="72" bestFit="1" customWidth="1"/>
    <col min="13" max="13" width="5.625" style="72" customWidth="1"/>
    <col min="14" max="14" width="3.5" style="72" customWidth="1"/>
    <col min="15" max="15" width="5.625" style="72" customWidth="1"/>
    <col min="16" max="16" width="3.5" style="72" bestFit="1" customWidth="1"/>
    <col min="17" max="17" width="3.5" style="72" customWidth="1"/>
    <col min="18" max="18" width="4.375" style="72" customWidth="1"/>
    <col min="19" max="19" width="5.5" style="72" bestFit="1" customWidth="1"/>
    <col min="20" max="20" width="5.625" style="72" customWidth="1"/>
    <col min="21" max="21" width="3.5" style="72" bestFit="1" customWidth="1"/>
    <col min="22" max="22" width="5.625" style="72" customWidth="1"/>
    <col min="23" max="23" width="3.5" style="72" customWidth="1"/>
    <col min="24" max="24" width="5.625" style="72" customWidth="1"/>
    <col min="25" max="26" width="3.5" style="72" customWidth="1"/>
    <col min="27" max="27" width="3.5" style="72" bestFit="1" customWidth="1"/>
    <col min="28" max="28" width="5.5" style="72" bestFit="1" customWidth="1"/>
    <col min="29" max="29" width="5.625" style="72" customWidth="1"/>
    <col min="30" max="30" width="3.5" style="72" bestFit="1" customWidth="1"/>
    <col min="31" max="31" width="5.625" style="72" customWidth="1"/>
    <col min="32" max="32" width="3.5" style="72" customWidth="1"/>
    <col min="33" max="33" width="5.625" style="72" customWidth="1"/>
    <col min="34" max="35" width="3.5" style="72" customWidth="1"/>
    <col min="36" max="36" width="3.5" style="72" bestFit="1" customWidth="1"/>
    <col min="37" max="37" width="4.125" style="72" customWidth="1"/>
    <col min="38" max="16384" width="9" style="72"/>
  </cols>
  <sheetData>
    <row r="2" spans="2:36" ht="21" customHeight="1" x14ac:dyDescent="0.15">
      <c r="B2" s="457" t="s">
        <v>42</v>
      </c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  <c r="AD2" s="457"/>
      <c r="AE2" s="457"/>
      <c r="AF2" s="457"/>
      <c r="AG2" s="457"/>
      <c r="AH2" s="457"/>
      <c r="AI2" s="457"/>
      <c r="AJ2" s="457"/>
    </row>
    <row r="3" spans="2:36" ht="21" customHeight="1" thickBot="1" x14ac:dyDescent="0.2"/>
    <row r="4" spans="2:36" ht="30" customHeight="1" thickBot="1" x14ac:dyDescent="0.2">
      <c r="B4" s="466" t="s">
        <v>43</v>
      </c>
      <c r="C4" s="467"/>
      <c r="D4" s="467"/>
      <c r="E4" s="468"/>
      <c r="F4" s="458" t="s">
        <v>122</v>
      </c>
      <c r="G4" s="459"/>
      <c r="H4" s="459"/>
      <c r="I4" s="459"/>
      <c r="J4" s="459"/>
      <c r="K4" s="460"/>
      <c r="L4" s="461" t="s">
        <v>121</v>
      </c>
      <c r="M4" s="462"/>
      <c r="N4" s="462"/>
      <c r="O4" s="462"/>
      <c r="P4" s="463" t="s">
        <v>113</v>
      </c>
      <c r="Q4" s="464"/>
      <c r="R4" s="464"/>
      <c r="S4" s="464"/>
      <c r="T4" s="464"/>
      <c r="U4" s="464"/>
      <c r="V4" s="464"/>
      <c r="W4" s="465"/>
      <c r="AB4" s="83"/>
      <c r="AC4" s="83"/>
      <c r="AD4" s="84"/>
      <c r="AE4" s="84"/>
      <c r="AF4" s="84"/>
    </row>
    <row r="5" spans="2:36" ht="13.5" customHeight="1" thickBot="1" x14ac:dyDescent="0.2"/>
    <row r="6" spans="2:36" ht="21" customHeight="1" x14ac:dyDescent="0.15">
      <c r="B6" s="469" t="s">
        <v>0</v>
      </c>
      <c r="C6" s="414"/>
      <c r="D6" s="414"/>
      <c r="E6" s="414"/>
      <c r="F6" s="414"/>
      <c r="G6" s="414"/>
      <c r="H6" s="414"/>
      <c r="I6" s="414"/>
      <c r="J6" s="416" t="s">
        <v>120</v>
      </c>
      <c r="K6" s="472">
        <v>1</v>
      </c>
      <c r="L6" s="420" t="s">
        <v>3</v>
      </c>
      <c r="M6" s="470">
        <v>11</v>
      </c>
      <c r="N6" s="420" t="s">
        <v>7</v>
      </c>
      <c r="O6" s="85">
        <v>1</v>
      </c>
      <c r="P6" s="420" t="s">
        <v>5</v>
      </c>
      <c r="Q6" s="420"/>
      <c r="R6" s="421"/>
      <c r="S6" s="420" t="s">
        <v>120</v>
      </c>
      <c r="T6" s="436"/>
      <c r="U6" s="420" t="s">
        <v>3</v>
      </c>
      <c r="V6" s="436"/>
      <c r="W6" s="420" t="s">
        <v>7</v>
      </c>
      <c r="X6" s="86"/>
      <c r="Y6" s="420" t="s">
        <v>5</v>
      </c>
      <c r="Z6" s="420"/>
      <c r="AA6" s="421"/>
      <c r="AB6" s="416" t="s">
        <v>120</v>
      </c>
      <c r="AC6" s="436"/>
      <c r="AD6" s="420" t="s">
        <v>3</v>
      </c>
      <c r="AE6" s="436"/>
      <c r="AF6" s="420" t="s">
        <v>7</v>
      </c>
      <c r="AG6" s="86"/>
      <c r="AH6" s="420" t="s">
        <v>5</v>
      </c>
      <c r="AI6" s="420"/>
      <c r="AJ6" s="421"/>
    </row>
    <row r="7" spans="2:36" ht="21" customHeight="1" x14ac:dyDescent="0.15">
      <c r="B7" s="324"/>
      <c r="C7" s="325"/>
      <c r="D7" s="325"/>
      <c r="E7" s="325"/>
      <c r="F7" s="325"/>
      <c r="G7" s="325"/>
      <c r="H7" s="325"/>
      <c r="I7" s="325"/>
      <c r="J7" s="417"/>
      <c r="K7" s="366"/>
      <c r="L7" s="430"/>
      <c r="M7" s="471"/>
      <c r="N7" s="430"/>
      <c r="O7" s="87">
        <v>30</v>
      </c>
      <c r="P7" s="427" t="s">
        <v>6</v>
      </c>
      <c r="Q7" s="427"/>
      <c r="R7" s="439"/>
      <c r="S7" s="430"/>
      <c r="T7" s="437"/>
      <c r="U7" s="430"/>
      <c r="V7" s="437"/>
      <c r="W7" s="430"/>
      <c r="X7" s="88"/>
      <c r="Y7" s="427" t="s">
        <v>6</v>
      </c>
      <c r="Z7" s="427"/>
      <c r="AA7" s="439"/>
      <c r="AB7" s="417"/>
      <c r="AC7" s="437"/>
      <c r="AD7" s="430"/>
      <c r="AE7" s="437"/>
      <c r="AF7" s="430"/>
      <c r="AG7" s="88"/>
      <c r="AH7" s="427" t="s">
        <v>6</v>
      </c>
      <c r="AI7" s="427"/>
      <c r="AJ7" s="439"/>
    </row>
    <row r="8" spans="2:36" ht="21" customHeight="1" x14ac:dyDescent="0.15">
      <c r="B8" s="455" t="s">
        <v>1</v>
      </c>
      <c r="C8" s="322"/>
      <c r="D8" s="322"/>
      <c r="E8" s="322"/>
      <c r="F8" s="322"/>
      <c r="G8" s="322"/>
      <c r="H8" s="322"/>
      <c r="I8" s="323"/>
      <c r="J8" s="89" t="s">
        <v>24</v>
      </c>
      <c r="K8" s="451">
        <v>21</v>
      </c>
      <c r="L8" s="451"/>
      <c r="M8" s="451"/>
      <c r="N8" s="451"/>
      <c r="O8" s="451"/>
      <c r="P8" s="451"/>
      <c r="Q8" s="403" t="s">
        <v>4</v>
      </c>
      <c r="R8" s="419"/>
      <c r="S8" s="89" t="s">
        <v>25</v>
      </c>
      <c r="T8" s="438"/>
      <c r="U8" s="438"/>
      <c r="V8" s="438"/>
      <c r="W8" s="438"/>
      <c r="X8" s="438"/>
      <c r="Y8" s="438"/>
      <c r="Z8" s="403" t="s">
        <v>4</v>
      </c>
      <c r="AA8" s="403"/>
      <c r="AB8" s="89" t="s">
        <v>26</v>
      </c>
      <c r="AC8" s="438"/>
      <c r="AD8" s="438"/>
      <c r="AE8" s="438"/>
      <c r="AF8" s="438"/>
      <c r="AG8" s="438"/>
      <c r="AH8" s="438"/>
      <c r="AI8" s="403" t="s">
        <v>4</v>
      </c>
      <c r="AJ8" s="419"/>
    </row>
    <row r="9" spans="2:36" ht="21" customHeight="1" thickBot="1" x14ac:dyDescent="0.2">
      <c r="B9" s="333" t="s">
        <v>2</v>
      </c>
      <c r="C9" s="334"/>
      <c r="D9" s="334"/>
      <c r="E9" s="334"/>
      <c r="F9" s="334"/>
      <c r="G9" s="334"/>
      <c r="H9" s="334"/>
      <c r="I9" s="412"/>
      <c r="J9" s="90"/>
      <c r="K9" s="452">
        <v>8</v>
      </c>
      <c r="L9" s="452"/>
      <c r="M9" s="452"/>
      <c r="N9" s="452"/>
      <c r="O9" s="452"/>
      <c r="P9" s="452"/>
      <c r="Q9" s="423" t="s">
        <v>8</v>
      </c>
      <c r="R9" s="424"/>
      <c r="S9" s="91"/>
      <c r="T9" s="425"/>
      <c r="U9" s="425"/>
      <c r="V9" s="425"/>
      <c r="W9" s="425"/>
      <c r="X9" s="425"/>
      <c r="Y9" s="425"/>
      <c r="Z9" s="423" t="s">
        <v>8</v>
      </c>
      <c r="AA9" s="423"/>
      <c r="AB9" s="90"/>
      <c r="AC9" s="425"/>
      <c r="AD9" s="425"/>
      <c r="AE9" s="425"/>
      <c r="AF9" s="425"/>
      <c r="AG9" s="425"/>
      <c r="AH9" s="425"/>
      <c r="AI9" s="423" t="s">
        <v>8</v>
      </c>
      <c r="AJ9" s="424"/>
    </row>
    <row r="10" spans="2:36" ht="21" customHeight="1" x14ac:dyDescent="0.15">
      <c r="B10" s="431" t="s">
        <v>9</v>
      </c>
      <c r="C10" s="441"/>
      <c r="D10" s="441"/>
      <c r="E10" s="441"/>
      <c r="F10" s="432"/>
      <c r="G10" s="442"/>
      <c r="H10" s="442"/>
      <c r="I10" s="442"/>
      <c r="J10" s="431" t="s">
        <v>17</v>
      </c>
      <c r="K10" s="432"/>
      <c r="L10" s="432"/>
      <c r="M10" s="432"/>
      <c r="N10" s="432"/>
      <c r="O10" s="432"/>
      <c r="P10" s="432"/>
      <c r="Q10" s="432"/>
      <c r="R10" s="433"/>
      <c r="S10" s="441" t="s">
        <v>17</v>
      </c>
      <c r="T10" s="432"/>
      <c r="U10" s="432"/>
      <c r="V10" s="432"/>
      <c r="W10" s="432"/>
      <c r="X10" s="432"/>
      <c r="Y10" s="432"/>
      <c r="Z10" s="432"/>
      <c r="AA10" s="442"/>
      <c r="AB10" s="431" t="s">
        <v>17</v>
      </c>
      <c r="AC10" s="432"/>
      <c r="AD10" s="432"/>
      <c r="AE10" s="432"/>
      <c r="AF10" s="432"/>
      <c r="AG10" s="432"/>
      <c r="AH10" s="432"/>
      <c r="AI10" s="432"/>
      <c r="AJ10" s="433"/>
    </row>
    <row r="11" spans="2:36" ht="21" customHeight="1" x14ac:dyDescent="0.15">
      <c r="B11" s="335" t="s">
        <v>10</v>
      </c>
      <c r="C11" s="336"/>
      <c r="D11" s="336"/>
      <c r="E11" s="337"/>
      <c r="F11" s="338" t="s">
        <v>11</v>
      </c>
      <c r="G11" s="321"/>
      <c r="H11" s="321"/>
      <c r="I11" s="321"/>
      <c r="J11" s="434"/>
      <c r="K11" s="338"/>
      <c r="L11" s="338"/>
      <c r="M11" s="338"/>
      <c r="N11" s="338"/>
      <c r="O11" s="338"/>
      <c r="P11" s="338"/>
      <c r="Q11" s="338"/>
      <c r="R11" s="435"/>
      <c r="S11" s="443"/>
      <c r="T11" s="338"/>
      <c r="U11" s="338"/>
      <c r="V11" s="338"/>
      <c r="W11" s="338"/>
      <c r="X11" s="338"/>
      <c r="Y11" s="338"/>
      <c r="Z11" s="338"/>
      <c r="AA11" s="321"/>
      <c r="AB11" s="434"/>
      <c r="AC11" s="338"/>
      <c r="AD11" s="338"/>
      <c r="AE11" s="338"/>
      <c r="AF11" s="338"/>
      <c r="AG11" s="338"/>
      <c r="AH11" s="338"/>
      <c r="AI11" s="338"/>
      <c r="AJ11" s="435"/>
    </row>
    <row r="12" spans="2:36" ht="21" customHeight="1" x14ac:dyDescent="0.15">
      <c r="B12" s="326" t="s">
        <v>12</v>
      </c>
      <c r="C12" s="327"/>
      <c r="D12" s="327"/>
      <c r="E12" s="328"/>
      <c r="F12" s="329">
        <v>320200</v>
      </c>
      <c r="G12" s="330"/>
      <c r="H12" s="330"/>
      <c r="I12" s="92" t="s">
        <v>18</v>
      </c>
      <c r="J12" s="93"/>
      <c r="K12" s="453">
        <f>IF(F12="","",ROUNDDOWN(F12*K9/10,0))</f>
        <v>256160</v>
      </c>
      <c r="L12" s="453"/>
      <c r="M12" s="453"/>
      <c r="N12" s="453"/>
      <c r="O12" s="453"/>
      <c r="P12" s="453"/>
      <c r="Q12" s="453"/>
      <c r="R12" s="94" t="s">
        <v>18</v>
      </c>
      <c r="S12" s="95"/>
      <c r="T12" s="422" t="str">
        <f>IF(OR(F12="",T8=""),"",ROUNDDOWN(F12*T9/10*T8/(K8+T8+AC8),0))</f>
        <v/>
      </c>
      <c r="U12" s="422"/>
      <c r="V12" s="422"/>
      <c r="W12" s="422"/>
      <c r="X12" s="422"/>
      <c r="Y12" s="422"/>
      <c r="Z12" s="422"/>
      <c r="AA12" s="96" t="s">
        <v>18</v>
      </c>
      <c r="AB12" s="93"/>
      <c r="AC12" s="422" t="str">
        <f>IF(OR(F12="",AC8=""),"",ROUNDDOWN(F12*AC9/10,0))</f>
        <v/>
      </c>
      <c r="AD12" s="422"/>
      <c r="AE12" s="422"/>
      <c r="AF12" s="422"/>
      <c r="AG12" s="422"/>
      <c r="AH12" s="422"/>
      <c r="AI12" s="422"/>
      <c r="AJ12" s="94" t="s">
        <v>18</v>
      </c>
    </row>
    <row r="13" spans="2:36" ht="21" customHeight="1" x14ac:dyDescent="0.15">
      <c r="B13" s="227" t="s">
        <v>13</v>
      </c>
      <c r="C13" s="228"/>
      <c r="D13" s="228"/>
      <c r="E13" s="229"/>
      <c r="F13" s="319">
        <v>12217</v>
      </c>
      <c r="G13" s="320"/>
      <c r="H13" s="320"/>
      <c r="I13" s="77" t="s">
        <v>18</v>
      </c>
      <c r="J13" s="97"/>
      <c r="K13" s="449">
        <f>IF(F13="","",ROUNDDOWN(F13*K9/10,0))</f>
        <v>9773</v>
      </c>
      <c r="L13" s="449"/>
      <c r="M13" s="449"/>
      <c r="N13" s="449"/>
      <c r="O13" s="449"/>
      <c r="P13" s="449"/>
      <c r="Q13" s="449"/>
      <c r="R13" s="98" t="s">
        <v>18</v>
      </c>
      <c r="S13" s="99"/>
      <c r="T13" s="418" t="str">
        <f>IF(OR(F13="",T8=""),"",ROUNDDOWN(F13*T9/10*T8/(K8+T8+AC8),0))</f>
        <v/>
      </c>
      <c r="U13" s="418"/>
      <c r="V13" s="418"/>
      <c r="W13" s="418"/>
      <c r="X13" s="418"/>
      <c r="Y13" s="418"/>
      <c r="Z13" s="418"/>
      <c r="AA13" s="100" t="s">
        <v>18</v>
      </c>
      <c r="AB13" s="97"/>
      <c r="AC13" s="418" t="str">
        <f>IF(OR(F13="",AC8=""),"",ROUNDDOWN(F13*AC9/10,0))</f>
        <v/>
      </c>
      <c r="AD13" s="418"/>
      <c r="AE13" s="418"/>
      <c r="AF13" s="418"/>
      <c r="AG13" s="418"/>
      <c r="AH13" s="418"/>
      <c r="AI13" s="418"/>
      <c r="AJ13" s="98" t="s">
        <v>18</v>
      </c>
    </row>
    <row r="14" spans="2:36" ht="21" customHeight="1" x14ac:dyDescent="0.15">
      <c r="B14" s="227"/>
      <c r="C14" s="228"/>
      <c r="D14" s="228"/>
      <c r="E14" s="229"/>
      <c r="F14" s="319"/>
      <c r="G14" s="320"/>
      <c r="H14" s="320"/>
      <c r="I14" s="77" t="s">
        <v>18</v>
      </c>
      <c r="J14" s="97"/>
      <c r="K14" s="449" t="str">
        <f>IF(F14="","",ROUNDDOWN(F14*K9/10,0))</f>
        <v/>
      </c>
      <c r="L14" s="449"/>
      <c r="M14" s="449"/>
      <c r="N14" s="449"/>
      <c r="O14" s="449"/>
      <c r="P14" s="449"/>
      <c r="Q14" s="449"/>
      <c r="R14" s="98" t="s">
        <v>18</v>
      </c>
      <c r="S14" s="99"/>
      <c r="T14" s="418" t="str">
        <f>IF(OR(F14="",T8=""),"",ROUNDDOWN(F14*T9/10*T8/(K8+T8+AC8),0))</f>
        <v/>
      </c>
      <c r="U14" s="418"/>
      <c r="V14" s="418"/>
      <c r="W14" s="418"/>
      <c r="X14" s="418"/>
      <c r="Y14" s="418"/>
      <c r="Z14" s="418"/>
      <c r="AA14" s="100" t="s">
        <v>18</v>
      </c>
      <c r="AB14" s="97"/>
      <c r="AC14" s="418" t="str">
        <f>IF(OR(F14="",AC8=""),"",ROUNDDOWN(F14*AC9/10,0))</f>
        <v/>
      </c>
      <c r="AD14" s="418"/>
      <c r="AE14" s="418"/>
      <c r="AF14" s="418"/>
      <c r="AG14" s="418"/>
      <c r="AH14" s="418"/>
      <c r="AI14" s="418"/>
      <c r="AJ14" s="98" t="s">
        <v>18</v>
      </c>
    </row>
    <row r="15" spans="2:36" ht="21" customHeight="1" x14ac:dyDescent="0.15">
      <c r="B15" s="243"/>
      <c r="C15" s="244"/>
      <c r="D15" s="244"/>
      <c r="E15" s="245"/>
      <c r="F15" s="331"/>
      <c r="G15" s="332"/>
      <c r="H15" s="332"/>
      <c r="I15" s="92" t="s">
        <v>18</v>
      </c>
      <c r="J15" s="93"/>
      <c r="K15" s="453" t="str">
        <f>IF(F15="","",ROUNDDOWN(F15*K9/10,0))</f>
        <v/>
      </c>
      <c r="L15" s="453"/>
      <c r="M15" s="453"/>
      <c r="N15" s="453"/>
      <c r="O15" s="453"/>
      <c r="P15" s="453"/>
      <c r="Q15" s="453"/>
      <c r="R15" s="94" t="s">
        <v>18</v>
      </c>
      <c r="S15" s="95"/>
      <c r="T15" s="422" t="str">
        <f>IF(OR(F15="",T8=""),"",ROUNDDOWN(F15*T9/10*T8/(K8+T8+AC8),0))</f>
        <v/>
      </c>
      <c r="U15" s="422"/>
      <c r="V15" s="422"/>
      <c r="W15" s="422"/>
      <c r="X15" s="422"/>
      <c r="Y15" s="422"/>
      <c r="Z15" s="422"/>
      <c r="AA15" s="96" t="s">
        <v>18</v>
      </c>
      <c r="AB15" s="93"/>
      <c r="AC15" s="422" t="str">
        <f>IF(OR(F15="",AC8=""),"",ROUNDDOWN(F15*AC9/10,0))</f>
        <v/>
      </c>
      <c r="AD15" s="422"/>
      <c r="AE15" s="422"/>
      <c r="AF15" s="422"/>
      <c r="AG15" s="422"/>
      <c r="AH15" s="422"/>
      <c r="AI15" s="422"/>
      <c r="AJ15" s="94" t="s">
        <v>18</v>
      </c>
    </row>
    <row r="16" spans="2:36" ht="21" customHeight="1" thickBot="1" x14ac:dyDescent="0.2">
      <c r="B16" s="333" t="s">
        <v>14</v>
      </c>
      <c r="C16" s="334"/>
      <c r="D16" s="334"/>
      <c r="E16" s="334"/>
      <c r="F16" s="334"/>
      <c r="G16" s="334"/>
      <c r="H16" s="334"/>
      <c r="I16" s="334"/>
      <c r="J16" s="101" t="s">
        <v>27</v>
      </c>
      <c r="K16" s="447">
        <f>IF(SUM(K12:Q15)=0,"",SUM(K12:Q15))</f>
        <v>265933</v>
      </c>
      <c r="L16" s="447"/>
      <c r="M16" s="447"/>
      <c r="N16" s="447"/>
      <c r="O16" s="447"/>
      <c r="P16" s="447"/>
      <c r="Q16" s="447"/>
      <c r="R16" s="102" t="s">
        <v>18</v>
      </c>
      <c r="S16" s="101" t="s">
        <v>29</v>
      </c>
      <c r="T16" s="440" t="str">
        <f>IF(SUM(T12:Z15)=0,"",SUM(T12:Z15))</f>
        <v/>
      </c>
      <c r="U16" s="440"/>
      <c r="V16" s="440"/>
      <c r="W16" s="440"/>
      <c r="X16" s="440"/>
      <c r="Y16" s="440"/>
      <c r="Z16" s="440"/>
      <c r="AA16" s="103" t="s">
        <v>18</v>
      </c>
      <c r="AB16" s="101" t="s">
        <v>28</v>
      </c>
      <c r="AC16" s="440" t="str">
        <f>IF(SUM(AC12:AI15)=0,"",SUM(AC12:AI15))</f>
        <v/>
      </c>
      <c r="AD16" s="440"/>
      <c r="AE16" s="440"/>
      <c r="AF16" s="440"/>
      <c r="AG16" s="440"/>
      <c r="AH16" s="440"/>
      <c r="AI16" s="440"/>
      <c r="AJ16" s="102" t="s">
        <v>18</v>
      </c>
    </row>
    <row r="17" spans="2:36" ht="21" customHeight="1" x14ac:dyDescent="0.15">
      <c r="B17" s="324" t="s">
        <v>15</v>
      </c>
      <c r="C17" s="325"/>
      <c r="D17" s="325"/>
      <c r="E17" s="325"/>
      <c r="F17" s="325"/>
      <c r="G17" s="325"/>
      <c r="H17" s="325"/>
      <c r="I17" s="325"/>
      <c r="J17" s="428" t="s">
        <v>20</v>
      </c>
      <c r="K17" s="368"/>
      <c r="L17" s="420" t="s">
        <v>19</v>
      </c>
      <c r="M17" s="368" t="s">
        <v>21</v>
      </c>
      <c r="N17" s="368"/>
      <c r="O17" s="368"/>
      <c r="P17" s="368"/>
      <c r="Q17" s="104"/>
      <c r="R17" s="105"/>
      <c r="S17" s="428" t="s">
        <v>20</v>
      </c>
      <c r="T17" s="368"/>
      <c r="U17" s="420" t="s">
        <v>19</v>
      </c>
      <c r="V17" s="368" t="s">
        <v>21</v>
      </c>
      <c r="W17" s="368"/>
      <c r="X17" s="368"/>
      <c r="Y17" s="368"/>
      <c r="Z17" s="104"/>
      <c r="AA17" s="105"/>
      <c r="AB17" s="428" t="s">
        <v>20</v>
      </c>
      <c r="AC17" s="368"/>
      <c r="AD17" s="420" t="s">
        <v>19</v>
      </c>
      <c r="AE17" s="368" t="s">
        <v>21</v>
      </c>
      <c r="AF17" s="368"/>
      <c r="AG17" s="368"/>
      <c r="AH17" s="368"/>
      <c r="AI17" s="104"/>
      <c r="AJ17" s="105"/>
    </row>
    <row r="18" spans="2:36" ht="21" customHeight="1" x14ac:dyDescent="0.15">
      <c r="B18" s="335" t="s">
        <v>10</v>
      </c>
      <c r="C18" s="336"/>
      <c r="D18" s="336"/>
      <c r="E18" s="337"/>
      <c r="F18" s="321" t="s">
        <v>11</v>
      </c>
      <c r="G18" s="322"/>
      <c r="H18" s="322"/>
      <c r="I18" s="323"/>
      <c r="J18" s="429"/>
      <c r="K18" s="369"/>
      <c r="L18" s="427"/>
      <c r="M18" s="369"/>
      <c r="N18" s="369"/>
      <c r="O18" s="369"/>
      <c r="P18" s="369"/>
      <c r="Q18" s="106"/>
      <c r="R18" s="107"/>
      <c r="S18" s="429"/>
      <c r="T18" s="369"/>
      <c r="U18" s="427"/>
      <c r="V18" s="369"/>
      <c r="W18" s="369"/>
      <c r="X18" s="369"/>
      <c r="Y18" s="369"/>
      <c r="Z18" s="106"/>
      <c r="AA18" s="107"/>
      <c r="AB18" s="429"/>
      <c r="AC18" s="369"/>
      <c r="AD18" s="427"/>
      <c r="AE18" s="369"/>
      <c r="AF18" s="369"/>
      <c r="AG18" s="369"/>
      <c r="AH18" s="369"/>
      <c r="AI18" s="106"/>
      <c r="AJ18" s="107"/>
    </row>
    <row r="19" spans="2:36" ht="21" customHeight="1" x14ac:dyDescent="0.15">
      <c r="B19" s="326" t="s">
        <v>119</v>
      </c>
      <c r="C19" s="327"/>
      <c r="D19" s="327"/>
      <c r="E19" s="328"/>
      <c r="F19" s="329"/>
      <c r="G19" s="330"/>
      <c r="H19" s="330"/>
      <c r="I19" s="108" t="s">
        <v>18</v>
      </c>
      <c r="J19" s="355" t="str">
        <f t="shared" ref="J19:J24" si="0">IF(F19="","",F19)</f>
        <v/>
      </c>
      <c r="K19" s="356"/>
      <c r="L19" s="96" t="s">
        <v>19</v>
      </c>
      <c r="M19" s="109" t="str">
        <f>IF(F19="","",K9/10)</f>
        <v/>
      </c>
      <c r="N19" s="96" t="s">
        <v>22</v>
      </c>
      <c r="O19" s="356" t="str">
        <f t="shared" ref="O19:O24" si="1">IF(F19="","",J19*M19)</f>
        <v/>
      </c>
      <c r="P19" s="356"/>
      <c r="Q19" s="356"/>
      <c r="R19" s="94" t="s">
        <v>18</v>
      </c>
      <c r="S19" s="367" t="str">
        <f>IF(T8="","",F19)</f>
        <v/>
      </c>
      <c r="T19" s="344"/>
      <c r="U19" s="96" t="s">
        <v>19</v>
      </c>
      <c r="V19" s="110" t="str">
        <f>IF(T8="","",T9/10)</f>
        <v/>
      </c>
      <c r="W19" s="96" t="s">
        <v>22</v>
      </c>
      <c r="X19" s="344" t="str">
        <f t="shared" ref="X19:X24" si="2">IF(S19="","",S19*V19)</f>
        <v/>
      </c>
      <c r="Y19" s="344"/>
      <c r="Z19" s="344"/>
      <c r="AA19" s="96" t="s">
        <v>18</v>
      </c>
      <c r="AB19" s="367" t="str">
        <f>IF(AC8="","",F19)</f>
        <v/>
      </c>
      <c r="AC19" s="344"/>
      <c r="AD19" s="96" t="s">
        <v>100</v>
      </c>
      <c r="AE19" s="110" t="str">
        <f>IF(AC8="","",AC9/10)</f>
        <v/>
      </c>
      <c r="AF19" s="96" t="s">
        <v>22</v>
      </c>
      <c r="AG19" s="344" t="str">
        <f t="shared" ref="AG19:AG24" si="3">IF(AB19="","",AB19*AE19)</f>
        <v/>
      </c>
      <c r="AH19" s="344"/>
      <c r="AI19" s="344"/>
      <c r="AJ19" s="94" t="s">
        <v>18</v>
      </c>
    </row>
    <row r="20" spans="2:36" ht="21" customHeight="1" x14ac:dyDescent="0.15">
      <c r="B20" s="227" t="s">
        <v>118</v>
      </c>
      <c r="C20" s="228"/>
      <c r="D20" s="228"/>
      <c r="E20" s="229"/>
      <c r="F20" s="319">
        <v>10000</v>
      </c>
      <c r="G20" s="320"/>
      <c r="H20" s="320"/>
      <c r="I20" s="111" t="s">
        <v>18</v>
      </c>
      <c r="J20" s="380">
        <f t="shared" si="0"/>
        <v>10000</v>
      </c>
      <c r="K20" s="372"/>
      <c r="L20" s="100" t="s">
        <v>19</v>
      </c>
      <c r="M20" s="112">
        <f>IF(F20="","",K9/10)</f>
        <v>0.8</v>
      </c>
      <c r="N20" s="100" t="s">
        <v>22</v>
      </c>
      <c r="O20" s="372">
        <f t="shared" si="1"/>
        <v>8000</v>
      </c>
      <c r="P20" s="372"/>
      <c r="Q20" s="372"/>
      <c r="R20" s="98" t="s">
        <v>18</v>
      </c>
      <c r="S20" s="373" t="str">
        <f>IF(T8="","",F20)</f>
        <v/>
      </c>
      <c r="T20" s="364"/>
      <c r="U20" s="100" t="s">
        <v>19</v>
      </c>
      <c r="V20" s="113" t="str">
        <f>IF(T8="","",T9/10)</f>
        <v/>
      </c>
      <c r="W20" s="100" t="s">
        <v>22</v>
      </c>
      <c r="X20" s="364" t="str">
        <f t="shared" si="2"/>
        <v/>
      </c>
      <c r="Y20" s="364"/>
      <c r="Z20" s="364"/>
      <c r="AA20" s="100" t="s">
        <v>18</v>
      </c>
      <c r="AB20" s="373" t="str">
        <f>IF(AC8="","",F20)</f>
        <v/>
      </c>
      <c r="AC20" s="364"/>
      <c r="AD20" s="100" t="s">
        <v>19</v>
      </c>
      <c r="AE20" s="113" t="str">
        <f>IF(AC8="","",AC9/10)</f>
        <v/>
      </c>
      <c r="AF20" s="100" t="s">
        <v>22</v>
      </c>
      <c r="AG20" s="364" t="str">
        <f t="shared" si="3"/>
        <v/>
      </c>
      <c r="AH20" s="364"/>
      <c r="AI20" s="364"/>
      <c r="AJ20" s="98" t="s">
        <v>18</v>
      </c>
    </row>
    <row r="21" spans="2:36" ht="21" customHeight="1" x14ac:dyDescent="0.15">
      <c r="B21" s="227" t="s">
        <v>117</v>
      </c>
      <c r="C21" s="228"/>
      <c r="D21" s="228"/>
      <c r="E21" s="229"/>
      <c r="F21" s="319"/>
      <c r="G21" s="320"/>
      <c r="H21" s="320"/>
      <c r="I21" s="111" t="s">
        <v>18</v>
      </c>
      <c r="J21" s="385" t="str">
        <f t="shared" si="0"/>
        <v/>
      </c>
      <c r="K21" s="371"/>
      <c r="L21" s="100" t="s">
        <v>19</v>
      </c>
      <c r="M21" s="114" t="str">
        <f>IF(F21="","",K9/10)</f>
        <v/>
      </c>
      <c r="N21" s="100" t="s">
        <v>22</v>
      </c>
      <c r="O21" s="371" t="str">
        <f t="shared" si="1"/>
        <v/>
      </c>
      <c r="P21" s="371"/>
      <c r="Q21" s="371"/>
      <c r="R21" s="98" t="s">
        <v>18</v>
      </c>
      <c r="S21" s="373" t="str">
        <f>IF(T8="","",F21)</f>
        <v/>
      </c>
      <c r="T21" s="364"/>
      <c r="U21" s="100" t="s">
        <v>19</v>
      </c>
      <c r="V21" s="113" t="str">
        <f>IF(T8="","",T9/10)</f>
        <v/>
      </c>
      <c r="W21" s="100" t="s">
        <v>22</v>
      </c>
      <c r="X21" s="364" t="str">
        <f t="shared" si="2"/>
        <v/>
      </c>
      <c r="Y21" s="364"/>
      <c r="Z21" s="364"/>
      <c r="AA21" s="100" t="s">
        <v>18</v>
      </c>
      <c r="AB21" s="373" t="str">
        <f>IF(AC8="","",F21)</f>
        <v/>
      </c>
      <c r="AC21" s="364"/>
      <c r="AD21" s="100" t="s">
        <v>19</v>
      </c>
      <c r="AE21" s="113" t="str">
        <f>IF(AC8="","",AC9/10)</f>
        <v/>
      </c>
      <c r="AF21" s="100" t="s">
        <v>22</v>
      </c>
      <c r="AG21" s="364" t="str">
        <f t="shared" si="3"/>
        <v/>
      </c>
      <c r="AH21" s="364"/>
      <c r="AI21" s="364"/>
      <c r="AJ21" s="98" t="s">
        <v>18</v>
      </c>
    </row>
    <row r="22" spans="2:36" ht="21" customHeight="1" x14ac:dyDescent="0.15">
      <c r="B22" s="227"/>
      <c r="C22" s="228"/>
      <c r="D22" s="228"/>
      <c r="E22" s="229"/>
      <c r="F22" s="319"/>
      <c r="G22" s="320"/>
      <c r="H22" s="320"/>
      <c r="I22" s="111" t="s">
        <v>18</v>
      </c>
      <c r="J22" s="385" t="str">
        <f t="shared" si="0"/>
        <v/>
      </c>
      <c r="K22" s="371"/>
      <c r="L22" s="100" t="s">
        <v>19</v>
      </c>
      <c r="M22" s="114" t="str">
        <f>IF(F22="","",K9/10)</f>
        <v/>
      </c>
      <c r="N22" s="100" t="s">
        <v>22</v>
      </c>
      <c r="O22" s="371" t="str">
        <f t="shared" si="1"/>
        <v/>
      </c>
      <c r="P22" s="371"/>
      <c r="Q22" s="371"/>
      <c r="R22" s="98" t="s">
        <v>18</v>
      </c>
      <c r="S22" s="373" t="str">
        <f>IF(T8="","",F22)</f>
        <v/>
      </c>
      <c r="T22" s="364"/>
      <c r="U22" s="100" t="s">
        <v>19</v>
      </c>
      <c r="V22" s="113" t="str">
        <f>IF(T8="","",T9/10)</f>
        <v/>
      </c>
      <c r="W22" s="100" t="s">
        <v>22</v>
      </c>
      <c r="X22" s="364" t="str">
        <f t="shared" si="2"/>
        <v/>
      </c>
      <c r="Y22" s="364"/>
      <c r="Z22" s="364"/>
      <c r="AA22" s="100" t="s">
        <v>18</v>
      </c>
      <c r="AB22" s="373" t="str">
        <f>IF(AC8="","",F22)</f>
        <v/>
      </c>
      <c r="AC22" s="364"/>
      <c r="AD22" s="100" t="s">
        <v>19</v>
      </c>
      <c r="AE22" s="113" t="str">
        <f>IF(AC8="","",AC9/10)</f>
        <v/>
      </c>
      <c r="AF22" s="100" t="s">
        <v>22</v>
      </c>
      <c r="AG22" s="364" t="str">
        <f t="shared" si="3"/>
        <v/>
      </c>
      <c r="AH22" s="364"/>
      <c r="AI22" s="364"/>
      <c r="AJ22" s="98" t="s">
        <v>18</v>
      </c>
    </row>
    <row r="23" spans="2:36" ht="21" customHeight="1" x14ac:dyDescent="0.15">
      <c r="B23" s="227"/>
      <c r="C23" s="228"/>
      <c r="D23" s="228"/>
      <c r="E23" s="229"/>
      <c r="F23" s="319"/>
      <c r="G23" s="320"/>
      <c r="H23" s="320"/>
      <c r="I23" s="111" t="s">
        <v>18</v>
      </c>
      <c r="J23" s="385" t="str">
        <f t="shared" si="0"/>
        <v/>
      </c>
      <c r="K23" s="371"/>
      <c r="L23" s="100" t="s">
        <v>19</v>
      </c>
      <c r="M23" s="114" t="str">
        <f>IF(F23="","",K9/10)</f>
        <v/>
      </c>
      <c r="N23" s="100" t="s">
        <v>22</v>
      </c>
      <c r="O23" s="371" t="str">
        <f t="shared" si="1"/>
        <v/>
      </c>
      <c r="P23" s="371"/>
      <c r="Q23" s="371"/>
      <c r="R23" s="98" t="s">
        <v>18</v>
      </c>
      <c r="S23" s="373" t="str">
        <f>IF(T8="","",F23)</f>
        <v/>
      </c>
      <c r="T23" s="364"/>
      <c r="U23" s="100" t="s">
        <v>19</v>
      </c>
      <c r="V23" s="113" t="str">
        <f>IF(T8="","",T9/10)</f>
        <v/>
      </c>
      <c r="W23" s="100" t="s">
        <v>22</v>
      </c>
      <c r="X23" s="364" t="str">
        <f t="shared" si="2"/>
        <v/>
      </c>
      <c r="Y23" s="364"/>
      <c r="Z23" s="364"/>
      <c r="AA23" s="100" t="s">
        <v>18</v>
      </c>
      <c r="AB23" s="373" t="str">
        <f>IF(AC8="","",F23)</f>
        <v/>
      </c>
      <c r="AC23" s="364"/>
      <c r="AD23" s="100" t="s">
        <v>19</v>
      </c>
      <c r="AE23" s="113" t="str">
        <f>IF(AC8="","",AC9/10)</f>
        <v/>
      </c>
      <c r="AF23" s="100" t="s">
        <v>22</v>
      </c>
      <c r="AG23" s="364" t="str">
        <f t="shared" si="3"/>
        <v/>
      </c>
      <c r="AH23" s="364"/>
      <c r="AI23" s="364"/>
      <c r="AJ23" s="98" t="s">
        <v>18</v>
      </c>
    </row>
    <row r="24" spans="2:36" ht="21" customHeight="1" x14ac:dyDescent="0.15">
      <c r="B24" s="243"/>
      <c r="C24" s="244"/>
      <c r="D24" s="244"/>
      <c r="E24" s="245"/>
      <c r="F24" s="319"/>
      <c r="G24" s="320"/>
      <c r="H24" s="320"/>
      <c r="I24" s="108" t="s">
        <v>18</v>
      </c>
      <c r="J24" s="355" t="str">
        <f t="shared" si="0"/>
        <v/>
      </c>
      <c r="K24" s="356"/>
      <c r="L24" s="96" t="s">
        <v>19</v>
      </c>
      <c r="M24" s="109" t="str">
        <f>IF(F24="","",K9/10)</f>
        <v/>
      </c>
      <c r="N24" s="96" t="s">
        <v>22</v>
      </c>
      <c r="O24" s="356" t="str">
        <f t="shared" si="1"/>
        <v/>
      </c>
      <c r="P24" s="356"/>
      <c r="Q24" s="356"/>
      <c r="R24" s="94" t="s">
        <v>18</v>
      </c>
      <c r="S24" s="367" t="str">
        <f>IF(T8="","",F24)</f>
        <v/>
      </c>
      <c r="T24" s="344"/>
      <c r="U24" s="96" t="s">
        <v>19</v>
      </c>
      <c r="V24" s="110" t="str">
        <f>IF(T8="","",T9/10)</f>
        <v/>
      </c>
      <c r="W24" s="96" t="s">
        <v>22</v>
      </c>
      <c r="X24" s="344" t="str">
        <f t="shared" si="2"/>
        <v/>
      </c>
      <c r="Y24" s="344"/>
      <c r="Z24" s="344"/>
      <c r="AA24" s="96" t="s">
        <v>18</v>
      </c>
      <c r="AB24" s="367" t="str">
        <f>IF(AC8="","",F24)</f>
        <v/>
      </c>
      <c r="AC24" s="344"/>
      <c r="AD24" s="96" t="s">
        <v>19</v>
      </c>
      <c r="AE24" s="110" t="str">
        <f>IF(AC8="","",AC9/10)</f>
        <v/>
      </c>
      <c r="AF24" s="96" t="s">
        <v>22</v>
      </c>
      <c r="AG24" s="344" t="str">
        <f t="shared" si="3"/>
        <v/>
      </c>
      <c r="AH24" s="344"/>
      <c r="AI24" s="344"/>
      <c r="AJ24" s="94" t="s">
        <v>18</v>
      </c>
    </row>
    <row r="25" spans="2:36" ht="21" customHeight="1" thickBot="1" x14ac:dyDescent="0.2">
      <c r="B25" s="333" t="s">
        <v>14</v>
      </c>
      <c r="C25" s="334"/>
      <c r="D25" s="334"/>
      <c r="E25" s="334"/>
      <c r="F25" s="334"/>
      <c r="G25" s="334"/>
      <c r="H25" s="334"/>
      <c r="I25" s="334"/>
      <c r="J25" s="101" t="s">
        <v>30</v>
      </c>
      <c r="K25" s="383">
        <f>IF(SUM(O19:Q24)=0,"",SUM(O19:Q24))</f>
        <v>8000</v>
      </c>
      <c r="L25" s="384"/>
      <c r="M25" s="384"/>
      <c r="N25" s="384"/>
      <c r="O25" s="384"/>
      <c r="P25" s="384"/>
      <c r="Q25" s="384"/>
      <c r="R25" s="102" t="s">
        <v>18</v>
      </c>
      <c r="S25" s="101" t="s">
        <v>31</v>
      </c>
      <c r="T25" s="349" t="str">
        <f>IF(SUM(X19:Z24)=0,"",SUM(X19:Z24))</f>
        <v/>
      </c>
      <c r="U25" s="350"/>
      <c r="V25" s="350"/>
      <c r="W25" s="350"/>
      <c r="X25" s="350"/>
      <c r="Y25" s="350"/>
      <c r="Z25" s="350"/>
      <c r="AA25" s="103" t="s">
        <v>18</v>
      </c>
      <c r="AB25" s="101" t="s">
        <v>32</v>
      </c>
      <c r="AC25" s="349" t="str">
        <f>IF(SUM(AG19:AI24)=0,"",SUM(AG19:AI24))</f>
        <v/>
      </c>
      <c r="AD25" s="350"/>
      <c r="AE25" s="350"/>
      <c r="AF25" s="350"/>
      <c r="AG25" s="350"/>
      <c r="AH25" s="350"/>
      <c r="AI25" s="350"/>
      <c r="AJ25" s="102" t="s">
        <v>18</v>
      </c>
    </row>
    <row r="26" spans="2:36" ht="13.5" customHeight="1" x14ac:dyDescent="0.15"/>
    <row r="27" spans="2:36" ht="13.5" customHeight="1" thickBot="1" x14ac:dyDescent="0.2"/>
    <row r="28" spans="2:36" ht="6" customHeight="1" x14ac:dyDescent="0.15">
      <c r="I28" s="115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7"/>
    </row>
    <row r="29" spans="2:36" ht="21" customHeight="1" x14ac:dyDescent="0.15">
      <c r="B29" s="95"/>
      <c r="C29" s="95"/>
      <c r="D29" s="95"/>
      <c r="E29" s="95"/>
      <c r="I29" s="93"/>
      <c r="J29" s="96" t="s">
        <v>120</v>
      </c>
      <c r="K29" s="118">
        <v>1</v>
      </c>
      <c r="L29" s="96" t="s">
        <v>44</v>
      </c>
      <c r="M29" s="118">
        <v>11</v>
      </c>
      <c r="N29" s="95" t="s">
        <v>46</v>
      </c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119"/>
    </row>
    <row r="30" spans="2:36" ht="9" customHeight="1" x14ac:dyDescent="0.15">
      <c r="B30" s="95"/>
      <c r="C30" s="95"/>
      <c r="D30" s="95"/>
      <c r="E30" s="95"/>
      <c r="I30" s="93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119"/>
    </row>
    <row r="31" spans="2:36" ht="21" customHeight="1" x14ac:dyDescent="0.15">
      <c r="B31" s="95"/>
      <c r="C31" s="95"/>
      <c r="D31" s="95"/>
      <c r="E31" s="95"/>
      <c r="I31" s="93"/>
      <c r="J31" s="96" t="s">
        <v>120</v>
      </c>
      <c r="K31" s="118">
        <v>1</v>
      </c>
      <c r="L31" s="96" t="s">
        <v>3</v>
      </c>
      <c r="M31" s="118">
        <v>12</v>
      </c>
      <c r="N31" s="96" t="s">
        <v>45</v>
      </c>
      <c r="O31" s="118">
        <v>2</v>
      </c>
      <c r="P31" s="96" t="s">
        <v>47</v>
      </c>
      <c r="R31" s="95"/>
      <c r="S31" s="95"/>
      <c r="T31" s="345" t="s">
        <v>48</v>
      </c>
      <c r="U31" s="345"/>
      <c r="V31" s="345"/>
      <c r="W31" s="345"/>
      <c r="Z31" s="345" t="s">
        <v>50</v>
      </c>
      <c r="AA31" s="345"/>
      <c r="AB31" s="366" t="s">
        <v>112</v>
      </c>
      <c r="AC31" s="366"/>
      <c r="AD31" s="366"/>
      <c r="AE31" s="366"/>
      <c r="AF31" s="366"/>
      <c r="AG31" s="366"/>
      <c r="AH31" s="95"/>
      <c r="AI31" s="95"/>
      <c r="AJ31" s="119"/>
    </row>
    <row r="32" spans="2:36" ht="21" customHeight="1" x14ac:dyDescent="0.15">
      <c r="B32" s="95"/>
      <c r="C32" s="95"/>
      <c r="D32" s="95"/>
      <c r="E32" s="95"/>
      <c r="I32" s="93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345" t="s">
        <v>49</v>
      </c>
      <c r="U32" s="345"/>
      <c r="V32" s="345"/>
      <c r="W32" s="345"/>
      <c r="Z32" s="345" t="s">
        <v>51</v>
      </c>
      <c r="AA32" s="345"/>
      <c r="AB32" s="366" t="s">
        <v>123</v>
      </c>
      <c r="AC32" s="366"/>
      <c r="AD32" s="366"/>
      <c r="AE32" s="366"/>
      <c r="AF32" s="366"/>
      <c r="AG32" s="366"/>
      <c r="AH32" s="95"/>
      <c r="AI32" s="96" t="s">
        <v>52</v>
      </c>
      <c r="AJ32" s="119"/>
    </row>
    <row r="33" spans="1:38" ht="15" customHeight="1" thickBot="1" x14ac:dyDescent="0.2">
      <c r="B33" s="95"/>
      <c r="C33" s="95"/>
      <c r="D33" s="95"/>
      <c r="E33" s="95"/>
      <c r="I33" s="120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2" t="s">
        <v>126</v>
      </c>
      <c r="AH33" s="121"/>
      <c r="AI33" s="121"/>
      <c r="AJ33" s="123"/>
    </row>
    <row r="35" spans="1:38" ht="21" customHeight="1" thickBo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</row>
    <row r="36" spans="1:38" ht="21" customHeight="1" thickTop="1" x14ac:dyDescent="0.15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</row>
    <row r="37" spans="1:38" ht="21" customHeight="1" x14ac:dyDescent="0.15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426"/>
      <c r="AE37" s="426"/>
      <c r="AF37" s="426"/>
      <c r="AG37" s="426"/>
      <c r="AH37" s="426"/>
      <c r="AI37" s="426"/>
      <c r="AJ37" s="426"/>
      <c r="AK37" s="95"/>
    </row>
    <row r="38" spans="1:38" ht="21" customHeight="1" x14ac:dyDescent="0.15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426"/>
      <c r="AE38" s="426"/>
      <c r="AF38" s="426"/>
      <c r="AG38" s="426"/>
      <c r="AH38" s="426"/>
      <c r="AI38" s="426"/>
      <c r="AJ38" s="426"/>
      <c r="AK38" s="95"/>
    </row>
    <row r="39" spans="1:38" ht="21" customHeight="1" x14ac:dyDescent="0.15">
      <c r="B39" s="125"/>
      <c r="C39" s="125"/>
      <c r="D39" s="125"/>
      <c r="E39" s="125"/>
      <c r="F39" s="126"/>
      <c r="G39" s="126"/>
      <c r="H39" s="126"/>
      <c r="J39" s="127"/>
      <c r="K39" s="127"/>
      <c r="L39" s="127"/>
      <c r="M39" s="127"/>
      <c r="N39" s="381" t="s">
        <v>53</v>
      </c>
      <c r="O39" s="381"/>
      <c r="P39" s="381"/>
      <c r="Q39" s="381"/>
      <c r="R39" s="381"/>
      <c r="S39" s="381"/>
      <c r="T39" s="381"/>
      <c r="U39" s="381"/>
      <c r="V39" s="381"/>
      <c r="W39" s="381"/>
      <c r="X39" s="381"/>
      <c r="Y39" s="381"/>
      <c r="Z39" s="127"/>
      <c r="AA39" s="127"/>
      <c r="AB39" s="127"/>
    </row>
    <row r="40" spans="1:38" ht="21" customHeight="1" thickBot="1" x14ac:dyDescent="0.2"/>
    <row r="41" spans="1:38" ht="21" customHeight="1" x14ac:dyDescent="0.15">
      <c r="B41" s="389" t="s">
        <v>23</v>
      </c>
      <c r="C41" s="390"/>
      <c r="D41" s="390"/>
      <c r="E41" s="391"/>
      <c r="F41" s="413" t="s">
        <v>9</v>
      </c>
      <c r="G41" s="414"/>
      <c r="H41" s="414"/>
      <c r="I41" s="415"/>
      <c r="J41" s="128" t="s">
        <v>33</v>
      </c>
      <c r="K41" s="116"/>
      <c r="L41" s="116"/>
      <c r="M41" s="382">
        <f>IF(K8="","",ROUNDDOWN(K16/K8,2))</f>
        <v>12663.47</v>
      </c>
      <c r="N41" s="382"/>
      <c r="O41" s="382"/>
      <c r="P41" s="382"/>
      <c r="Q41" s="382"/>
      <c r="R41" s="129" t="s">
        <v>18</v>
      </c>
      <c r="S41" s="130" t="s">
        <v>36</v>
      </c>
      <c r="T41" s="116"/>
      <c r="U41" s="116"/>
      <c r="V41" s="376" t="str">
        <f>IF(T8="","",ROUNDDOWN(T16/T8,2))</f>
        <v/>
      </c>
      <c r="W41" s="376"/>
      <c r="X41" s="376"/>
      <c r="Y41" s="376"/>
      <c r="Z41" s="376"/>
      <c r="AA41" s="131" t="s">
        <v>18</v>
      </c>
      <c r="AB41" s="128" t="s">
        <v>39</v>
      </c>
      <c r="AC41" s="116"/>
      <c r="AD41" s="116"/>
      <c r="AE41" s="376" t="str">
        <f>IF(AC8="","",ROUNDDOWN(AC16/AC8,2))</f>
        <v/>
      </c>
      <c r="AF41" s="376"/>
      <c r="AG41" s="376"/>
      <c r="AH41" s="376"/>
      <c r="AI41" s="376"/>
      <c r="AJ41" s="131" t="s">
        <v>18</v>
      </c>
    </row>
    <row r="42" spans="1:38" ht="21" customHeight="1" x14ac:dyDescent="0.15">
      <c r="B42" s="392"/>
      <c r="C42" s="393"/>
      <c r="D42" s="393"/>
      <c r="E42" s="394"/>
      <c r="F42" s="405" t="s">
        <v>15</v>
      </c>
      <c r="G42" s="406"/>
      <c r="H42" s="406"/>
      <c r="I42" s="407"/>
      <c r="J42" s="132" t="s">
        <v>34</v>
      </c>
      <c r="K42" s="133"/>
      <c r="L42" s="133"/>
      <c r="M42" s="377">
        <f>IF(K8="","",ROUNDDOWN(K25/22,2))</f>
        <v>363.63</v>
      </c>
      <c r="N42" s="377"/>
      <c r="O42" s="377"/>
      <c r="P42" s="377"/>
      <c r="Q42" s="377"/>
      <c r="R42" s="134" t="s">
        <v>18</v>
      </c>
      <c r="S42" s="135" t="s">
        <v>37</v>
      </c>
      <c r="T42" s="133"/>
      <c r="U42" s="133"/>
      <c r="V42" s="365" t="str">
        <f>IF(T8="","",ROUNDDOWN(T25/22,2))</f>
        <v/>
      </c>
      <c r="W42" s="365"/>
      <c r="X42" s="365"/>
      <c r="Y42" s="365"/>
      <c r="Z42" s="365"/>
      <c r="AA42" s="136" t="s">
        <v>18</v>
      </c>
      <c r="AB42" s="132" t="s">
        <v>40</v>
      </c>
      <c r="AC42" s="133"/>
      <c r="AD42" s="133"/>
      <c r="AE42" s="365" t="str">
        <f>IF(AC8="","",ROUNDDOWN(AC25/22,2))</f>
        <v/>
      </c>
      <c r="AF42" s="365"/>
      <c r="AG42" s="365"/>
      <c r="AH42" s="365"/>
      <c r="AI42" s="365"/>
      <c r="AJ42" s="136" t="s">
        <v>18</v>
      </c>
    </row>
    <row r="43" spans="1:38" ht="21" customHeight="1" thickBot="1" x14ac:dyDescent="0.2">
      <c r="B43" s="395"/>
      <c r="C43" s="396"/>
      <c r="D43" s="396"/>
      <c r="E43" s="397"/>
      <c r="F43" s="411" t="s">
        <v>14</v>
      </c>
      <c r="G43" s="334"/>
      <c r="H43" s="334"/>
      <c r="I43" s="412"/>
      <c r="J43" s="137" t="s">
        <v>35</v>
      </c>
      <c r="K43" s="121"/>
      <c r="L43" s="121"/>
      <c r="M43" s="379">
        <f>IF(K8="","",(ROUNDDOWN(M41+M42,0)))</f>
        <v>13027</v>
      </c>
      <c r="N43" s="379"/>
      <c r="O43" s="379"/>
      <c r="P43" s="379"/>
      <c r="Q43" s="379"/>
      <c r="R43" s="138" t="s">
        <v>18</v>
      </c>
      <c r="S43" s="139" t="s">
        <v>38</v>
      </c>
      <c r="T43" s="121"/>
      <c r="U43" s="121"/>
      <c r="V43" s="351" t="str">
        <f>IF(T8="","",(ROUNDDOWN(V41+V42,0)))</f>
        <v/>
      </c>
      <c r="W43" s="351"/>
      <c r="X43" s="351"/>
      <c r="Y43" s="351"/>
      <c r="Z43" s="351"/>
      <c r="AA43" s="140" t="s">
        <v>18</v>
      </c>
      <c r="AB43" s="137" t="s">
        <v>41</v>
      </c>
      <c r="AC43" s="121"/>
      <c r="AD43" s="121"/>
      <c r="AE43" s="351" t="str">
        <f>IF(AC8="","",(ROUNDDOWN(AE41+AE42,0)))</f>
        <v/>
      </c>
      <c r="AF43" s="351"/>
      <c r="AG43" s="351"/>
      <c r="AH43" s="351"/>
      <c r="AI43" s="351"/>
      <c r="AJ43" s="140" t="s">
        <v>18</v>
      </c>
    </row>
    <row r="45" spans="1:38" ht="21" customHeight="1" x14ac:dyDescent="0.15">
      <c r="B45" s="386" t="s">
        <v>94</v>
      </c>
      <c r="C45" s="386"/>
      <c r="D45" s="352"/>
      <c r="E45" s="353"/>
      <c r="F45" s="354"/>
      <c r="I45" s="141" t="s">
        <v>54</v>
      </c>
      <c r="J45" s="141"/>
      <c r="K45" s="141"/>
      <c r="L45" s="141"/>
    </row>
    <row r="46" spans="1:38" ht="21" customHeight="1" thickBot="1" x14ac:dyDescent="0.2">
      <c r="B46" s="398" t="s">
        <v>93</v>
      </c>
      <c r="C46" s="398"/>
      <c r="D46" s="408" t="str">
        <f>IF(D45="","",ROUNDDOWN(D45/264,0))</f>
        <v/>
      </c>
      <c r="E46" s="409"/>
      <c r="F46" s="410"/>
      <c r="J46" s="72" t="s">
        <v>72</v>
      </c>
      <c r="Q46" s="72" t="s">
        <v>73</v>
      </c>
    </row>
    <row r="47" spans="1:38" ht="21" customHeight="1" thickTop="1" thickBot="1" x14ac:dyDescent="0.2">
      <c r="B47" s="399" t="s">
        <v>95</v>
      </c>
      <c r="C47" s="400"/>
      <c r="D47" s="346" t="s">
        <v>96</v>
      </c>
      <c r="E47" s="346"/>
      <c r="F47" s="346"/>
      <c r="I47" s="142" t="s">
        <v>55</v>
      </c>
      <c r="J47" s="348">
        <v>440000</v>
      </c>
      <c r="K47" s="348"/>
      <c r="L47" s="348"/>
      <c r="M47" s="72" t="s">
        <v>69</v>
      </c>
      <c r="N47" s="72" t="s">
        <v>58</v>
      </c>
      <c r="O47" s="347" t="s">
        <v>71</v>
      </c>
      <c r="P47" s="347"/>
      <c r="Q47" s="347"/>
      <c r="R47" s="361">
        <f>IF(J47="","",ROUND(J47/22,-1))</f>
        <v>20000</v>
      </c>
      <c r="S47" s="362"/>
      <c r="T47" s="83" t="s">
        <v>56</v>
      </c>
      <c r="V47" s="143" t="s">
        <v>57</v>
      </c>
    </row>
    <row r="48" spans="1:38" ht="21" customHeight="1" thickTop="1" x14ac:dyDescent="0.15">
      <c r="B48" s="401" t="str">
        <f>IF(D45="","",IF(R49&gt;D46,K8,0))</f>
        <v/>
      </c>
      <c r="C48" s="401"/>
      <c r="D48" s="387">
        <f>IF(D45="",0,D46*K8)</f>
        <v>0</v>
      </c>
      <c r="E48" s="387"/>
      <c r="F48" s="387"/>
      <c r="J48" s="72" t="s">
        <v>68</v>
      </c>
      <c r="Q48" s="72" t="s">
        <v>91</v>
      </c>
      <c r="AE48" s="144" t="s">
        <v>97</v>
      </c>
      <c r="AF48" s="145"/>
      <c r="AG48" s="145"/>
      <c r="AH48" s="145"/>
      <c r="AI48" s="145"/>
      <c r="AJ48" s="146"/>
      <c r="AK48" s="147"/>
      <c r="AL48" s="95"/>
    </row>
    <row r="49" spans="2:38" ht="21" customHeight="1" x14ac:dyDescent="0.15">
      <c r="B49" s="401" t="str">
        <f>IF(D45="","",IF(R49&gt;D46,T8,0))</f>
        <v/>
      </c>
      <c r="C49" s="401"/>
      <c r="D49" s="387">
        <f>IF(D45="",0,D46*T8)</f>
        <v>0</v>
      </c>
      <c r="E49" s="387"/>
      <c r="F49" s="387"/>
      <c r="I49" s="142" t="s">
        <v>55</v>
      </c>
      <c r="J49" s="361">
        <f>R47</f>
        <v>20000</v>
      </c>
      <c r="K49" s="362"/>
      <c r="L49" s="362"/>
      <c r="M49" s="72" t="s">
        <v>69</v>
      </c>
      <c r="N49" s="72" t="s">
        <v>61</v>
      </c>
      <c r="O49" s="347" t="s">
        <v>74</v>
      </c>
      <c r="P49" s="347"/>
      <c r="Q49" s="347"/>
      <c r="R49" s="361">
        <f>IF(J49="","",ROUND(J49*2/3,0))</f>
        <v>13333</v>
      </c>
      <c r="S49" s="362"/>
      <c r="T49" s="83" t="s">
        <v>56</v>
      </c>
      <c r="V49" s="148" t="s">
        <v>92</v>
      </c>
      <c r="AE49" s="149" t="s">
        <v>98</v>
      </c>
      <c r="AF49" s="95"/>
      <c r="AG49" s="95"/>
      <c r="AH49" s="95"/>
      <c r="AI49" s="95"/>
      <c r="AJ49" s="150"/>
      <c r="AK49" s="147"/>
      <c r="AL49" s="95"/>
    </row>
    <row r="50" spans="2:38" ht="21" customHeight="1" x14ac:dyDescent="0.15">
      <c r="B50" s="401" t="str">
        <f>IF(D45="","",IF(R49&gt;D46,AC8,0))</f>
        <v/>
      </c>
      <c r="C50" s="401"/>
      <c r="D50" s="387">
        <f>IF(D45="",0,D46*AC8)</f>
        <v>0</v>
      </c>
      <c r="E50" s="387"/>
      <c r="F50" s="387"/>
      <c r="I50" s="141" t="s">
        <v>102</v>
      </c>
      <c r="P50" s="141" t="s">
        <v>59</v>
      </c>
      <c r="Y50" s="141" t="s">
        <v>60</v>
      </c>
      <c r="AE50" s="149" t="s">
        <v>101</v>
      </c>
      <c r="AF50" s="95"/>
      <c r="AG50" s="95"/>
      <c r="AH50" s="95"/>
      <c r="AI50" s="95"/>
      <c r="AJ50" s="150"/>
      <c r="AK50" s="147"/>
      <c r="AL50" s="95"/>
    </row>
    <row r="51" spans="2:38" ht="21" customHeight="1" x14ac:dyDescent="0.15">
      <c r="I51" s="142" t="s">
        <v>55</v>
      </c>
      <c r="J51" s="72" t="s">
        <v>75</v>
      </c>
      <c r="K51" s="357">
        <f>M43</f>
        <v>13027</v>
      </c>
      <c r="L51" s="358"/>
      <c r="M51" s="72" t="s">
        <v>78</v>
      </c>
      <c r="P51" s="359"/>
      <c r="Q51" s="359"/>
      <c r="R51" s="359"/>
      <c r="S51" s="142" t="s">
        <v>55</v>
      </c>
      <c r="T51" s="151">
        <f>IF(K51="","",IF(R49&gt;K51,K8,0))</f>
        <v>21</v>
      </c>
      <c r="U51" s="72" t="s">
        <v>82</v>
      </c>
      <c r="Y51" s="363"/>
      <c r="Z51" s="363"/>
      <c r="AA51" s="72" t="s">
        <v>62</v>
      </c>
      <c r="AB51" s="375">
        <f>IF(K51="","",K51*T51)</f>
        <v>273567</v>
      </c>
      <c r="AC51" s="375"/>
      <c r="AD51" s="72" t="s">
        <v>63</v>
      </c>
      <c r="AE51" s="147"/>
      <c r="AF51" s="374">
        <f>IF(K51="","",IF(D45="",AB51,IF(K51&gt;=D46,IF(K9=0,IF(AB51&gt;=D53,D53,AB51),AB51),D48)))</f>
        <v>273567</v>
      </c>
      <c r="AG51" s="374"/>
      <c r="AH51" s="374"/>
      <c r="AI51" s="95" t="s">
        <v>63</v>
      </c>
      <c r="AJ51" s="150"/>
      <c r="AK51" s="147"/>
      <c r="AL51" s="95"/>
    </row>
    <row r="52" spans="2:38" ht="21" customHeight="1" x14ac:dyDescent="0.15">
      <c r="B52" s="402" t="s">
        <v>103</v>
      </c>
      <c r="C52" s="403"/>
      <c r="D52" s="403"/>
      <c r="E52" s="403"/>
      <c r="F52" s="404"/>
      <c r="I52" s="142" t="s">
        <v>55</v>
      </c>
      <c r="J52" s="72" t="s">
        <v>76</v>
      </c>
      <c r="K52" s="456" t="str">
        <f>V43</f>
        <v/>
      </c>
      <c r="L52" s="456"/>
      <c r="M52" s="72" t="s">
        <v>79</v>
      </c>
      <c r="P52" s="359"/>
      <c r="Q52" s="359"/>
      <c r="R52" s="359"/>
      <c r="S52" s="142" t="s">
        <v>55</v>
      </c>
      <c r="T52" s="72" t="str">
        <f>IF(K52="","",IF(R49&gt;K52,T8,0))</f>
        <v/>
      </c>
      <c r="U52" s="72" t="s">
        <v>83</v>
      </c>
      <c r="Y52" s="378"/>
      <c r="Z52" s="378"/>
      <c r="AA52" s="72" t="s">
        <v>62</v>
      </c>
      <c r="AB52" s="341" t="str">
        <f>IF(K52="","",K52*T52)</f>
        <v/>
      </c>
      <c r="AC52" s="341"/>
      <c r="AD52" s="72" t="s">
        <v>63</v>
      </c>
      <c r="AE52" s="147"/>
      <c r="AF52" s="370" t="str">
        <f>IF(K52="","",IF(D45="",AB52,IF(K52&gt;=D46,IF(T9=0,IF(AB52&gt;=D54,D54,AB52),AB52),D49)))</f>
        <v/>
      </c>
      <c r="AG52" s="370"/>
      <c r="AH52" s="370"/>
      <c r="AI52" s="95" t="s">
        <v>63</v>
      </c>
      <c r="AJ52" s="150"/>
      <c r="AK52" s="147"/>
      <c r="AL52" s="95"/>
    </row>
    <row r="53" spans="2:38" ht="21" customHeight="1" x14ac:dyDescent="0.15">
      <c r="B53" s="386" t="s">
        <v>104</v>
      </c>
      <c r="C53" s="386"/>
      <c r="D53" s="387">
        <f>K25</f>
        <v>8000</v>
      </c>
      <c r="E53" s="388"/>
      <c r="F53" s="388"/>
      <c r="I53" s="142" t="s">
        <v>55</v>
      </c>
      <c r="J53" s="72" t="s">
        <v>77</v>
      </c>
      <c r="K53" s="445" t="str">
        <f>AE43</f>
        <v/>
      </c>
      <c r="L53" s="446"/>
      <c r="M53" s="72" t="s">
        <v>80</v>
      </c>
      <c r="P53" s="360"/>
      <c r="Q53" s="360"/>
      <c r="R53" s="360"/>
      <c r="S53" s="152" t="s">
        <v>55</v>
      </c>
      <c r="T53" s="153" t="str">
        <f>IF(K53="","",IF(R49&gt;K53,AC8,0))</f>
        <v/>
      </c>
      <c r="U53" s="153" t="s">
        <v>84</v>
      </c>
      <c r="V53" s="153"/>
      <c r="Y53" s="340"/>
      <c r="Z53" s="340"/>
      <c r="AA53" s="153" t="s">
        <v>62</v>
      </c>
      <c r="AB53" s="341" t="str">
        <f>IF(K53="","",K53*T53)</f>
        <v/>
      </c>
      <c r="AC53" s="341"/>
      <c r="AD53" s="72" t="s">
        <v>63</v>
      </c>
      <c r="AE53" s="147"/>
      <c r="AF53" s="342" t="str">
        <f>IF(K53="","",IF(D45="",AB53,IF(K53&gt;=D46,IF(AC9=0,IF(AB53&gt;=D55,D55,AB53),AB53),D50)))</f>
        <v/>
      </c>
      <c r="AG53" s="342"/>
      <c r="AH53" s="342"/>
      <c r="AI53" s="95" t="s">
        <v>63</v>
      </c>
      <c r="AJ53" s="150"/>
      <c r="AK53" s="147"/>
      <c r="AL53" s="95"/>
    </row>
    <row r="54" spans="2:38" ht="21" customHeight="1" thickBot="1" x14ac:dyDescent="0.2">
      <c r="B54" s="386" t="s">
        <v>105</v>
      </c>
      <c r="C54" s="386"/>
      <c r="D54" s="387" t="str">
        <f>T25</f>
        <v/>
      </c>
      <c r="E54" s="388"/>
      <c r="F54" s="388"/>
      <c r="R54" s="142" t="s">
        <v>64</v>
      </c>
      <c r="S54" s="142" t="s">
        <v>67</v>
      </c>
      <c r="T54" s="151">
        <f>IF(J47="","",SUM(T51:T53))</f>
        <v>21</v>
      </c>
      <c r="U54" s="72" t="s">
        <v>85</v>
      </c>
      <c r="AA54" s="154" t="s">
        <v>64</v>
      </c>
      <c r="AB54" s="343">
        <f>IF(J47="","",SUM(AB51:AB53))</f>
        <v>273567</v>
      </c>
      <c r="AC54" s="343" t="str">
        <f>IF(S47="","",SUM(AC51:AC53))</f>
        <v/>
      </c>
      <c r="AD54" s="72" t="s">
        <v>63</v>
      </c>
      <c r="AE54" s="155" t="s">
        <v>64</v>
      </c>
      <c r="AF54" s="339">
        <f>IF(J49="","",SUM(AF51:AH53))</f>
        <v>273567</v>
      </c>
      <c r="AG54" s="339"/>
      <c r="AH54" s="339"/>
      <c r="AI54" s="124" t="s">
        <v>99</v>
      </c>
      <c r="AJ54" s="156"/>
      <c r="AK54" s="147"/>
      <c r="AL54" s="95"/>
    </row>
    <row r="55" spans="2:38" ht="21" customHeight="1" thickTop="1" x14ac:dyDescent="0.15">
      <c r="B55" s="386" t="s">
        <v>106</v>
      </c>
      <c r="C55" s="386"/>
      <c r="D55" s="387" t="str">
        <f>AC25</f>
        <v/>
      </c>
      <c r="E55" s="388"/>
      <c r="F55" s="388"/>
      <c r="I55" s="141" t="s">
        <v>86</v>
      </c>
    </row>
    <row r="56" spans="2:38" ht="21" customHeight="1" x14ac:dyDescent="0.15">
      <c r="J56" s="72" t="s">
        <v>90</v>
      </c>
      <c r="M56" s="72" t="s">
        <v>89</v>
      </c>
      <c r="R56" s="72" t="s">
        <v>65</v>
      </c>
      <c r="V56" s="72" t="s">
        <v>66</v>
      </c>
    </row>
    <row r="57" spans="2:38" ht="21" customHeight="1" thickBot="1" x14ac:dyDescent="0.2">
      <c r="I57" s="142" t="s">
        <v>55</v>
      </c>
      <c r="J57" s="450">
        <f>R49</f>
        <v>13333</v>
      </c>
      <c r="K57" s="448"/>
      <c r="L57" s="72" t="s">
        <v>63</v>
      </c>
      <c r="M57" s="157" t="s">
        <v>87</v>
      </c>
      <c r="N57" s="448">
        <f>T54</f>
        <v>21</v>
      </c>
      <c r="O57" s="448"/>
      <c r="P57" s="72" t="s">
        <v>88</v>
      </c>
      <c r="Q57" s="157" t="s">
        <v>70</v>
      </c>
      <c r="R57" s="444">
        <f>AF54</f>
        <v>273567</v>
      </c>
      <c r="S57" s="444"/>
      <c r="T57" s="72" t="s">
        <v>63</v>
      </c>
      <c r="U57" s="72" t="s">
        <v>62</v>
      </c>
      <c r="V57" s="454">
        <f>IF(J57*N57-R57&lt;=0,0,J57*N57-R57)</f>
        <v>6426</v>
      </c>
      <c r="W57" s="454"/>
      <c r="X57" s="454"/>
      <c r="Y57" s="158" t="s">
        <v>63</v>
      </c>
    </row>
  </sheetData>
  <sheetProtection algorithmName="SHA-512" hashValue="mP3RTTjV1i3VdE30HLHk68HSuRPDzNy6IGUnLT9NRCgo0d7SjzRUM5biPz6WnagQKybge0Md4FRSQ2FSNP1How==" saltValue="/yF2mqg28FxMiRckAfuVvA==" spinCount="100000" sheet="1" selectLockedCells="1" selectUnlockedCells="1"/>
  <mergeCells count="202">
    <mergeCell ref="B8:I8"/>
    <mergeCell ref="K52:L52"/>
    <mergeCell ref="B2:AJ2"/>
    <mergeCell ref="F4:K4"/>
    <mergeCell ref="L4:O4"/>
    <mergeCell ref="P4:W4"/>
    <mergeCell ref="B4:E4"/>
    <mergeCell ref="B9:I9"/>
    <mergeCell ref="B10:I10"/>
    <mergeCell ref="B6:I7"/>
    <mergeCell ref="J6:J7"/>
    <mergeCell ref="L6:L7"/>
    <mergeCell ref="J17:K18"/>
    <mergeCell ref="U17:U18"/>
    <mergeCell ref="S19:T19"/>
    <mergeCell ref="M6:M7"/>
    <mergeCell ref="P6:R6"/>
    <mergeCell ref="AC6:AC7"/>
    <mergeCell ref="N6:N7"/>
    <mergeCell ref="K6:K7"/>
    <mergeCell ref="P7:R7"/>
    <mergeCell ref="AF6:AF7"/>
    <mergeCell ref="AE6:AE7"/>
    <mergeCell ref="AC8:AH8"/>
    <mergeCell ref="R57:S57"/>
    <mergeCell ref="O49:Q49"/>
    <mergeCell ref="S17:T18"/>
    <mergeCell ref="R49:S49"/>
    <mergeCell ref="T31:W31"/>
    <mergeCell ref="K53:L53"/>
    <mergeCell ref="Q8:R8"/>
    <mergeCell ref="K16:Q16"/>
    <mergeCell ref="N57:O57"/>
    <mergeCell ref="O19:Q19"/>
    <mergeCell ref="K13:Q13"/>
    <mergeCell ref="K14:Q14"/>
    <mergeCell ref="Q9:R9"/>
    <mergeCell ref="J57:K57"/>
    <mergeCell ref="J19:K19"/>
    <mergeCell ref="K8:P8"/>
    <mergeCell ref="K9:P9"/>
    <mergeCell ref="L17:L18"/>
    <mergeCell ref="K12:Q12"/>
    <mergeCell ref="J10:R11"/>
    <mergeCell ref="T16:Z16"/>
    <mergeCell ref="V57:X57"/>
    <mergeCell ref="Z8:AA8"/>
    <mergeCell ref="K15:Q15"/>
    <mergeCell ref="U6:U7"/>
    <mergeCell ref="AG19:AI19"/>
    <mergeCell ref="T9:Y9"/>
    <mergeCell ref="V17:Y18"/>
    <mergeCell ref="AB10:AJ11"/>
    <mergeCell ref="S6:S7"/>
    <mergeCell ref="T6:T7"/>
    <mergeCell ref="V6:V7"/>
    <mergeCell ref="AE17:AH18"/>
    <mergeCell ref="Y6:AA6"/>
    <mergeCell ref="W6:W7"/>
    <mergeCell ref="T8:Y8"/>
    <mergeCell ref="T15:Z15"/>
    <mergeCell ref="Y7:AA7"/>
    <mergeCell ref="AD6:AD7"/>
    <mergeCell ref="AH7:AJ7"/>
    <mergeCell ref="T12:Z12"/>
    <mergeCell ref="AC16:AI16"/>
    <mergeCell ref="Z9:AA9"/>
    <mergeCell ref="T14:Z14"/>
    <mergeCell ref="S10:AA11"/>
    <mergeCell ref="T13:Z13"/>
    <mergeCell ref="AC15:AI15"/>
    <mergeCell ref="R47:S47"/>
    <mergeCell ref="F41:I41"/>
    <mergeCell ref="AB6:AB7"/>
    <mergeCell ref="AC14:AI14"/>
    <mergeCell ref="AI8:AJ8"/>
    <mergeCell ref="AH6:AJ6"/>
    <mergeCell ref="AC12:AI12"/>
    <mergeCell ref="AI9:AJ9"/>
    <mergeCell ref="AC9:AH9"/>
    <mergeCell ref="AC13:AI13"/>
    <mergeCell ref="V41:Z41"/>
    <mergeCell ref="AD37:AJ38"/>
    <mergeCell ref="J22:K22"/>
    <mergeCell ref="S22:T22"/>
    <mergeCell ref="AD17:AD18"/>
    <mergeCell ref="AB17:AC18"/>
    <mergeCell ref="AB20:AC20"/>
    <mergeCell ref="AB19:AC19"/>
    <mergeCell ref="J23:K23"/>
    <mergeCell ref="T32:W32"/>
    <mergeCell ref="Z32:AA32"/>
    <mergeCell ref="AB32:AG32"/>
    <mergeCell ref="S23:T23"/>
    <mergeCell ref="X23:Z23"/>
    <mergeCell ref="B55:C55"/>
    <mergeCell ref="D54:F54"/>
    <mergeCell ref="B41:E43"/>
    <mergeCell ref="D49:F49"/>
    <mergeCell ref="B45:C45"/>
    <mergeCell ref="B54:C54"/>
    <mergeCell ref="B46:C46"/>
    <mergeCell ref="B47:C47"/>
    <mergeCell ref="B49:C49"/>
    <mergeCell ref="D50:F50"/>
    <mergeCell ref="B53:C53"/>
    <mergeCell ref="D53:F53"/>
    <mergeCell ref="B52:F52"/>
    <mergeCell ref="F42:I42"/>
    <mergeCell ref="D46:F46"/>
    <mergeCell ref="F43:I43"/>
    <mergeCell ref="B48:C48"/>
    <mergeCell ref="B50:C50"/>
    <mergeCell ref="D48:F48"/>
    <mergeCell ref="D55:F55"/>
    <mergeCell ref="J20:K20"/>
    <mergeCell ref="O22:Q22"/>
    <mergeCell ref="AB22:AC22"/>
    <mergeCell ref="AB21:AC21"/>
    <mergeCell ref="S21:T21"/>
    <mergeCell ref="N39:Y39"/>
    <mergeCell ref="M41:Q41"/>
    <mergeCell ref="V42:Z42"/>
    <mergeCell ref="O23:Q23"/>
    <mergeCell ref="K25:Q25"/>
    <mergeCell ref="S24:T24"/>
    <mergeCell ref="X22:Z22"/>
    <mergeCell ref="S20:T20"/>
    <mergeCell ref="J21:K21"/>
    <mergeCell ref="X20:Z20"/>
    <mergeCell ref="AG22:AI22"/>
    <mergeCell ref="AE42:AI42"/>
    <mergeCell ref="AC25:AI25"/>
    <mergeCell ref="AG24:AI24"/>
    <mergeCell ref="AB31:AG31"/>
    <mergeCell ref="AB24:AC24"/>
    <mergeCell ref="O24:Q24"/>
    <mergeCell ref="M17:P18"/>
    <mergeCell ref="AF52:AH52"/>
    <mergeCell ref="X19:Z19"/>
    <mergeCell ref="O21:Q21"/>
    <mergeCell ref="X21:Z21"/>
    <mergeCell ref="O20:Q20"/>
    <mergeCell ref="AG20:AI20"/>
    <mergeCell ref="AG23:AI23"/>
    <mergeCell ref="AB23:AC23"/>
    <mergeCell ref="AG21:AI21"/>
    <mergeCell ref="AF51:AH51"/>
    <mergeCell ref="AB51:AC51"/>
    <mergeCell ref="AE41:AI41"/>
    <mergeCell ref="M42:Q42"/>
    <mergeCell ref="P52:R52"/>
    <mergeCell ref="Y52:Z52"/>
    <mergeCell ref="M43:Q43"/>
    <mergeCell ref="AF54:AH54"/>
    <mergeCell ref="Y53:Z53"/>
    <mergeCell ref="AB53:AC53"/>
    <mergeCell ref="AF53:AH53"/>
    <mergeCell ref="AB52:AC52"/>
    <mergeCell ref="AB54:AC54"/>
    <mergeCell ref="X24:Z24"/>
    <mergeCell ref="Z31:AA31"/>
    <mergeCell ref="D47:F47"/>
    <mergeCell ref="O47:Q47"/>
    <mergeCell ref="J47:L47"/>
    <mergeCell ref="B25:I25"/>
    <mergeCell ref="B24:E24"/>
    <mergeCell ref="F24:H24"/>
    <mergeCell ref="T25:Z25"/>
    <mergeCell ref="V43:Z43"/>
    <mergeCell ref="AE43:AI43"/>
    <mergeCell ref="D45:F45"/>
    <mergeCell ref="J24:K24"/>
    <mergeCell ref="K51:L51"/>
    <mergeCell ref="P51:R51"/>
    <mergeCell ref="P53:R53"/>
    <mergeCell ref="J49:L49"/>
    <mergeCell ref="Y51:Z51"/>
    <mergeCell ref="B15:E15"/>
    <mergeCell ref="F15:H15"/>
    <mergeCell ref="B16:I16"/>
    <mergeCell ref="B21:E21"/>
    <mergeCell ref="B22:E22"/>
    <mergeCell ref="B18:E18"/>
    <mergeCell ref="F20:H20"/>
    <mergeCell ref="B14:E14"/>
    <mergeCell ref="B11:E11"/>
    <mergeCell ref="F13:H13"/>
    <mergeCell ref="F14:H14"/>
    <mergeCell ref="F11:I11"/>
    <mergeCell ref="B12:E12"/>
    <mergeCell ref="F12:H12"/>
    <mergeCell ref="B13:E13"/>
    <mergeCell ref="B23:E23"/>
    <mergeCell ref="F23:H23"/>
    <mergeCell ref="F18:I18"/>
    <mergeCell ref="B17:I17"/>
    <mergeCell ref="F22:H22"/>
    <mergeCell ref="B19:E19"/>
    <mergeCell ref="F21:H21"/>
    <mergeCell ref="B20:E20"/>
    <mergeCell ref="F19:H19"/>
  </mergeCells>
  <phoneticPr fontId="7"/>
  <printOptions horizontalCentered="1"/>
  <pageMargins left="0.59055118110236227" right="0.59055118110236227" top="0.59055118110236227" bottom="0.39370078740157483" header="0.31496062992125984" footer="0.31496062992125984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2:AL57"/>
  <sheetViews>
    <sheetView view="pageBreakPreview" zoomScaleNormal="75" zoomScaleSheetLayoutView="100" workbookViewId="0">
      <selection activeCell="AN7" sqref="AN7"/>
    </sheetView>
  </sheetViews>
  <sheetFormatPr defaultRowHeight="21" customHeight="1" x14ac:dyDescent="0.15"/>
  <cols>
    <col min="1" max="1" width="4.125" style="72" customWidth="1"/>
    <col min="2" max="2" width="5.625" style="72" customWidth="1"/>
    <col min="3" max="3" width="3.5" style="72" customWidth="1"/>
    <col min="4" max="4" width="5.625" style="72" customWidth="1"/>
    <col min="5" max="5" width="3.5" style="72" customWidth="1"/>
    <col min="6" max="6" width="5.625" style="72" customWidth="1"/>
    <col min="7" max="7" width="3.5" style="72" customWidth="1"/>
    <col min="8" max="8" width="5.625" style="72" customWidth="1"/>
    <col min="9" max="9" width="3.5" style="72" bestFit="1" customWidth="1"/>
    <col min="10" max="10" width="5.5" style="72" bestFit="1" customWidth="1"/>
    <col min="11" max="11" width="5.625" style="72" customWidth="1"/>
    <col min="12" max="12" width="3.5" style="72" bestFit="1" customWidth="1"/>
    <col min="13" max="13" width="5.625" style="72" customWidth="1"/>
    <col min="14" max="14" width="3.5" style="72" customWidth="1"/>
    <col min="15" max="15" width="5.625" style="72" customWidth="1"/>
    <col min="16" max="16" width="3.5" style="72" bestFit="1" customWidth="1"/>
    <col min="17" max="17" width="3.5" style="72" customWidth="1"/>
    <col min="18" max="18" width="4.375" style="72" customWidth="1"/>
    <col min="19" max="19" width="5.5" style="72" bestFit="1" customWidth="1"/>
    <col min="20" max="20" width="5.625" style="72" customWidth="1"/>
    <col min="21" max="21" width="3.5" style="72" bestFit="1" customWidth="1"/>
    <col min="22" max="22" width="5.625" style="72" customWidth="1"/>
    <col min="23" max="23" width="3.5" style="72" customWidth="1"/>
    <col min="24" max="24" width="5.625" style="72" customWidth="1"/>
    <col min="25" max="26" width="3.5" style="72" customWidth="1"/>
    <col min="27" max="27" width="3.5" style="72" bestFit="1" customWidth="1"/>
    <col min="28" max="28" width="5.5" style="72" bestFit="1" customWidth="1"/>
    <col min="29" max="29" width="5.625" style="72" customWidth="1"/>
    <col min="30" max="30" width="3.5" style="72" bestFit="1" customWidth="1"/>
    <col min="31" max="31" width="5.625" style="72" customWidth="1"/>
    <col min="32" max="32" width="3.5" style="72" customWidth="1"/>
    <col min="33" max="33" width="5.625" style="72" customWidth="1"/>
    <col min="34" max="35" width="3.5" style="72" customWidth="1"/>
    <col min="36" max="36" width="3.5" style="72" bestFit="1" customWidth="1"/>
    <col min="37" max="37" width="4.125" style="72" customWidth="1"/>
    <col min="38" max="16384" width="9" style="72"/>
  </cols>
  <sheetData>
    <row r="2" spans="2:36" ht="21" customHeight="1" x14ac:dyDescent="0.15">
      <c r="B2" s="457" t="s">
        <v>42</v>
      </c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457"/>
      <c r="U2" s="457"/>
      <c r="V2" s="457"/>
      <c r="W2" s="457"/>
      <c r="X2" s="457"/>
      <c r="Y2" s="457"/>
      <c r="Z2" s="457"/>
      <c r="AA2" s="457"/>
      <c r="AB2" s="457"/>
      <c r="AC2" s="457"/>
      <c r="AD2" s="457"/>
      <c r="AE2" s="457"/>
      <c r="AF2" s="457"/>
      <c r="AG2" s="457"/>
      <c r="AH2" s="457"/>
      <c r="AI2" s="457"/>
      <c r="AJ2" s="457"/>
    </row>
    <row r="3" spans="2:36" ht="21" customHeight="1" thickBot="1" x14ac:dyDescent="0.2"/>
    <row r="4" spans="2:36" ht="30" customHeight="1" thickBot="1" x14ac:dyDescent="0.2">
      <c r="B4" s="466" t="s">
        <v>43</v>
      </c>
      <c r="C4" s="467"/>
      <c r="D4" s="467"/>
      <c r="E4" s="468"/>
      <c r="F4" s="458" t="s">
        <v>122</v>
      </c>
      <c r="G4" s="459"/>
      <c r="H4" s="459"/>
      <c r="I4" s="459"/>
      <c r="J4" s="459"/>
      <c r="K4" s="460"/>
      <c r="L4" s="461" t="s">
        <v>121</v>
      </c>
      <c r="M4" s="462"/>
      <c r="N4" s="462"/>
      <c r="O4" s="462"/>
      <c r="P4" s="463" t="s">
        <v>110</v>
      </c>
      <c r="Q4" s="464"/>
      <c r="R4" s="464"/>
      <c r="S4" s="464"/>
      <c r="T4" s="464"/>
      <c r="U4" s="464"/>
      <c r="V4" s="464"/>
      <c r="W4" s="465"/>
      <c r="AB4" s="83"/>
      <c r="AC4" s="83"/>
      <c r="AD4" s="84"/>
      <c r="AE4" s="84"/>
      <c r="AF4" s="84"/>
    </row>
    <row r="5" spans="2:36" ht="13.5" customHeight="1" thickBot="1" x14ac:dyDescent="0.2"/>
    <row r="6" spans="2:36" ht="21" customHeight="1" x14ac:dyDescent="0.15">
      <c r="B6" s="469" t="s">
        <v>0</v>
      </c>
      <c r="C6" s="414"/>
      <c r="D6" s="414"/>
      <c r="E6" s="414"/>
      <c r="F6" s="414"/>
      <c r="G6" s="414"/>
      <c r="H6" s="414"/>
      <c r="I6" s="414"/>
      <c r="J6" s="416" t="s">
        <v>120</v>
      </c>
      <c r="K6" s="472">
        <v>1</v>
      </c>
      <c r="L6" s="420" t="s">
        <v>3</v>
      </c>
      <c r="M6" s="472">
        <v>11</v>
      </c>
      <c r="N6" s="420" t="s">
        <v>7</v>
      </c>
      <c r="O6" s="159">
        <v>1</v>
      </c>
      <c r="P6" s="420" t="s">
        <v>5</v>
      </c>
      <c r="Q6" s="420"/>
      <c r="R6" s="421"/>
      <c r="S6" s="420" t="s">
        <v>120</v>
      </c>
      <c r="T6" s="472">
        <v>1</v>
      </c>
      <c r="U6" s="420" t="s">
        <v>3</v>
      </c>
      <c r="V6" s="472">
        <v>11</v>
      </c>
      <c r="W6" s="420" t="s">
        <v>7</v>
      </c>
      <c r="X6" s="159">
        <v>16</v>
      </c>
      <c r="Y6" s="420" t="s">
        <v>5</v>
      </c>
      <c r="Z6" s="420"/>
      <c r="AA6" s="421"/>
      <c r="AB6" s="416" t="s">
        <v>120</v>
      </c>
      <c r="AC6" s="436"/>
      <c r="AD6" s="420" t="s">
        <v>3</v>
      </c>
      <c r="AE6" s="436"/>
      <c r="AF6" s="420" t="s">
        <v>7</v>
      </c>
      <c r="AG6" s="86"/>
      <c r="AH6" s="420" t="s">
        <v>5</v>
      </c>
      <c r="AI6" s="420"/>
      <c r="AJ6" s="421"/>
    </row>
    <row r="7" spans="2:36" ht="21" customHeight="1" x14ac:dyDescent="0.15">
      <c r="B7" s="324"/>
      <c r="C7" s="325"/>
      <c r="D7" s="325"/>
      <c r="E7" s="325"/>
      <c r="F7" s="325"/>
      <c r="G7" s="325"/>
      <c r="H7" s="325"/>
      <c r="I7" s="325"/>
      <c r="J7" s="417"/>
      <c r="K7" s="366"/>
      <c r="L7" s="430"/>
      <c r="M7" s="366"/>
      <c r="N7" s="430"/>
      <c r="O7" s="160">
        <v>15</v>
      </c>
      <c r="P7" s="427" t="s">
        <v>6</v>
      </c>
      <c r="Q7" s="427"/>
      <c r="R7" s="439"/>
      <c r="S7" s="430"/>
      <c r="T7" s="366"/>
      <c r="U7" s="430"/>
      <c r="V7" s="366"/>
      <c r="W7" s="430"/>
      <c r="X7" s="160">
        <v>30</v>
      </c>
      <c r="Y7" s="427" t="s">
        <v>6</v>
      </c>
      <c r="Z7" s="427"/>
      <c r="AA7" s="439"/>
      <c r="AB7" s="417"/>
      <c r="AC7" s="437"/>
      <c r="AD7" s="430"/>
      <c r="AE7" s="437"/>
      <c r="AF7" s="430"/>
      <c r="AG7" s="88"/>
      <c r="AH7" s="427" t="s">
        <v>6</v>
      </c>
      <c r="AI7" s="427"/>
      <c r="AJ7" s="439"/>
    </row>
    <row r="8" spans="2:36" ht="21" customHeight="1" x14ac:dyDescent="0.15">
      <c r="B8" s="455" t="s">
        <v>1</v>
      </c>
      <c r="C8" s="322"/>
      <c r="D8" s="322"/>
      <c r="E8" s="322"/>
      <c r="F8" s="322"/>
      <c r="G8" s="322"/>
      <c r="H8" s="322"/>
      <c r="I8" s="323"/>
      <c r="J8" s="89" t="s">
        <v>24</v>
      </c>
      <c r="K8" s="473">
        <v>11</v>
      </c>
      <c r="L8" s="473"/>
      <c r="M8" s="473"/>
      <c r="N8" s="473"/>
      <c r="O8" s="473"/>
      <c r="P8" s="473"/>
      <c r="Q8" s="403" t="s">
        <v>4</v>
      </c>
      <c r="R8" s="419"/>
      <c r="S8" s="89" t="s">
        <v>25</v>
      </c>
      <c r="T8" s="473">
        <v>10</v>
      </c>
      <c r="U8" s="473"/>
      <c r="V8" s="473"/>
      <c r="W8" s="473"/>
      <c r="X8" s="473"/>
      <c r="Y8" s="473"/>
      <c r="Z8" s="403" t="s">
        <v>4</v>
      </c>
      <c r="AA8" s="403"/>
      <c r="AB8" s="89" t="s">
        <v>26</v>
      </c>
      <c r="AC8" s="438"/>
      <c r="AD8" s="438"/>
      <c r="AE8" s="438"/>
      <c r="AF8" s="438"/>
      <c r="AG8" s="438"/>
      <c r="AH8" s="438"/>
      <c r="AI8" s="403" t="s">
        <v>4</v>
      </c>
      <c r="AJ8" s="419"/>
    </row>
    <row r="9" spans="2:36" ht="21" customHeight="1" thickBot="1" x14ac:dyDescent="0.2">
      <c r="B9" s="333" t="s">
        <v>2</v>
      </c>
      <c r="C9" s="334"/>
      <c r="D9" s="334"/>
      <c r="E9" s="334"/>
      <c r="F9" s="334"/>
      <c r="G9" s="334"/>
      <c r="H9" s="334"/>
      <c r="I9" s="412"/>
      <c r="J9" s="90"/>
      <c r="K9" s="474">
        <v>10</v>
      </c>
      <c r="L9" s="474"/>
      <c r="M9" s="474"/>
      <c r="N9" s="474"/>
      <c r="O9" s="474"/>
      <c r="P9" s="474"/>
      <c r="Q9" s="423" t="s">
        <v>8</v>
      </c>
      <c r="R9" s="424"/>
      <c r="S9" s="91"/>
      <c r="T9" s="474">
        <v>8</v>
      </c>
      <c r="U9" s="474"/>
      <c r="V9" s="474"/>
      <c r="W9" s="474"/>
      <c r="X9" s="474"/>
      <c r="Y9" s="474"/>
      <c r="Z9" s="423" t="s">
        <v>8</v>
      </c>
      <c r="AA9" s="423"/>
      <c r="AB9" s="90"/>
      <c r="AC9" s="425"/>
      <c r="AD9" s="425"/>
      <c r="AE9" s="425"/>
      <c r="AF9" s="425"/>
      <c r="AG9" s="425"/>
      <c r="AH9" s="425"/>
      <c r="AI9" s="423" t="s">
        <v>8</v>
      </c>
      <c r="AJ9" s="424"/>
    </row>
    <row r="10" spans="2:36" ht="21" customHeight="1" x14ac:dyDescent="0.15">
      <c r="B10" s="431" t="s">
        <v>9</v>
      </c>
      <c r="C10" s="441"/>
      <c r="D10" s="441"/>
      <c r="E10" s="441"/>
      <c r="F10" s="432"/>
      <c r="G10" s="442"/>
      <c r="H10" s="442"/>
      <c r="I10" s="442"/>
      <c r="J10" s="431" t="s">
        <v>17</v>
      </c>
      <c r="K10" s="432"/>
      <c r="L10" s="432"/>
      <c r="M10" s="432"/>
      <c r="N10" s="432"/>
      <c r="O10" s="432"/>
      <c r="P10" s="432"/>
      <c r="Q10" s="432"/>
      <c r="R10" s="433"/>
      <c r="S10" s="441" t="s">
        <v>17</v>
      </c>
      <c r="T10" s="432"/>
      <c r="U10" s="432"/>
      <c r="V10" s="432"/>
      <c r="W10" s="432"/>
      <c r="X10" s="432"/>
      <c r="Y10" s="432"/>
      <c r="Z10" s="432"/>
      <c r="AA10" s="442"/>
      <c r="AB10" s="431" t="s">
        <v>17</v>
      </c>
      <c r="AC10" s="432"/>
      <c r="AD10" s="432"/>
      <c r="AE10" s="432"/>
      <c r="AF10" s="432"/>
      <c r="AG10" s="432"/>
      <c r="AH10" s="432"/>
      <c r="AI10" s="432"/>
      <c r="AJ10" s="433"/>
    </row>
    <row r="11" spans="2:36" ht="21" customHeight="1" x14ac:dyDescent="0.15">
      <c r="B11" s="335" t="s">
        <v>10</v>
      </c>
      <c r="C11" s="336"/>
      <c r="D11" s="336"/>
      <c r="E11" s="337"/>
      <c r="F11" s="338" t="s">
        <v>11</v>
      </c>
      <c r="G11" s="321"/>
      <c r="H11" s="321"/>
      <c r="I11" s="321"/>
      <c r="J11" s="434"/>
      <c r="K11" s="338"/>
      <c r="L11" s="338"/>
      <c r="M11" s="338"/>
      <c r="N11" s="338"/>
      <c r="O11" s="338"/>
      <c r="P11" s="338"/>
      <c r="Q11" s="338"/>
      <c r="R11" s="435"/>
      <c r="S11" s="443"/>
      <c r="T11" s="338"/>
      <c r="U11" s="338"/>
      <c r="V11" s="338"/>
      <c r="W11" s="338"/>
      <c r="X11" s="338"/>
      <c r="Y11" s="338"/>
      <c r="Z11" s="338"/>
      <c r="AA11" s="321"/>
      <c r="AB11" s="434"/>
      <c r="AC11" s="338"/>
      <c r="AD11" s="338"/>
      <c r="AE11" s="338"/>
      <c r="AF11" s="338"/>
      <c r="AG11" s="338"/>
      <c r="AH11" s="338"/>
      <c r="AI11" s="338"/>
      <c r="AJ11" s="435"/>
    </row>
    <row r="12" spans="2:36" ht="21" customHeight="1" x14ac:dyDescent="0.15">
      <c r="B12" s="326" t="s">
        <v>12</v>
      </c>
      <c r="C12" s="327"/>
      <c r="D12" s="327"/>
      <c r="E12" s="328"/>
      <c r="F12" s="329">
        <v>320200</v>
      </c>
      <c r="G12" s="330"/>
      <c r="H12" s="330"/>
      <c r="I12" s="92" t="s">
        <v>18</v>
      </c>
      <c r="J12" s="93"/>
      <c r="K12" s="453">
        <f>IF(F12="","",ROUNDDOWN(F12*K9/10*K8/(K8+T8+AC8),0))</f>
        <v>167723</v>
      </c>
      <c r="L12" s="453"/>
      <c r="M12" s="453"/>
      <c r="N12" s="453"/>
      <c r="O12" s="453"/>
      <c r="P12" s="453"/>
      <c r="Q12" s="453"/>
      <c r="R12" s="94" t="s">
        <v>18</v>
      </c>
      <c r="S12" s="95"/>
      <c r="T12" s="453">
        <f>IF(OR(F12="",T8=""),"",ROUNDDOWN(F12*T9/10*T8/(K8+T8+AC8),0))</f>
        <v>121980</v>
      </c>
      <c r="U12" s="453"/>
      <c r="V12" s="453"/>
      <c r="W12" s="453"/>
      <c r="X12" s="453"/>
      <c r="Y12" s="453"/>
      <c r="Z12" s="453"/>
      <c r="AA12" s="96" t="s">
        <v>18</v>
      </c>
      <c r="AB12" s="93"/>
      <c r="AC12" s="422" t="str">
        <f>IF(OR(F12="",AC8=""),"",ROUNDDOWN(F12*AC9/10,0))</f>
        <v/>
      </c>
      <c r="AD12" s="422"/>
      <c r="AE12" s="422"/>
      <c r="AF12" s="422"/>
      <c r="AG12" s="422"/>
      <c r="AH12" s="422"/>
      <c r="AI12" s="422"/>
      <c r="AJ12" s="94" t="s">
        <v>18</v>
      </c>
    </row>
    <row r="13" spans="2:36" ht="21" customHeight="1" x14ac:dyDescent="0.15">
      <c r="B13" s="227" t="s">
        <v>13</v>
      </c>
      <c r="C13" s="228"/>
      <c r="D13" s="228"/>
      <c r="E13" s="229"/>
      <c r="F13" s="319">
        <v>12217</v>
      </c>
      <c r="G13" s="320"/>
      <c r="H13" s="320"/>
      <c r="I13" s="77" t="s">
        <v>18</v>
      </c>
      <c r="J13" s="97"/>
      <c r="K13" s="449">
        <f>IF(F13="","",ROUNDDOWN(F13*K9/10*K8/(K8+T8+AC8),0))</f>
        <v>6399</v>
      </c>
      <c r="L13" s="449"/>
      <c r="M13" s="449"/>
      <c r="N13" s="449"/>
      <c r="O13" s="449"/>
      <c r="P13" s="449"/>
      <c r="Q13" s="449"/>
      <c r="R13" s="98" t="s">
        <v>18</v>
      </c>
      <c r="S13" s="99"/>
      <c r="T13" s="449">
        <f>IF(OR(F13="",T8=""),"",ROUNDDOWN(F13*T9/10*T8/(K8+T8+AC8),0))</f>
        <v>4654</v>
      </c>
      <c r="U13" s="449"/>
      <c r="V13" s="449"/>
      <c r="W13" s="449"/>
      <c r="X13" s="449"/>
      <c r="Y13" s="449"/>
      <c r="Z13" s="449"/>
      <c r="AA13" s="100" t="s">
        <v>18</v>
      </c>
      <c r="AB13" s="97"/>
      <c r="AC13" s="418" t="str">
        <f>IF(OR(F13="",AC8=""),"",ROUNDDOWN(F13*AC9/10,0))</f>
        <v/>
      </c>
      <c r="AD13" s="418"/>
      <c r="AE13" s="418"/>
      <c r="AF13" s="418"/>
      <c r="AG13" s="418"/>
      <c r="AH13" s="418"/>
      <c r="AI13" s="418"/>
      <c r="AJ13" s="98" t="s">
        <v>18</v>
      </c>
    </row>
    <row r="14" spans="2:36" ht="21" customHeight="1" x14ac:dyDescent="0.15">
      <c r="B14" s="227"/>
      <c r="C14" s="228"/>
      <c r="D14" s="228"/>
      <c r="E14" s="229"/>
      <c r="F14" s="319"/>
      <c r="G14" s="320"/>
      <c r="H14" s="320"/>
      <c r="I14" s="77" t="s">
        <v>18</v>
      </c>
      <c r="J14" s="97"/>
      <c r="K14" s="449" t="str">
        <f>IF(F14="","",ROUNDDOWN(F14*K9/10*K8/(K8+T8+AC8),0))</f>
        <v/>
      </c>
      <c r="L14" s="449"/>
      <c r="M14" s="449"/>
      <c r="N14" s="449"/>
      <c r="O14" s="449"/>
      <c r="P14" s="449"/>
      <c r="Q14" s="449"/>
      <c r="R14" s="98" t="s">
        <v>18</v>
      </c>
      <c r="S14" s="99"/>
      <c r="T14" s="449" t="str">
        <f>IF(OR(F14="",T8=""),"",ROUNDDOWN(F14*T9/10*T8/(K8+T8+AC8),0))</f>
        <v/>
      </c>
      <c r="U14" s="449"/>
      <c r="V14" s="449"/>
      <c r="W14" s="449"/>
      <c r="X14" s="449"/>
      <c r="Y14" s="449"/>
      <c r="Z14" s="449"/>
      <c r="AA14" s="100" t="s">
        <v>18</v>
      </c>
      <c r="AB14" s="97"/>
      <c r="AC14" s="418" t="str">
        <f>IF(OR(F14="",AC8=""),"",ROUNDDOWN(F14*AC9/10,0))</f>
        <v/>
      </c>
      <c r="AD14" s="418"/>
      <c r="AE14" s="418"/>
      <c r="AF14" s="418"/>
      <c r="AG14" s="418"/>
      <c r="AH14" s="418"/>
      <c r="AI14" s="418"/>
      <c r="AJ14" s="98" t="s">
        <v>18</v>
      </c>
    </row>
    <row r="15" spans="2:36" ht="21" customHeight="1" x14ac:dyDescent="0.15">
      <c r="B15" s="243"/>
      <c r="C15" s="244"/>
      <c r="D15" s="244"/>
      <c r="E15" s="245"/>
      <c r="F15" s="331"/>
      <c r="G15" s="332"/>
      <c r="H15" s="332"/>
      <c r="I15" s="92" t="s">
        <v>18</v>
      </c>
      <c r="J15" s="93"/>
      <c r="K15" s="453" t="str">
        <f>IF(F15="","",ROUNDDOWN(F15*K9/10*K8/(K8+T8+AC8),0))</f>
        <v/>
      </c>
      <c r="L15" s="453"/>
      <c r="M15" s="453"/>
      <c r="N15" s="453"/>
      <c r="O15" s="453"/>
      <c r="P15" s="453"/>
      <c r="Q15" s="453"/>
      <c r="R15" s="94" t="s">
        <v>18</v>
      </c>
      <c r="S15" s="95"/>
      <c r="T15" s="453" t="str">
        <f>IF(OR(F15="",T8=""),"",ROUNDDOWN(F15*T9/10*T8/(K8+T8+AC8),0))</f>
        <v/>
      </c>
      <c r="U15" s="453"/>
      <c r="V15" s="453"/>
      <c r="W15" s="453"/>
      <c r="X15" s="453"/>
      <c r="Y15" s="453"/>
      <c r="Z15" s="453"/>
      <c r="AA15" s="96" t="s">
        <v>18</v>
      </c>
      <c r="AB15" s="93"/>
      <c r="AC15" s="422" t="str">
        <f>IF(OR(F15="",AC8=""),"",ROUNDDOWN(F15*AC9/10,0))</f>
        <v/>
      </c>
      <c r="AD15" s="422"/>
      <c r="AE15" s="422"/>
      <c r="AF15" s="422"/>
      <c r="AG15" s="422"/>
      <c r="AH15" s="422"/>
      <c r="AI15" s="422"/>
      <c r="AJ15" s="94" t="s">
        <v>18</v>
      </c>
    </row>
    <row r="16" spans="2:36" ht="21" customHeight="1" thickBot="1" x14ac:dyDescent="0.2">
      <c r="B16" s="333" t="s">
        <v>14</v>
      </c>
      <c r="C16" s="334"/>
      <c r="D16" s="334"/>
      <c r="E16" s="334"/>
      <c r="F16" s="334"/>
      <c r="G16" s="334"/>
      <c r="H16" s="334"/>
      <c r="I16" s="334"/>
      <c r="J16" s="101" t="s">
        <v>27</v>
      </c>
      <c r="K16" s="447">
        <f>IF(SUM(K12:Q15)=0,"",SUM(K12:Q15))</f>
        <v>174122</v>
      </c>
      <c r="L16" s="447"/>
      <c r="M16" s="447"/>
      <c r="N16" s="447"/>
      <c r="O16" s="447"/>
      <c r="P16" s="447"/>
      <c r="Q16" s="447"/>
      <c r="R16" s="102" t="s">
        <v>18</v>
      </c>
      <c r="S16" s="101" t="s">
        <v>29</v>
      </c>
      <c r="T16" s="447">
        <f>IF(SUM(T12:Z15)=0,"",SUM(T12:Z15))</f>
        <v>126634</v>
      </c>
      <c r="U16" s="447"/>
      <c r="V16" s="447"/>
      <c r="W16" s="447"/>
      <c r="X16" s="447"/>
      <c r="Y16" s="447"/>
      <c r="Z16" s="447"/>
      <c r="AA16" s="103" t="s">
        <v>18</v>
      </c>
      <c r="AB16" s="101" t="s">
        <v>28</v>
      </c>
      <c r="AC16" s="440" t="str">
        <f>IF(SUM(AC12:AI15)=0,"",SUM(AC12:AI15))</f>
        <v/>
      </c>
      <c r="AD16" s="440"/>
      <c r="AE16" s="440"/>
      <c r="AF16" s="440"/>
      <c r="AG16" s="440"/>
      <c r="AH16" s="440"/>
      <c r="AI16" s="440"/>
      <c r="AJ16" s="102" t="s">
        <v>18</v>
      </c>
    </row>
    <row r="17" spans="2:36" ht="21" customHeight="1" x14ac:dyDescent="0.15">
      <c r="B17" s="324" t="s">
        <v>15</v>
      </c>
      <c r="C17" s="325"/>
      <c r="D17" s="325"/>
      <c r="E17" s="325"/>
      <c r="F17" s="325"/>
      <c r="G17" s="325"/>
      <c r="H17" s="325"/>
      <c r="I17" s="325"/>
      <c r="J17" s="428" t="s">
        <v>20</v>
      </c>
      <c r="K17" s="368"/>
      <c r="L17" s="420" t="s">
        <v>19</v>
      </c>
      <c r="M17" s="368" t="s">
        <v>21</v>
      </c>
      <c r="N17" s="368"/>
      <c r="O17" s="368"/>
      <c r="P17" s="368"/>
      <c r="Q17" s="104"/>
      <c r="R17" s="105"/>
      <c r="S17" s="428" t="s">
        <v>20</v>
      </c>
      <c r="T17" s="368"/>
      <c r="U17" s="420" t="s">
        <v>19</v>
      </c>
      <c r="V17" s="368" t="s">
        <v>21</v>
      </c>
      <c r="W17" s="368"/>
      <c r="X17" s="368"/>
      <c r="Y17" s="368"/>
      <c r="Z17" s="104"/>
      <c r="AA17" s="105"/>
      <c r="AB17" s="428" t="s">
        <v>20</v>
      </c>
      <c r="AC17" s="368"/>
      <c r="AD17" s="420" t="s">
        <v>19</v>
      </c>
      <c r="AE17" s="368" t="s">
        <v>21</v>
      </c>
      <c r="AF17" s="368"/>
      <c r="AG17" s="368"/>
      <c r="AH17" s="368"/>
      <c r="AI17" s="104"/>
      <c r="AJ17" s="105"/>
    </row>
    <row r="18" spans="2:36" ht="21" customHeight="1" x14ac:dyDescent="0.15">
      <c r="B18" s="335" t="s">
        <v>10</v>
      </c>
      <c r="C18" s="336"/>
      <c r="D18" s="336"/>
      <c r="E18" s="337"/>
      <c r="F18" s="321" t="s">
        <v>11</v>
      </c>
      <c r="G18" s="322"/>
      <c r="H18" s="322"/>
      <c r="I18" s="323"/>
      <c r="J18" s="429"/>
      <c r="K18" s="369"/>
      <c r="L18" s="427"/>
      <c r="M18" s="369"/>
      <c r="N18" s="369"/>
      <c r="O18" s="369"/>
      <c r="P18" s="369"/>
      <c r="Q18" s="106"/>
      <c r="R18" s="107"/>
      <c r="S18" s="429"/>
      <c r="T18" s="369"/>
      <c r="U18" s="427"/>
      <c r="V18" s="369"/>
      <c r="W18" s="369"/>
      <c r="X18" s="369"/>
      <c r="Y18" s="369"/>
      <c r="Z18" s="106"/>
      <c r="AA18" s="107"/>
      <c r="AB18" s="429"/>
      <c r="AC18" s="369"/>
      <c r="AD18" s="427"/>
      <c r="AE18" s="369"/>
      <c r="AF18" s="369"/>
      <c r="AG18" s="369"/>
      <c r="AH18" s="369"/>
      <c r="AI18" s="106"/>
      <c r="AJ18" s="107"/>
    </row>
    <row r="19" spans="2:36" ht="21" customHeight="1" x14ac:dyDescent="0.15">
      <c r="B19" s="326" t="s">
        <v>116</v>
      </c>
      <c r="C19" s="327"/>
      <c r="D19" s="327"/>
      <c r="E19" s="328"/>
      <c r="F19" s="329"/>
      <c r="G19" s="330"/>
      <c r="H19" s="330"/>
      <c r="I19" s="108" t="s">
        <v>18</v>
      </c>
      <c r="J19" s="355" t="str">
        <f t="shared" ref="J19:J24" si="0">IF(F19="","",F19)</f>
        <v/>
      </c>
      <c r="K19" s="356"/>
      <c r="L19" s="96" t="s">
        <v>19</v>
      </c>
      <c r="M19" s="109" t="str">
        <f>IF(F19="","",K9/10)</f>
        <v/>
      </c>
      <c r="N19" s="96" t="s">
        <v>22</v>
      </c>
      <c r="O19" s="356" t="str">
        <f t="shared" ref="O19:O24" si="1">IF(F19="","",J19*M19)</f>
        <v/>
      </c>
      <c r="P19" s="356"/>
      <c r="Q19" s="356"/>
      <c r="R19" s="94" t="s">
        <v>18</v>
      </c>
      <c r="S19" s="355">
        <f>IF(T8="","",F19)</f>
        <v>0</v>
      </c>
      <c r="T19" s="356"/>
      <c r="U19" s="96" t="s">
        <v>19</v>
      </c>
      <c r="V19" s="109">
        <f>IF(T8="","",T9/10)</f>
        <v>0.8</v>
      </c>
      <c r="W19" s="96" t="s">
        <v>22</v>
      </c>
      <c r="X19" s="356">
        <f t="shared" ref="X19:X24" si="2">IF(S19="","",S19*V19)</f>
        <v>0</v>
      </c>
      <c r="Y19" s="356"/>
      <c r="Z19" s="356"/>
      <c r="AA19" s="96" t="s">
        <v>18</v>
      </c>
      <c r="AB19" s="367" t="str">
        <f>IF(AC8="","",F19)</f>
        <v/>
      </c>
      <c r="AC19" s="344"/>
      <c r="AD19" s="96" t="s">
        <v>19</v>
      </c>
      <c r="AE19" s="110" t="str">
        <f>IF(AC8="","",AC9/10)</f>
        <v/>
      </c>
      <c r="AF19" s="96" t="s">
        <v>22</v>
      </c>
      <c r="AG19" s="344" t="str">
        <f t="shared" ref="AG19:AG24" si="3">IF(AB19="","",AB19*AE19)</f>
        <v/>
      </c>
      <c r="AH19" s="344"/>
      <c r="AI19" s="344"/>
      <c r="AJ19" s="94" t="s">
        <v>18</v>
      </c>
    </row>
    <row r="20" spans="2:36" ht="21" customHeight="1" x14ac:dyDescent="0.15">
      <c r="B20" s="227" t="s">
        <v>115</v>
      </c>
      <c r="C20" s="228"/>
      <c r="D20" s="228"/>
      <c r="E20" s="229"/>
      <c r="F20" s="319">
        <v>10000</v>
      </c>
      <c r="G20" s="320"/>
      <c r="H20" s="320"/>
      <c r="I20" s="111" t="s">
        <v>18</v>
      </c>
      <c r="J20" s="380">
        <f t="shared" si="0"/>
        <v>10000</v>
      </c>
      <c r="K20" s="372"/>
      <c r="L20" s="100" t="s">
        <v>19</v>
      </c>
      <c r="M20" s="112">
        <f>IF(F20="","",K9/10)</f>
        <v>1</v>
      </c>
      <c r="N20" s="100" t="s">
        <v>22</v>
      </c>
      <c r="O20" s="372">
        <f t="shared" si="1"/>
        <v>10000</v>
      </c>
      <c r="P20" s="372"/>
      <c r="Q20" s="372"/>
      <c r="R20" s="98" t="s">
        <v>18</v>
      </c>
      <c r="S20" s="380">
        <f>IF(T8="","",F20)</f>
        <v>10000</v>
      </c>
      <c r="T20" s="372"/>
      <c r="U20" s="100" t="s">
        <v>19</v>
      </c>
      <c r="V20" s="114">
        <f>IF(T8="","",T9/10)</f>
        <v>0.8</v>
      </c>
      <c r="W20" s="100" t="s">
        <v>22</v>
      </c>
      <c r="X20" s="372">
        <f t="shared" si="2"/>
        <v>8000</v>
      </c>
      <c r="Y20" s="372"/>
      <c r="Z20" s="372"/>
      <c r="AA20" s="100" t="s">
        <v>18</v>
      </c>
      <c r="AB20" s="373" t="str">
        <f>IF(AC8="","",F20)</f>
        <v/>
      </c>
      <c r="AC20" s="364"/>
      <c r="AD20" s="100" t="s">
        <v>19</v>
      </c>
      <c r="AE20" s="113" t="str">
        <f>IF(AC8="","",AC9/10)</f>
        <v/>
      </c>
      <c r="AF20" s="100" t="s">
        <v>22</v>
      </c>
      <c r="AG20" s="364" t="str">
        <f t="shared" si="3"/>
        <v/>
      </c>
      <c r="AH20" s="364"/>
      <c r="AI20" s="364"/>
      <c r="AJ20" s="98" t="s">
        <v>18</v>
      </c>
    </row>
    <row r="21" spans="2:36" ht="21" customHeight="1" x14ac:dyDescent="0.15">
      <c r="B21" s="227" t="s">
        <v>114</v>
      </c>
      <c r="C21" s="228"/>
      <c r="D21" s="228"/>
      <c r="E21" s="229"/>
      <c r="F21" s="319"/>
      <c r="G21" s="320"/>
      <c r="H21" s="320"/>
      <c r="I21" s="111" t="s">
        <v>18</v>
      </c>
      <c r="J21" s="385" t="str">
        <f t="shared" si="0"/>
        <v/>
      </c>
      <c r="K21" s="371"/>
      <c r="L21" s="100" t="s">
        <v>19</v>
      </c>
      <c r="M21" s="114" t="str">
        <f>IF(F21="","",K9/10)</f>
        <v/>
      </c>
      <c r="N21" s="100" t="s">
        <v>22</v>
      </c>
      <c r="O21" s="371" t="str">
        <f t="shared" si="1"/>
        <v/>
      </c>
      <c r="P21" s="371"/>
      <c r="Q21" s="371"/>
      <c r="R21" s="98" t="s">
        <v>18</v>
      </c>
      <c r="S21" s="385">
        <f>IF(T8="","",F21)</f>
        <v>0</v>
      </c>
      <c r="T21" s="371"/>
      <c r="U21" s="100" t="s">
        <v>19</v>
      </c>
      <c r="V21" s="114">
        <f>IF(T8="","",T9/10)</f>
        <v>0.8</v>
      </c>
      <c r="W21" s="100" t="s">
        <v>22</v>
      </c>
      <c r="X21" s="371">
        <f t="shared" si="2"/>
        <v>0</v>
      </c>
      <c r="Y21" s="371"/>
      <c r="Z21" s="371"/>
      <c r="AA21" s="100" t="s">
        <v>18</v>
      </c>
      <c r="AB21" s="373" t="str">
        <f>IF(AC8="","",F21)</f>
        <v/>
      </c>
      <c r="AC21" s="364"/>
      <c r="AD21" s="100" t="s">
        <v>19</v>
      </c>
      <c r="AE21" s="113" t="str">
        <f>IF(AC8="","",AC9/10)</f>
        <v/>
      </c>
      <c r="AF21" s="100" t="s">
        <v>22</v>
      </c>
      <c r="AG21" s="364" t="str">
        <f t="shared" si="3"/>
        <v/>
      </c>
      <c r="AH21" s="364"/>
      <c r="AI21" s="364"/>
      <c r="AJ21" s="98" t="s">
        <v>18</v>
      </c>
    </row>
    <row r="22" spans="2:36" ht="21" customHeight="1" x14ac:dyDescent="0.15">
      <c r="B22" s="227"/>
      <c r="C22" s="228"/>
      <c r="D22" s="228"/>
      <c r="E22" s="229"/>
      <c r="F22" s="319"/>
      <c r="G22" s="320"/>
      <c r="H22" s="320"/>
      <c r="I22" s="111" t="s">
        <v>18</v>
      </c>
      <c r="J22" s="385" t="str">
        <f t="shared" si="0"/>
        <v/>
      </c>
      <c r="K22" s="371"/>
      <c r="L22" s="100" t="s">
        <v>19</v>
      </c>
      <c r="M22" s="114" t="str">
        <f>IF(F22="","",K9/10)</f>
        <v/>
      </c>
      <c r="N22" s="100" t="s">
        <v>22</v>
      </c>
      <c r="O22" s="371" t="str">
        <f t="shared" si="1"/>
        <v/>
      </c>
      <c r="P22" s="371"/>
      <c r="Q22" s="371"/>
      <c r="R22" s="98" t="s">
        <v>18</v>
      </c>
      <c r="S22" s="385">
        <f>IF(T8="","",F22)</f>
        <v>0</v>
      </c>
      <c r="T22" s="371"/>
      <c r="U22" s="100" t="s">
        <v>19</v>
      </c>
      <c r="V22" s="114">
        <f>IF(T8="","",T9/10)</f>
        <v>0.8</v>
      </c>
      <c r="W22" s="100" t="s">
        <v>22</v>
      </c>
      <c r="X22" s="371">
        <f t="shared" si="2"/>
        <v>0</v>
      </c>
      <c r="Y22" s="371"/>
      <c r="Z22" s="371"/>
      <c r="AA22" s="100" t="s">
        <v>18</v>
      </c>
      <c r="AB22" s="373" t="str">
        <f>IF(AC8="","",F22)</f>
        <v/>
      </c>
      <c r="AC22" s="364"/>
      <c r="AD22" s="100" t="s">
        <v>19</v>
      </c>
      <c r="AE22" s="113" t="str">
        <f>IF(AC8="","",AC9/10)</f>
        <v/>
      </c>
      <c r="AF22" s="100" t="s">
        <v>22</v>
      </c>
      <c r="AG22" s="364" t="str">
        <f t="shared" si="3"/>
        <v/>
      </c>
      <c r="AH22" s="364"/>
      <c r="AI22" s="364"/>
      <c r="AJ22" s="98" t="s">
        <v>18</v>
      </c>
    </row>
    <row r="23" spans="2:36" ht="21" customHeight="1" x14ac:dyDescent="0.15">
      <c r="B23" s="227"/>
      <c r="C23" s="228"/>
      <c r="D23" s="228"/>
      <c r="E23" s="229"/>
      <c r="F23" s="319"/>
      <c r="G23" s="320"/>
      <c r="H23" s="320"/>
      <c r="I23" s="111" t="s">
        <v>18</v>
      </c>
      <c r="J23" s="385" t="str">
        <f t="shared" si="0"/>
        <v/>
      </c>
      <c r="K23" s="371"/>
      <c r="L23" s="100" t="s">
        <v>19</v>
      </c>
      <c r="M23" s="114" t="str">
        <f>IF(F23="","",K9/10)</f>
        <v/>
      </c>
      <c r="N23" s="100" t="s">
        <v>22</v>
      </c>
      <c r="O23" s="371" t="str">
        <f t="shared" si="1"/>
        <v/>
      </c>
      <c r="P23" s="371"/>
      <c r="Q23" s="371"/>
      <c r="R23" s="98" t="s">
        <v>18</v>
      </c>
      <c r="S23" s="385">
        <f>IF(T8="","",F23)</f>
        <v>0</v>
      </c>
      <c r="T23" s="371"/>
      <c r="U23" s="100" t="s">
        <v>19</v>
      </c>
      <c r="V23" s="114">
        <f>IF(T8="","",T9/10)</f>
        <v>0.8</v>
      </c>
      <c r="W23" s="100" t="s">
        <v>22</v>
      </c>
      <c r="X23" s="371">
        <f t="shared" si="2"/>
        <v>0</v>
      </c>
      <c r="Y23" s="371"/>
      <c r="Z23" s="371"/>
      <c r="AA23" s="100" t="s">
        <v>18</v>
      </c>
      <c r="AB23" s="373" t="str">
        <f>IF(AC8="","",F23)</f>
        <v/>
      </c>
      <c r="AC23" s="364"/>
      <c r="AD23" s="100" t="s">
        <v>19</v>
      </c>
      <c r="AE23" s="113" t="str">
        <f>IF(AC8="","",AC9/10)</f>
        <v/>
      </c>
      <c r="AF23" s="100" t="s">
        <v>22</v>
      </c>
      <c r="AG23" s="364" t="str">
        <f t="shared" si="3"/>
        <v/>
      </c>
      <c r="AH23" s="364"/>
      <c r="AI23" s="364"/>
      <c r="AJ23" s="98" t="s">
        <v>18</v>
      </c>
    </row>
    <row r="24" spans="2:36" ht="21" customHeight="1" x14ac:dyDescent="0.15">
      <c r="B24" s="243"/>
      <c r="C24" s="244"/>
      <c r="D24" s="244"/>
      <c r="E24" s="245"/>
      <c r="F24" s="319"/>
      <c r="G24" s="320"/>
      <c r="H24" s="320"/>
      <c r="I24" s="108" t="s">
        <v>18</v>
      </c>
      <c r="J24" s="355" t="str">
        <f t="shared" si="0"/>
        <v/>
      </c>
      <c r="K24" s="356"/>
      <c r="L24" s="96" t="s">
        <v>19</v>
      </c>
      <c r="M24" s="109" t="str">
        <f>IF(F24="","",K9/10)</f>
        <v/>
      </c>
      <c r="N24" s="96" t="s">
        <v>22</v>
      </c>
      <c r="O24" s="356" t="str">
        <f t="shared" si="1"/>
        <v/>
      </c>
      <c r="P24" s="356"/>
      <c r="Q24" s="356"/>
      <c r="R24" s="94" t="s">
        <v>18</v>
      </c>
      <c r="S24" s="355">
        <f>IF(T8="","",F24)</f>
        <v>0</v>
      </c>
      <c r="T24" s="356"/>
      <c r="U24" s="96" t="s">
        <v>19</v>
      </c>
      <c r="V24" s="109">
        <f>IF(T8="","",T9/10)</f>
        <v>0.8</v>
      </c>
      <c r="W24" s="96" t="s">
        <v>22</v>
      </c>
      <c r="X24" s="356">
        <f t="shared" si="2"/>
        <v>0</v>
      </c>
      <c r="Y24" s="356"/>
      <c r="Z24" s="356"/>
      <c r="AA24" s="96" t="s">
        <v>18</v>
      </c>
      <c r="AB24" s="367" t="str">
        <f>IF(AC8="","",F24)</f>
        <v/>
      </c>
      <c r="AC24" s="344"/>
      <c r="AD24" s="96" t="s">
        <v>19</v>
      </c>
      <c r="AE24" s="110" t="str">
        <f>IF(AC8="","",AC9/10)</f>
        <v/>
      </c>
      <c r="AF24" s="96" t="s">
        <v>22</v>
      </c>
      <c r="AG24" s="344" t="str">
        <f t="shared" si="3"/>
        <v/>
      </c>
      <c r="AH24" s="344"/>
      <c r="AI24" s="344"/>
      <c r="AJ24" s="94" t="s">
        <v>18</v>
      </c>
    </row>
    <row r="25" spans="2:36" ht="21" customHeight="1" thickBot="1" x14ac:dyDescent="0.2">
      <c r="B25" s="333" t="s">
        <v>14</v>
      </c>
      <c r="C25" s="334"/>
      <c r="D25" s="334"/>
      <c r="E25" s="334"/>
      <c r="F25" s="334"/>
      <c r="G25" s="334"/>
      <c r="H25" s="334"/>
      <c r="I25" s="334"/>
      <c r="J25" s="101" t="s">
        <v>30</v>
      </c>
      <c r="K25" s="383">
        <f>IF(SUM(O19:Q24)=0,"",SUM(O19:Q24))</f>
        <v>10000</v>
      </c>
      <c r="L25" s="384"/>
      <c r="M25" s="384"/>
      <c r="N25" s="384"/>
      <c r="O25" s="384"/>
      <c r="P25" s="384"/>
      <c r="Q25" s="384"/>
      <c r="R25" s="102" t="s">
        <v>18</v>
      </c>
      <c r="S25" s="101" t="s">
        <v>31</v>
      </c>
      <c r="T25" s="383">
        <f>IF(SUM(X19:Z24)=0,"",SUM(X19:Z24))</f>
        <v>8000</v>
      </c>
      <c r="U25" s="384"/>
      <c r="V25" s="384"/>
      <c r="W25" s="384"/>
      <c r="X25" s="384"/>
      <c r="Y25" s="384"/>
      <c r="Z25" s="384"/>
      <c r="AA25" s="103" t="s">
        <v>18</v>
      </c>
      <c r="AB25" s="101" t="s">
        <v>32</v>
      </c>
      <c r="AC25" s="349" t="str">
        <f>IF(SUM(AG19:AI24)=0,"",SUM(AG19:AI24))</f>
        <v/>
      </c>
      <c r="AD25" s="350"/>
      <c r="AE25" s="350"/>
      <c r="AF25" s="350"/>
      <c r="AG25" s="350"/>
      <c r="AH25" s="350"/>
      <c r="AI25" s="350"/>
      <c r="AJ25" s="102" t="s">
        <v>18</v>
      </c>
    </row>
    <row r="26" spans="2:36" ht="13.5" customHeight="1" x14ac:dyDescent="0.15"/>
    <row r="27" spans="2:36" ht="13.5" customHeight="1" thickBot="1" x14ac:dyDescent="0.2"/>
    <row r="28" spans="2:36" ht="6" customHeight="1" x14ac:dyDescent="0.15">
      <c r="I28" s="115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7"/>
    </row>
    <row r="29" spans="2:36" ht="21" customHeight="1" x14ac:dyDescent="0.15">
      <c r="B29" s="95"/>
      <c r="C29" s="95"/>
      <c r="D29" s="95"/>
      <c r="E29" s="95"/>
      <c r="I29" s="93"/>
      <c r="J29" s="96" t="s">
        <v>120</v>
      </c>
      <c r="K29" s="118">
        <v>1</v>
      </c>
      <c r="L29" s="96" t="s">
        <v>3</v>
      </c>
      <c r="M29" s="118">
        <v>11</v>
      </c>
      <c r="N29" s="95" t="s">
        <v>46</v>
      </c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119"/>
    </row>
    <row r="30" spans="2:36" ht="9" customHeight="1" x14ac:dyDescent="0.15">
      <c r="B30" s="95"/>
      <c r="C30" s="95"/>
      <c r="D30" s="95"/>
      <c r="E30" s="95"/>
      <c r="I30" s="93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119"/>
    </row>
    <row r="31" spans="2:36" ht="21" customHeight="1" x14ac:dyDescent="0.15">
      <c r="B31" s="95"/>
      <c r="C31" s="95"/>
      <c r="D31" s="95"/>
      <c r="E31" s="95"/>
      <c r="I31" s="93"/>
      <c r="J31" s="96" t="s">
        <v>120</v>
      </c>
      <c r="K31" s="118">
        <v>1</v>
      </c>
      <c r="L31" s="96" t="s">
        <v>3</v>
      </c>
      <c r="M31" s="118">
        <v>12</v>
      </c>
      <c r="N31" s="96" t="s">
        <v>45</v>
      </c>
      <c r="O31" s="118">
        <v>2</v>
      </c>
      <c r="P31" s="96" t="s">
        <v>4</v>
      </c>
      <c r="R31" s="95"/>
      <c r="S31" s="95"/>
      <c r="T31" s="345" t="s">
        <v>48</v>
      </c>
      <c r="U31" s="345"/>
      <c r="V31" s="345"/>
      <c r="W31" s="345"/>
      <c r="Z31" s="345" t="s">
        <v>50</v>
      </c>
      <c r="AA31" s="345"/>
      <c r="AB31" s="366" t="s">
        <v>111</v>
      </c>
      <c r="AC31" s="366"/>
      <c r="AD31" s="366"/>
      <c r="AE31" s="366"/>
      <c r="AF31" s="366"/>
      <c r="AG31" s="366"/>
      <c r="AH31" s="95"/>
      <c r="AI31" s="95"/>
      <c r="AJ31" s="119"/>
    </row>
    <row r="32" spans="2:36" ht="21" customHeight="1" x14ac:dyDescent="0.15">
      <c r="B32" s="95"/>
      <c r="C32" s="95"/>
      <c r="D32" s="95"/>
      <c r="E32" s="95"/>
      <c r="I32" s="93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345" t="s">
        <v>49</v>
      </c>
      <c r="U32" s="345"/>
      <c r="V32" s="345"/>
      <c r="W32" s="345"/>
      <c r="Z32" s="345" t="s">
        <v>51</v>
      </c>
      <c r="AA32" s="345"/>
      <c r="AB32" s="366" t="s">
        <v>124</v>
      </c>
      <c r="AC32" s="366"/>
      <c r="AD32" s="366"/>
      <c r="AE32" s="366"/>
      <c r="AF32" s="366"/>
      <c r="AG32" s="366"/>
      <c r="AH32" s="95"/>
      <c r="AI32" s="96" t="s">
        <v>52</v>
      </c>
      <c r="AJ32" s="119"/>
    </row>
    <row r="33" spans="1:38" ht="15" customHeight="1" thickBot="1" x14ac:dyDescent="0.2">
      <c r="B33" s="95"/>
      <c r="C33" s="95"/>
      <c r="D33" s="95"/>
      <c r="E33" s="95"/>
      <c r="I33" s="120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2" t="s">
        <v>125</v>
      </c>
      <c r="AH33" s="121"/>
      <c r="AI33" s="121"/>
      <c r="AJ33" s="123"/>
    </row>
    <row r="35" spans="1:38" ht="21" customHeight="1" thickBo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</row>
    <row r="36" spans="1:38" ht="21" customHeight="1" thickTop="1" x14ac:dyDescent="0.15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</row>
    <row r="37" spans="1:38" ht="21" customHeight="1" x14ac:dyDescent="0.15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426"/>
      <c r="AE37" s="426"/>
      <c r="AF37" s="426"/>
      <c r="AG37" s="426"/>
      <c r="AH37" s="426"/>
      <c r="AI37" s="426"/>
      <c r="AJ37" s="426"/>
      <c r="AK37" s="95"/>
    </row>
    <row r="38" spans="1:38" ht="21" customHeight="1" x14ac:dyDescent="0.15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426"/>
      <c r="AE38" s="426"/>
      <c r="AF38" s="426"/>
      <c r="AG38" s="426"/>
      <c r="AH38" s="426"/>
      <c r="AI38" s="426"/>
      <c r="AJ38" s="426"/>
      <c r="AK38" s="95"/>
    </row>
    <row r="39" spans="1:38" ht="21" customHeight="1" x14ac:dyDescent="0.15">
      <c r="B39" s="125"/>
      <c r="C39" s="125"/>
      <c r="D39" s="125"/>
      <c r="E39" s="125"/>
      <c r="F39" s="126"/>
      <c r="G39" s="126"/>
      <c r="H39" s="126"/>
      <c r="J39" s="127"/>
      <c r="K39" s="127"/>
      <c r="L39" s="127"/>
      <c r="M39" s="127"/>
      <c r="N39" s="381" t="s">
        <v>53</v>
      </c>
      <c r="O39" s="381"/>
      <c r="P39" s="381"/>
      <c r="Q39" s="381"/>
      <c r="R39" s="381"/>
      <c r="S39" s="381"/>
      <c r="T39" s="381"/>
      <c r="U39" s="381"/>
      <c r="V39" s="381"/>
      <c r="W39" s="381"/>
      <c r="X39" s="381"/>
      <c r="Y39" s="381"/>
      <c r="Z39" s="127"/>
      <c r="AA39" s="127"/>
      <c r="AB39" s="127"/>
    </row>
    <row r="40" spans="1:38" ht="21" customHeight="1" thickBot="1" x14ac:dyDescent="0.2"/>
    <row r="41" spans="1:38" ht="21" customHeight="1" x14ac:dyDescent="0.15">
      <c r="B41" s="389" t="s">
        <v>23</v>
      </c>
      <c r="C41" s="390"/>
      <c r="D41" s="390"/>
      <c r="E41" s="391"/>
      <c r="F41" s="413" t="s">
        <v>9</v>
      </c>
      <c r="G41" s="414"/>
      <c r="H41" s="414"/>
      <c r="I41" s="415"/>
      <c r="J41" s="128" t="s">
        <v>33</v>
      </c>
      <c r="K41" s="116"/>
      <c r="L41" s="116"/>
      <c r="M41" s="476">
        <f>IF(K8="","",ROUNDDOWN(K16/K8,2))</f>
        <v>15829.27</v>
      </c>
      <c r="N41" s="476"/>
      <c r="O41" s="476"/>
      <c r="P41" s="476"/>
      <c r="Q41" s="476"/>
      <c r="R41" s="129" t="s">
        <v>18</v>
      </c>
      <c r="S41" s="130" t="s">
        <v>36</v>
      </c>
      <c r="T41" s="116"/>
      <c r="U41" s="116"/>
      <c r="V41" s="476">
        <f>IF(T8="","",ROUNDDOWN(T16/T8,2))</f>
        <v>12663.4</v>
      </c>
      <c r="W41" s="476"/>
      <c r="X41" s="476"/>
      <c r="Y41" s="476"/>
      <c r="Z41" s="476"/>
      <c r="AA41" s="131" t="s">
        <v>18</v>
      </c>
      <c r="AB41" s="128" t="s">
        <v>39</v>
      </c>
      <c r="AC41" s="116"/>
      <c r="AD41" s="116"/>
      <c r="AE41" s="476" t="str">
        <f>IF(AC8="","",ROUNDDOWN(AC16/AC8,2))</f>
        <v/>
      </c>
      <c r="AF41" s="476"/>
      <c r="AG41" s="476"/>
      <c r="AH41" s="476"/>
      <c r="AI41" s="476"/>
      <c r="AJ41" s="131" t="s">
        <v>18</v>
      </c>
    </row>
    <row r="42" spans="1:38" ht="21" customHeight="1" x14ac:dyDescent="0.15">
      <c r="B42" s="392"/>
      <c r="C42" s="393"/>
      <c r="D42" s="393"/>
      <c r="E42" s="394"/>
      <c r="F42" s="405" t="s">
        <v>15</v>
      </c>
      <c r="G42" s="406"/>
      <c r="H42" s="406"/>
      <c r="I42" s="407"/>
      <c r="J42" s="132" t="s">
        <v>34</v>
      </c>
      <c r="K42" s="133"/>
      <c r="L42" s="133"/>
      <c r="M42" s="477">
        <f>IF(K8="","",ROUNDDOWN(K25/22,2))</f>
        <v>454.54</v>
      </c>
      <c r="N42" s="477"/>
      <c r="O42" s="477"/>
      <c r="P42" s="477"/>
      <c r="Q42" s="477"/>
      <c r="R42" s="134" t="s">
        <v>18</v>
      </c>
      <c r="S42" s="135" t="s">
        <v>37</v>
      </c>
      <c r="T42" s="133"/>
      <c r="U42" s="133"/>
      <c r="V42" s="477">
        <f>IF(T8="","",ROUNDDOWN(T25/22,2))</f>
        <v>363.63</v>
      </c>
      <c r="W42" s="477"/>
      <c r="X42" s="477"/>
      <c r="Y42" s="477"/>
      <c r="Z42" s="477"/>
      <c r="AA42" s="136" t="s">
        <v>18</v>
      </c>
      <c r="AB42" s="132" t="s">
        <v>40</v>
      </c>
      <c r="AC42" s="133"/>
      <c r="AD42" s="133"/>
      <c r="AE42" s="477" t="str">
        <f>IF(AC8="","",ROUNDDOWN(AC25/22,2))</f>
        <v/>
      </c>
      <c r="AF42" s="477"/>
      <c r="AG42" s="477"/>
      <c r="AH42" s="477"/>
      <c r="AI42" s="477"/>
      <c r="AJ42" s="136" t="s">
        <v>18</v>
      </c>
    </row>
    <row r="43" spans="1:38" ht="21" customHeight="1" thickBot="1" x14ac:dyDescent="0.2">
      <c r="B43" s="395"/>
      <c r="C43" s="396"/>
      <c r="D43" s="396"/>
      <c r="E43" s="397"/>
      <c r="F43" s="411" t="s">
        <v>14</v>
      </c>
      <c r="G43" s="334"/>
      <c r="H43" s="334"/>
      <c r="I43" s="412"/>
      <c r="J43" s="137" t="s">
        <v>35</v>
      </c>
      <c r="K43" s="121"/>
      <c r="L43" s="121"/>
      <c r="M43" s="475">
        <f>IF(K8="","",(ROUNDDOWN(M41+M42,0)))</f>
        <v>16283</v>
      </c>
      <c r="N43" s="475"/>
      <c r="O43" s="475"/>
      <c r="P43" s="475"/>
      <c r="Q43" s="475"/>
      <c r="R43" s="138" t="s">
        <v>18</v>
      </c>
      <c r="S43" s="139" t="s">
        <v>38</v>
      </c>
      <c r="T43" s="121"/>
      <c r="U43" s="121"/>
      <c r="V43" s="475">
        <f>IF(T8="","",(ROUNDDOWN(V41+V42,0)))</f>
        <v>13027</v>
      </c>
      <c r="W43" s="475"/>
      <c r="X43" s="475"/>
      <c r="Y43" s="475"/>
      <c r="Z43" s="475"/>
      <c r="AA43" s="140" t="s">
        <v>18</v>
      </c>
      <c r="AB43" s="137" t="s">
        <v>41</v>
      </c>
      <c r="AC43" s="121"/>
      <c r="AD43" s="121"/>
      <c r="AE43" s="475" t="str">
        <f>IF(AC8="","",(ROUNDDOWN(AE41+AE42,0)))</f>
        <v/>
      </c>
      <c r="AF43" s="475"/>
      <c r="AG43" s="475"/>
      <c r="AH43" s="475"/>
      <c r="AI43" s="475"/>
      <c r="AJ43" s="140" t="s">
        <v>18</v>
      </c>
    </row>
    <row r="45" spans="1:38" ht="21" customHeight="1" x14ac:dyDescent="0.15">
      <c r="B45" s="386" t="s">
        <v>94</v>
      </c>
      <c r="C45" s="386"/>
      <c r="D45" s="352"/>
      <c r="E45" s="353"/>
      <c r="F45" s="354"/>
      <c r="I45" s="141" t="s">
        <v>54</v>
      </c>
      <c r="J45" s="141"/>
      <c r="K45" s="141"/>
      <c r="L45" s="141"/>
    </row>
    <row r="46" spans="1:38" ht="21" customHeight="1" thickBot="1" x14ac:dyDescent="0.2">
      <c r="B46" s="398" t="s">
        <v>93</v>
      </c>
      <c r="C46" s="398"/>
      <c r="D46" s="408" t="str">
        <f>IF(D45="","",ROUNDDOWN(D45/264,0))</f>
        <v/>
      </c>
      <c r="E46" s="409"/>
      <c r="F46" s="410"/>
      <c r="J46" s="72" t="s">
        <v>72</v>
      </c>
      <c r="Q46" s="72" t="s">
        <v>73</v>
      </c>
    </row>
    <row r="47" spans="1:38" ht="21" customHeight="1" thickTop="1" thickBot="1" x14ac:dyDescent="0.2">
      <c r="B47" s="399" t="s">
        <v>95</v>
      </c>
      <c r="C47" s="400"/>
      <c r="D47" s="346" t="s">
        <v>96</v>
      </c>
      <c r="E47" s="346"/>
      <c r="F47" s="346"/>
      <c r="I47" s="142" t="s">
        <v>55</v>
      </c>
      <c r="J47" s="480">
        <v>440000</v>
      </c>
      <c r="K47" s="480"/>
      <c r="L47" s="480"/>
      <c r="M47" s="72" t="s">
        <v>69</v>
      </c>
      <c r="N47" s="72" t="s">
        <v>58</v>
      </c>
      <c r="O47" s="347" t="s">
        <v>71</v>
      </c>
      <c r="P47" s="347"/>
      <c r="Q47" s="347"/>
      <c r="R47" s="361">
        <f>IF(J47="","",ROUND(J47/22,-1))</f>
        <v>20000</v>
      </c>
      <c r="S47" s="362"/>
      <c r="T47" s="83" t="s">
        <v>56</v>
      </c>
      <c r="V47" s="143" t="s">
        <v>57</v>
      </c>
    </row>
    <row r="48" spans="1:38" ht="21" customHeight="1" thickTop="1" x14ac:dyDescent="0.15">
      <c r="B48" s="401" t="str">
        <f>IF(D45="","",IF(R49&gt;D46,K8,0))</f>
        <v/>
      </c>
      <c r="C48" s="401"/>
      <c r="D48" s="387">
        <f>IF(D45="",0,D46*K8)</f>
        <v>0</v>
      </c>
      <c r="E48" s="387"/>
      <c r="F48" s="387"/>
      <c r="J48" s="72" t="s">
        <v>68</v>
      </c>
      <c r="Q48" s="72" t="s">
        <v>91</v>
      </c>
      <c r="AE48" s="144" t="s">
        <v>97</v>
      </c>
      <c r="AF48" s="145"/>
      <c r="AG48" s="145"/>
      <c r="AH48" s="145"/>
      <c r="AI48" s="145"/>
      <c r="AJ48" s="146"/>
      <c r="AK48" s="147"/>
      <c r="AL48" s="95"/>
    </row>
    <row r="49" spans="2:38" ht="21" customHeight="1" x14ac:dyDescent="0.15">
      <c r="B49" s="401" t="str">
        <f>IF(D45="","",IF(R49&gt;D46,T8,0))</f>
        <v/>
      </c>
      <c r="C49" s="401"/>
      <c r="D49" s="387">
        <f>IF(D45="",0,D46*T8)</f>
        <v>0</v>
      </c>
      <c r="E49" s="387"/>
      <c r="F49" s="387"/>
      <c r="I49" s="142" t="s">
        <v>55</v>
      </c>
      <c r="J49" s="361">
        <f>R47</f>
        <v>20000</v>
      </c>
      <c r="K49" s="362"/>
      <c r="L49" s="362"/>
      <c r="M49" s="72" t="s">
        <v>69</v>
      </c>
      <c r="N49" s="72" t="s">
        <v>61</v>
      </c>
      <c r="O49" s="347" t="s">
        <v>74</v>
      </c>
      <c r="P49" s="347"/>
      <c r="Q49" s="347"/>
      <c r="R49" s="361">
        <f>IF(J49="","",ROUND(J49*2/3,0))</f>
        <v>13333</v>
      </c>
      <c r="S49" s="362"/>
      <c r="T49" s="83" t="s">
        <v>56</v>
      </c>
      <c r="V49" s="148" t="s">
        <v>92</v>
      </c>
      <c r="AE49" s="149" t="s">
        <v>98</v>
      </c>
      <c r="AF49" s="95"/>
      <c r="AG49" s="95"/>
      <c r="AH49" s="95"/>
      <c r="AI49" s="95"/>
      <c r="AJ49" s="150"/>
      <c r="AK49" s="147"/>
      <c r="AL49" s="95"/>
    </row>
    <row r="50" spans="2:38" ht="21" customHeight="1" x14ac:dyDescent="0.15">
      <c r="B50" s="401" t="str">
        <f>IF(D45="","",IF(R49&gt;D46,AC8,0))</f>
        <v/>
      </c>
      <c r="C50" s="401"/>
      <c r="D50" s="387">
        <f>IF(D45="",0,D46*AC8)</f>
        <v>0</v>
      </c>
      <c r="E50" s="387"/>
      <c r="F50" s="387"/>
      <c r="I50" s="141" t="s">
        <v>102</v>
      </c>
      <c r="P50" s="141" t="s">
        <v>59</v>
      </c>
      <c r="Y50" s="141" t="s">
        <v>60</v>
      </c>
      <c r="AE50" s="149" t="s">
        <v>101</v>
      </c>
      <c r="AF50" s="95"/>
      <c r="AG50" s="95"/>
      <c r="AH50" s="95"/>
      <c r="AI50" s="95"/>
      <c r="AJ50" s="150"/>
      <c r="AK50" s="147"/>
      <c r="AL50" s="95"/>
    </row>
    <row r="51" spans="2:38" ht="21" customHeight="1" x14ac:dyDescent="0.15">
      <c r="I51" s="142" t="s">
        <v>55</v>
      </c>
      <c r="J51" s="72" t="s">
        <v>75</v>
      </c>
      <c r="K51" s="357">
        <f>M43</f>
        <v>16283</v>
      </c>
      <c r="L51" s="358"/>
      <c r="M51" s="72" t="s">
        <v>78</v>
      </c>
      <c r="P51" s="359"/>
      <c r="Q51" s="359"/>
      <c r="R51" s="359"/>
      <c r="S51" s="142" t="s">
        <v>55</v>
      </c>
      <c r="T51" s="151">
        <f>IF(K51="","",IF(R49&gt;K51,K8,0))</f>
        <v>0</v>
      </c>
      <c r="U51" s="72" t="s">
        <v>82</v>
      </c>
      <c r="Y51" s="363"/>
      <c r="Z51" s="363"/>
      <c r="AA51" s="72" t="s">
        <v>62</v>
      </c>
      <c r="AB51" s="375">
        <f>IF(K51="","",K51*T51)</f>
        <v>0</v>
      </c>
      <c r="AC51" s="375"/>
      <c r="AD51" s="72" t="s">
        <v>63</v>
      </c>
      <c r="AE51" s="147"/>
      <c r="AF51" s="374">
        <f>IF(K51="","",IF(D45="",AB51,IF(K51&gt;=D46,IF(K9=0,IF(AB51&gt;=D53,D53,AB51),AB51),D48)))</f>
        <v>0</v>
      </c>
      <c r="AG51" s="374"/>
      <c r="AH51" s="374"/>
      <c r="AI51" s="95" t="s">
        <v>63</v>
      </c>
      <c r="AJ51" s="150"/>
      <c r="AK51" s="147"/>
      <c r="AL51" s="95"/>
    </row>
    <row r="52" spans="2:38" ht="21" customHeight="1" x14ac:dyDescent="0.15">
      <c r="B52" s="402" t="s">
        <v>103</v>
      </c>
      <c r="C52" s="403"/>
      <c r="D52" s="403"/>
      <c r="E52" s="403"/>
      <c r="F52" s="404"/>
      <c r="I52" s="142" t="s">
        <v>55</v>
      </c>
      <c r="J52" s="72" t="s">
        <v>76</v>
      </c>
      <c r="K52" s="478">
        <f>V43</f>
        <v>13027</v>
      </c>
      <c r="L52" s="478"/>
      <c r="M52" s="72" t="s">
        <v>79</v>
      </c>
      <c r="P52" s="359"/>
      <c r="Q52" s="359"/>
      <c r="R52" s="359"/>
      <c r="S52" s="142" t="s">
        <v>55</v>
      </c>
      <c r="T52" s="151">
        <f>IF(K52="","",IF(R49&gt;K52,T8,0))</f>
        <v>10</v>
      </c>
      <c r="U52" s="72" t="s">
        <v>83</v>
      </c>
      <c r="Y52" s="378"/>
      <c r="Z52" s="378"/>
      <c r="AA52" s="72" t="s">
        <v>62</v>
      </c>
      <c r="AB52" s="375">
        <f>IF(K52="","",K52*T52)</f>
        <v>130270</v>
      </c>
      <c r="AC52" s="375"/>
      <c r="AD52" s="72" t="s">
        <v>63</v>
      </c>
      <c r="AE52" s="147"/>
      <c r="AF52" s="374">
        <f>IF(K52="","",IF(D45="",AB52,IF(K52&gt;=D46,IF(T9=0,IF(AB52&gt;=D54,D54,AB52),AB52),D49)))</f>
        <v>130270</v>
      </c>
      <c r="AG52" s="374"/>
      <c r="AH52" s="374"/>
      <c r="AI52" s="95" t="s">
        <v>63</v>
      </c>
      <c r="AJ52" s="150"/>
      <c r="AK52" s="147"/>
      <c r="AL52" s="95"/>
    </row>
    <row r="53" spans="2:38" ht="21" customHeight="1" x14ac:dyDescent="0.15">
      <c r="B53" s="386" t="s">
        <v>104</v>
      </c>
      <c r="C53" s="386"/>
      <c r="D53" s="387">
        <f>K25</f>
        <v>10000</v>
      </c>
      <c r="E53" s="388"/>
      <c r="F53" s="388"/>
      <c r="I53" s="142" t="s">
        <v>55</v>
      </c>
      <c r="J53" s="72" t="s">
        <v>77</v>
      </c>
      <c r="K53" s="357" t="str">
        <f>AE43</f>
        <v/>
      </c>
      <c r="L53" s="358"/>
      <c r="M53" s="72" t="s">
        <v>80</v>
      </c>
      <c r="P53" s="360"/>
      <c r="Q53" s="360"/>
      <c r="R53" s="360"/>
      <c r="S53" s="152" t="s">
        <v>55</v>
      </c>
      <c r="T53" s="161" t="str">
        <f>IF(K53="","",IF(R49&gt;K53,AC8,0))</f>
        <v/>
      </c>
      <c r="U53" s="153" t="s">
        <v>84</v>
      </c>
      <c r="V53" s="153"/>
      <c r="Y53" s="340"/>
      <c r="Z53" s="340"/>
      <c r="AA53" s="153" t="s">
        <v>62</v>
      </c>
      <c r="AB53" s="375" t="str">
        <f>IF(K53="","",K53*T53)</f>
        <v/>
      </c>
      <c r="AC53" s="375"/>
      <c r="AD53" s="72" t="s">
        <v>63</v>
      </c>
      <c r="AE53" s="147"/>
      <c r="AF53" s="479" t="str">
        <f>IF(K53="","",IF(D45="",AB53,IF(K53&gt;=D46,IF(AC9=0,IF(AB53&gt;=D55,D55,AB53),AB53),D50)))</f>
        <v/>
      </c>
      <c r="AG53" s="479"/>
      <c r="AH53" s="479"/>
      <c r="AI53" s="95" t="s">
        <v>63</v>
      </c>
      <c r="AJ53" s="150"/>
      <c r="AK53" s="147"/>
      <c r="AL53" s="95"/>
    </row>
    <row r="54" spans="2:38" ht="21" customHeight="1" thickBot="1" x14ac:dyDescent="0.2">
      <c r="B54" s="386" t="s">
        <v>105</v>
      </c>
      <c r="C54" s="386"/>
      <c r="D54" s="387">
        <f>T25</f>
        <v>8000</v>
      </c>
      <c r="E54" s="388"/>
      <c r="F54" s="388"/>
      <c r="R54" s="142" t="s">
        <v>64</v>
      </c>
      <c r="S54" s="142" t="s">
        <v>67</v>
      </c>
      <c r="T54" s="151">
        <f>IF(J47="","",SUM(T51:T53))</f>
        <v>10</v>
      </c>
      <c r="U54" s="72" t="s">
        <v>85</v>
      </c>
      <c r="AA54" s="154" t="s">
        <v>64</v>
      </c>
      <c r="AB54" s="343">
        <f>IF(J47="","",SUM(AB51:AB53))</f>
        <v>130270</v>
      </c>
      <c r="AC54" s="343" t="str">
        <f>IF(S47="","",SUM(AC51:AC53))</f>
        <v/>
      </c>
      <c r="AD54" s="72" t="s">
        <v>63</v>
      </c>
      <c r="AE54" s="155" t="s">
        <v>64</v>
      </c>
      <c r="AF54" s="339">
        <f>IF(J49="","",SUM(AF51:AH53))</f>
        <v>130270</v>
      </c>
      <c r="AG54" s="339"/>
      <c r="AH54" s="339"/>
      <c r="AI54" s="124" t="s">
        <v>99</v>
      </c>
      <c r="AJ54" s="156"/>
      <c r="AK54" s="147"/>
      <c r="AL54" s="95"/>
    </row>
    <row r="55" spans="2:38" ht="21" customHeight="1" thickTop="1" x14ac:dyDescent="0.15">
      <c r="B55" s="386" t="s">
        <v>106</v>
      </c>
      <c r="C55" s="386"/>
      <c r="D55" s="387" t="str">
        <f>AC25</f>
        <v/>
      </c>
      <c r="E55" s="388"/>
      <c r="F55" s="388"/>
      <c r="I55" s="141" t="s">
        <v>86</v>
      </c>
    </row>
    <row r="56" spans="2:38" ht="21" customHeight="1" x14ac:dyDescent="0.15">
      <c r="J56" s="72" t="s">
        <v>90</v>
      </c>
      <c r="M56" s="72" t="s">
        <v>89</v>
      </c>
      <c r="R56" s="72" t="s">
        <v>65</v>
      </c>
      <c r="V56" s="72" t="s">
        <v>66</v>
      </c>
    </row>
    <row r="57" spans="2:38" ht="21" customHeight="1" thickBot="1" x14ac:dyDescent="0.2">
      <c r="I57" s="142" t="s">
        <v>55</v>
      </c>
      <c r="J57" s="450">
        <f>R49</f>
        <v>13333</v>
      </c>
      <c r="K57" s="448"/>
      <c r="L57" s="72" t="s">
        <v>63</v>
      </c>
      <c r="M57" s="157" t="s">
        <v>87</v>
      </c>
      <c r="N57" s="448">
        <f>T54</f>
        <v>10</v>
      </c>
      <c r="O57" s="448"/>
      <c r="P57" s="72" t="s">
        <v>88</v>
      </c>
      <c r="Q57" s="157" t="s">
        <v>70</v>
      </c>
      <c r="R57" s="444">
        <f>AF54</f>
        <v>130270</v>
      </c>
      <c r="S57" s="444"/>
      <c r="T57" s="72" t="s">
        <v>63</v>
      </c>
      <c r="U57" s="72" t="s">
        <v>62</v>
      </c>
      <c r="V57" s="454">
        <f>IF(J57*N57-R57&lt;=0,0,J57*N57-R57)</f>
        <v>3060</v>
      </c>
      <c r="W57" s="454"/>
      <c r="X57" s="454"/>
      <c r="Y57" s="158" t="s">
        <v>63</v>
      </c>
    </row>
  </sheetData>
  <sheetProtection algorithmName="SHA-512" hashValue="BJ8qoxDOCn+3T7gWrSWoJLi+ZWgnMs4dvtM/NppQh9nLXOchpo4pRbi4dGiE6qWPMN5y/wLBsIC1bekNXYfPyg==" saltValue="/bwAItCRHi/E2iflYu93OA==" spinCount="100000" sheet="1" selectLockedCells="1" selectUnlockedCells="1"/>
  <mergeCells count="202">
    <mergeCell ref="D47:F47"/>
    <mergeCell ref="B48:C48"/>
    <mergeCell ref="F42:I42"/>
    <mergeCell ref="D48:F48"/>
    <mergeCell ref="B46:C46"/>
    <mergeCell ref="B45:C45"/>
    <mergeCell ref="B41:E43"/>
    <mergeCell ref="B50:C50"/>
    <mergeCell ref="D50:F50"/>
    <mergeCell ref="B49:C49"/>
    <mergeCell ref="D49:F49"/>
    <mergeCell ref="F43:I43"/>
    <mergeCell ref="AF54:AH54"/>
    <mergeCell ref="K52:L52"/>
    <mergeCell ref="B55:C55"/>
    <mergeCell ref="D55:F55"/>
    <mergeCell ref="B54:C54"/>
    <mergeCell ref="D54:F54"/>
    <mergeCell ref="B52:F52"/>
    <mergeCell ref="J57:K57"/>
    <mergeCell ref="AD37:AJ38"/>
    <mergeCell ref="AF52:AH52"/>
    <mergeCell ref="AF51:AH51"/>
    <mergeCell ref="AB51:AC51"/>
    <mergeCell ref="AB53:AC53"/>
    <mergeCell ref="AB54:AC54"/>
    <mergeCell ref="AF53:AH53"/>
    <mergeCell ref="AB52:AC52"/>
    <mergeCell ref="J47:L47"/>
    <mergeCell ref="O47:Q47"/>
    <mergeCell ref="D45:F45"/>
    <mergeCell ref="D46:F46"/>
    <mergeCell ref="F41:I41"/>
    <mergeCell ref="B53:C53"/>
    <mergeCell ref="D53:F53"/>
    <mergeCell ref="B47:C47"/>
    <mergeCell ref="T32:W32"/>
    <mergeCell ref="Z32:AA32"/>
    <mergeCell ref="R57:S57"/>
    <mergeCell ref="K53:L53"/>
    <mergeCell ref="N57:O57"/>
    <mergeCell ref="R47:S47"/>
    <mergeCell ref="J49:L49"/>
    <mergeCell ref="R49:S49"/>
    <mergeCell ref="O49:Q49"/>
    <mergeCell ref="Y53:Z53"/>
    <mergeCell ref="V57:X57"/>
    <mergeCell ref="K51:L51"/>
    <mergeCell ref="Y52:Z52"/>
    <mergeCell ref="Y51:Z51"/>
    <mergeCell ref="P51:R51"/>
    <mergeCell ref="P52:R52"/>
    <mergeCell ref="P53:R53"/>
    <mergeCell ref="Z31:AA31"/>
    <mergeCell ref="T31:W31"/>
    <mergeCell ref="M43:Q43"/>
    <mergeCell ref="AE43:AI43"/>
    <mergeCell ref="AB21:AC21"/>
    <mergeCell ref="X22:Z22"/>
    <mergeCell ref="AG20:AI20"/>
    <mergeCell ref="AG21:AI21"/>
    <mergeCell ref="AC25:AI25"/>
    <mergeCell ref="AB31:AG31"/>
    <mergeCell ref="T25:Z25"/>
    <mergeCell ref="AG24:AI24"/>
    <mergeCell ref="AG23:AI23"/>
    <mergeCell ref="AB20:AC20"/>
    <mergeCell ref="AB23:AC23"/>
    <mergeCell ref="AB32:AG32"/>
    <mergeCell ref="AE41:AI41"/>
    <mergeCell ref="M42:Q42"/>
    <mergeCell ref="V42:Z42"/>
    <mergeCell ref="M41:Q41"/>
    <mergeCell ref="AE42:AI42"/>
    <mergeCell ref="N39:Y39"/>
    <mergeCell ref="V43:Z43"/>
    <mergeCell ref="V41:Z41"/>
    <mergeCell ref="T16:Z16"/>
    <mergeCell ref="AC16:AI16"/>
    <mergeCell ref="S17:T18"/>
    <mergeCell ref="U17:U18"/>
    <mergeCell ref="V17:Y18"/>
    <mergeCell ref="AB17:AC18"/>
    <mergeCell ref="AE17:AH18"/>
    <mergeCell ref="F23:H23"/>
    <mergeCell ref="B24:E24"/>
    <mergeCell ref="B22:E22"/>
    <mergeCell ref="F22:H22"/>
    <mergeCell ref="AB19:AC19"/>
    <mergeCell ref="S19:T19"/>
    <mergeCell ref="AG22:AI22"/>
    <mergeCell ref="X19:Z19"/>
    <mergeCell ref="S20:T20"/>
    <mergeCell ref="AG19:AI19"/>
    <mergeCell ref="J24:K24"/>
    <mergeCell ref="O24:Q24"/>
    <mergeCell ref="J22:K22"/>
    <mergeCell ref="S24:T24"/>
    <mergeCell ref="J23:K23"/>
    <mergeCell ref="AB24:AC24"/>
    <mergeCell ref="J21:K21"/>
    <mergeCell ref="B25:I25"/>
    <mergeCell ref="X23:Z23"/>
    <mergeCell ref="S22:T22"/>
    <mergeCell ref="AD17:AD18"/>
    <mergeCell ref="AB22:AC22"/>
    <mergeCell ref="S21:T21"/>
    <mergeCell ref="X21:Z21"/>
    <mergeCell ref="X20:Z20"/>
    <mergeCell ref="B19:E19"/>
    <mergeCell ref="F19:H19"/>
    <mergeCell ref="B20:E20"/>
    <mergeCell ref="F20:H20"/>
    <mergeCell ref="X24:Z24"/>
    <mergeCell ref="K25:Q25"/>
    <mergeCell ref="F24:H24"/>
    <mergeCell ref="O23:Q23"/>
    <mergeCell ref="S23:T23"/>
    <mergeCell ref="B23:E23"/>
    <mergeCell ref="J20:K20"/>
    <mergeCell ref="B21:E21"/>
    <mergeCell ref="F21:H21"/>
    <mergeCell ref="O22:Q22"/>
    <mergeCell ref="O21:Q21"/>
    <mergeCell ref="O20:Q20"/>
    <mergeCell ref="B17:I17"/>
    <mergeCell ref="B13:E13"/>
    <mergeCell ref="K15:Q15"/>
    <mergeCell ref="B16:I16"/>
    <mergeCell ref="K13:Q13"/>
    <mergeCell ref="J19:K19"/>
    <mergeCell ref="O19:Q19"/>
    <mergeCell ref="K16:Q16"/>
    <mergeCell ref="J17:K18"/>
    <mergeCell ref="L17:L18"/>
    <mergeCell ref="M17:P18"/>
    <mergeCell ref="B18:E18"/>
    <mergeCell ref="F18:I18"/>
    <mergeCell ref="T13:Z13"/>
    <mergeCell ref="K9:P9"/>
    <mergeCell ref="S10:AA11"/>
    <mergeCell ref="AB10:AJ11"/>
    <mergeCell ref="AC9:AH9"/>
    <mergeCell ref="AI9:AJ9"/>
    <mergeCell ref="Q8:R8"/>
    <mergeCell ref="S6:S7"/>
    <mergeCell ref="N6:N7"/>
    <mergeCell ref="P6:R6"/>
    <mergeCell ref="Q9:R9"/>
    <mergeCell ref="W6:W7"/>
    <mergeCell ref="AC6:AC7"/>
    <mergeCell ref="AC15:AI15"/>
    <mergeCell ref="B14:E14"/>
    <mergeCell ref="F14:H14"/>
    <mergeCell ref="T15:Z15"/>
    <mergeCell ref="T14:Z14"/>
    <mergeCell ref="AC14:AI14"/>
    <mergeCell ref="K14:Q14"/>
    <mergeCell ref="B15:E15"/>
    <mergeCell ref="F15:H15"/>
    <mergeCell ref="B12:E12"/>
    <mergeCell ref="F12:H12"/>
    <mergeCell ref="K12:Q12"/>
    <mergeCell ref="AE6:AE7"/>
    <mergeCell ref="L6:L7"/>
    <mergeCell ref="M6:M7"/>
    <mergeCell ref="AC13:AI13"/>
    <mergeCell ref="Y6:AA6"/>
    <mergeCell ref="B11:E11"/>
    <mergeCell ref="F11:I11"/>
    <mergeCell ref="B8:I8"/>
    <mergeCell ref="B10:I10"/>
    <mergeCell ref="B9:I9"/>
    <mergeCell ref="Z9:AA9"/>
    <mergeCell ref="T6:T7"/>
    <mergeCell ref="P7:R7"/>
    <mergeCell ref="U6:U7"/>
    <mergeCell ref="T9:Y9"/>
    <mergeCell ref="F13:H13"/>
    <mergeCell ref="T12:Z12"/>
    <mergeCell ref="AC8:AH8"/>
    <mergeCell ref="J10:R11"/>
    <mergeCell ref="K6:K7"/>
    <mergeCell ref="AC12:AI12"/>
    <mergeCell ref="B2:AJ2"/>
    <mergeCell ref="B4:E4"/>
    <mergeCell ref="F4:K4"/>
    <mergeCell ref="L4:O4"/>
    <mergeCell ref="P4:W4"/>
    <mergeCell ref="T8:Y8"/>
    <mergeCell ref="K8:P8"/>
    <mergeCell ref="B6:I7"/>
    <mergeCell ref="J6:J7"/>
    <mergeCell ref="AH7:AJ7"/>
    <mergeCell ref="AD6:AD7"/>
    <mergeCell ref="AB6:AB7"/>
    <mergeCell ref="AH6:AJ6"/>
    <mergeCell ref="AF6:AF7"/>
    <mergeCell ref="V6:V7"/>
    <mergeCell ref="Y7:AA7"/>
    <mergeCell ref="Z8:AA8"/>
    <mergeCell ref="AI8:AJ8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【様式】報酬額支給証明書</vt:lpstr>
      <vt:lpstr>【記入例①】</vt:lpstr>
      <vt:lpstr>【記入例②】</vt:lpstr>
    </vt:vector>
  </TitlesOfParts>
  <Company>全国市町村職員共済組合連合会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全国市町村職員共済組合連合会</dc:creator>
  <cp:lastModifiedBy>澁谷　純菜</cp:lastModifiedBy>
  <cp:lastPrinted>2026-02-05T04:44:15Z</cp:lastPrinted>
  <dcterms:created xsi:type="dcterms:W3CDTF">2015-10-21T02:43:18Z</dcterms:created>
  <dcterms:modified xsi:type="dcterms:W3CDTF">2026-03-05T09:55:46Z</dcterms:modified>
</cp:coreProperties>
</file>