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BFPF01\Redirect$\g4672968\Downloads\"/>
    </mc:Choice>
  </mc:AlternateContent>
  <xr:revisionPtr revIDLastSave="0" documentId="13_ncr:1_{00D90205-57FC-43F4-949B-EBCEC32C3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険者算定申立書添付資料" sheetId="1" r:id="rId1"/>
    <sheet name="記入例" sheetId="5" r:id="rId2"/>
    <sheet name="等級表" sheetId="6" r:id="rId3"/>
  </sheets>
  <definedNames>
    <definedName name="_xlnm.Print_Area" localSheetId="1">記入例!$A$1:$Z$73</definedName>
    <definedName name="_xlnm.Print_Area" localSheetId="0">保険者算定申立書添付資料!$A$1:$Z$73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34" i="1" s="1"/>
  <c r="C27" i="1"/>
  <c r="C33" i="1" s="1"/>
  <c r="C26" i="1"/>
  <c r="C32" i="1" s="1"/>
  <c r="C25" i="1"/>
  <c r="C31" i="1" s="1"/>
  <c r="C24" i="1"/>
  <c r="C30" i="1" s="1"/>
  <c r="C29" i="5"/>
  <c r="C28" i="5"/>
  <c r="C34" i="5" s="1"/>
  <c r="C27" i="5"/>
  <c r="C33" i="5" s="1"/>
  <c r="C26" i="5"/>
  <c r="C32" i="5" s="1"/>
  <c r="C25" i="5"/>
  <c r="C31" i="5" s="1"/>
  <c r="C24" i="5"/>
  <c r="C30" i="5" s="1"/>
  <c r="T23" i="1" l="1"/>
  <c r="A5" i="6" l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4" i="6"/>
  <c r="T34" i="1"/>
  <c r="Y34" i="1" s="1"/>
  <c r="T33" i="1"/>
  <c r="Y33" i="1" s="1"/>
  <c r="T32" i="1"/>
  <c r="Y32" i="1" s="1"/>
  <c r="X34" i="1"/>
  <c r="X33" i="1"/>
  <c r="X32" i="1"/>
  <c r="X37" i="1"/>
  <c r="T31" i="1"/>
  <c r="Y31" i="1" s="1"/>
  <c r="T30" i="1"/>
  <c r="Y30" i="1" s="1"/>
  <c r="T29" i="1"/>
  <c r="Y29" i="1" s="1"/>
  <c r="T28" i="1"/>
  <c r="Y28" i="1" s="1"/>
  <c r="T27" i="1"/>
  <c r="Y27" i="1" s="1"/>
  <c r="T26" i="1"/>
  <c r="Y26" i="1" s="1"/>
  <c r="T25" i="1"/>
  <c r="Y25" i="1" s="1"/>
  <c r="T24" i="1"/>
  <c r="Y24" i="1" s="1"/>
  <c r="Y23" i="1"/>
  <c r="X23" i="1"/>
  <c r="X24" i="1"/>
  <c r="X25" i="1"/>
  <c r="X26" i="1"/>
  <c r="X27" i="1"/>
  <c r="X28" i="1"/>
  <c r="X29" i="1"/>
  <c r="X30" i="1"/>
  <c r="X31" i="1"/>
  <c r="T23" i="5"/>
  <c r="Y23" i="5"/>
  <c r="T24" i="5"/>
  <c r="Y24" i="5"/>
  <c r="T25" i="5"/>
  <c r="Y25" i="5"/>
  <c r="T26" i="5"/>
  <c r="Y26" i="5"/>
  <c r="T27" i="5"/>
  <c r="Y27" i="5"/>
  <c r="T28" i="5"/>
  <c r="Y28" i="5"/>
  <c r="T29" i="5"/>
  <c r="Y29" i="5"/>
  <c r="T30" i="5"/>
  <c r="Y30" i="5"/>
  <c r="T31" i="5"/>
  <c r="Y31" i="5"/>
  <c r="T32" i="5"/>
  <c r="Y32" i="5"/>
  <c r="T33" i="5"/>
  <c r="Y33" i="5"/>
  <c r="T34" i="5"/>
  <c r="Y34" i="5"/>
  <c r="X34" i="5"/>
  <c r="X33" i="5"/>
  <c r="X32" i="5"/>
  <c r="X31" i="5"/>
  <c r="X30" i="5"/>
  <c r="X29" i="5"/>
  <c r="X28" i="5"/>
  <c r="X27" i="5"/>
  <c r="X26" i="5"/>
  <c r="X25" i="5"/>
  <c r="X24" i="5"/>
  <c r="X23" i="5"/>
  <c r="X35" i="5" s="1"/>
  <c r="A52" i="5" l="1"/>
  <c r="A46" i="5"/>
  <c r="X35" i="1"/>
  <c r="X37" i="5"/>
  <c r="G52" i="5" s="1"/>
  <c r="A52" i="1"/>
  <c r="G52" i="1" s="1"/>
  <c r="T52" i="1" s="1"/>
  <c r="A46" i="1"/>
  <c r="G46" i="5"/>
  <c r="L52" i="5" l="1"/>
  <c r="R52" i="5"/>
  <c r="N52" i="5"/>
  <c r="R53" i="5"/>
  <c r="T52" i="5"/>
  <c r="G46" i="1"/>
  <c r="R52" i="1"/>
  <c r="N52" i="1"/>
  <c r="R53" i="1"/>
  <c r="L52" i="1"/>
  <c r="R46" i="1"/>
  <c r="L46" i="5"/>
  <c r="A57" i="5" s="1"/>
  <c r="D57" i="5" s="1"/>
  <c r="R47" i="5"/>
  <c r="N46" i="5"/>
  <c r="T46" i="5"/>
  <c r="R46" i="5"/>
  <c r="N46" i="1" l="1"/>
  <c r="L46" i="1"/>
  <c r="R47" i="1"/>
  <c r="T46" i="1"/>
  <c r="A57" i="1"/>
  <c r="D57" i="1" s="1"/>
</calcChain>
</file>

<file path=xl/sharedStrings.xml><?xml version="1.0" encoding="utf-8"?>
<sst xmlns="http://schemas.openxmlformats.org/spreadsheetml/2006/main" count="381" uniqueCount="83">
  <si>
    <t>年</t>
    <rPh sb="0" eb="1">
      <t>ネン</t>
    </rPh>
    <phoneticPr fontId="3"/>
  </si>
  <si>
    <t>日</t>
    <rPh sb="0" eb="1">
      <t>ヒ</t>
    </rPh>
    <phoneticPr fontId="3"/>
  </si>
  <si>
    <t>平成</t>
    <rPh sb="0" eb="2">
      <t>ヘイセイ</t>
    </rPh>
    <phoneticPr fontId="3"/>
  </si>
  <si>
    <t>【申請にあたっての注意事項】</t>
    <rPh sb="1" eb="3">
      <t>シンセイ</t>
    </rPh>
    <rPh sb="9" eb="11">
      <t>チュウイ</t>
    </rPh>
    <rPh sb="11" eb="13">
      <t>ジコウ</t>
    </rPh>
    <phoneticPr fontId="3"/>
  </si>
  <si>
    <t>所属所コード</t>
    <rPh sb="0" eb="2">
      <t>ショゾク</t>
    </rPh>
    <rPh sb="2" eb="3">
      <t>ショ</t>
    </rPh>
    <phoneticPr fontId="3"/>
  </si>
  <si>
    <t>所属所名</t>
    <rPh sb="0" eb="2">
      <t>ショゾク</t>
    </rPh>
    <rPh sb="2" eb="3">
      <t>ショ</t>
    </rPh>
    <rPh sb="3" eb="4">
      <t>メイ</t>
    </rPh>
    <phoneticPr fontId="3"/>
  </si>
  <si>
    <t>算定基礎月の報酬支払基礎日数</t>
    <rPh sb="0" eb="2">
      <t>サンテイ</t>
    </rPh>
    <rPh sb="2" eb="4">
      <t>キソ</t>
    </rPh>
    <rPh sb="4" eb="5">
      <t>ヅキ</t>
    </rPh>
    <rPh sb="6" eb="8">
      <t>ホウシュウ</t>
    </rPh>
    <rPh sb="8" eb="10">
      <t>シハライ</t>
    </rPh>
    <rPh sb="10" eb="12">
      <t>キソ</t>
    </rPh>
    <rPh sb="12" eb="14">
      <t>ニッスウ</t>
    </rPh>
    <phoneticPr fontId="3"/>
  </si>
  <si>
    <t>固定的給与</t>
    <rPh sb="0" eb="3">
      <t>コテイテキ</t>
    </rPh>
    <rPh sb="3" eb="5">
      <t>キュウヨ</t>
    </rPh>
    <phoneticPr fontId="3"/>
  </si>
  <si>
    <t>円</t>
    <rPh sb="0" eb="1">
      <t>エン</t>
    </rPh>
    <phoneticPr fontId="3"/>
  </si>
  <si>
    <t>非固定的給与</t>
    <rPh sb="0" eb="1">
      <t>ヒ</t>
    </rPh>
    <rPh sb="1" eb="4">
      <t>コテイテキ</t>
    </rPh>
    <rPh sb="4" eb="6">
      <t>キュウヨ</t>
    </rPh>
    <phoneticPr fontId="3"/>
  </si>
  <si>
    <t>合計</t>
    <rPh sb="0" eb="2">
      <t>ゴウケイ</t>
    </rPh>
    <phoneticPr fontId="3"/>
  </si>
  <si>
    <t>【標準報酬の月額の比較欄】</t>
    <rPh sb="1" eb="3">
      <t>ヒョウジュン</t>
    </rPh>
    <rPh sb="3" eb="5">
      <t>ホウシュウ</t>
    </rPh>
    <rPh sb="6" eb="8">
      <t>ゲツガク</t>
    </rPh>
    <rPh sb="9" eb="11">
      <t>ヒカク</t>
    </rPh>
    <rPh sb="11" eb="12">
      <t>ラン</t>
    </rPh>
    <phoneticPr fontId="3"/>
  </si>
  <si>
    <t>標準報酬</t>
    <rPh sb="0" eb="2">
      <t>ヒョウジュン</t>
    </rPh>
    <rPh sb="2" eb="4">
      <t>ホウシュウ</t>
    </rPh>
    <phoneticPr fontId="3"/>
  </si>
  <si>
    <t>級</t>
    <rPh sb="0" eb="1">
      <t>キュウ</t>
    </rPh>
    <phoneticPr fontId="3"/>
  </si>
  <si>
    <t>従前の
標準報酬の月額</t>
    <rPh sb="0" eb="2">
      <t>ジュウゼン</t>
    </rPh>
    <rPh sb="4" eb="6">
      <t>ヒョウジュン</t>
    </rPh>
    <rPh sb="6" eb="8">
      <t>ホウシュウ</t>
    </rPh>
    <rPh sb="9" eb="11">
      <t>ゲツガク</t>
    </rPh>
    <phoneticPr fontId="3"/>
  </si>
  <si>
    <t>等　級</t>
    <rPh sb="0" eb="1">
      <t>トウ</t>
    </rPh>
    <rPh sb="2" eb="3">
      <t>キュウ</t>
    </rPh>
    <phoneticPr fontId="3"/>
  </si>
  <si>
    <t>月　額</t>
    <rPh sb="0" eb="1">
      <t>ツキ</t>
    </rPh>
    <rPh sb="2" eb="3">
      <t>ガク</t>
    </rPh>
    <phoneticPr fontId="3"/>
  </si>
  <si>
    <t>【組合員の同意欄】</t>
    <rPh sb="1" eb="3">
      <t>クミアイ</t>
    </rPh>
    <rPh sb="3" eb="4">
      <t>イン</t>
    </rPh>
    <rPh sb="5" eb="7">
      <t>ドウイ</t>
    </rPh>
    <rPh sb="7" eb="8">
      <t>ラン</t>
    </rPh>
    <phoneticPr fontId="3"/>
  </si>
  <si>
    <t>組合員氏名</t>
    <rPh sb="0" eb="2">
      <t>クミアイ</t>
    </rPh>
    <rPh sb="2" eb="3">
      <t>イン</t>
    </rPh>
    <rPh sb="3" eb="5">
      <t>シメイ</t>
    </rPh>
    <phoneticPr fontId="3"/>
  </si>
  <si>
    <t>　私は本年の定時決定にあたり、年間報酬の平均で決定することを希望しますので、当所属所が申し立てることに同意します。</t>
    <rPh sb="1" eb="2">
      <t>ワタシ</t>
    </rPh>
    <rPh sb="3" eb="5">
      <t>ホンネン</t>
    </rPh>
    <rPh sb="6" eb="8">
      <t>テイジ</t>
    </rPh>
    <rPh sb="8" eb="10">
      <t>ケッテイ</t>
    </rPh>
    <rPh sb="15" eb="17">
      <t>ネンカン</t>
    </rPh>
    <rPh sb="17" eb="19">
      <t>ホウシュウ</t>
    </rPh>
    <rPh sb="20" eb="22">
      <t>ヘイキン</t>
    </rPh>
    <rPh sb="23" eb="25">
      <t>ケッテイ</t>
    </rPh>
    <rPh sb="30" eb="32">
      <t>キボウ</t>
    </rPh>
    <rPh sb="38" eb="39">
      <t>トウ</t>
    </rPh>
    <rPh sb="39" eb="41">
      <t>ショゾク</t>
    </rPh>
    <rPh sb="41" eb="42">
      <t>ショ</t>
    </rPh>
    <rPh sb="43" eb="44">
      <t>モウ</t>
    </rPh>
    <rPh sb="45" eb="46">
      <t>タ</t>
    </rPh>
    <rPh sb="51" eb="53">
      <t>ドウイ</t>
    </rPh>
    <phoneticPr fontId="3"/>
  </si>
  <si>
    <t>【備考欄】</t>
    <rPh sb="1" eb="3">
      <t>ビコウ</t>
    </rPh>
    <rPh sb="3" eb="4">
      <t>ラン</t>
    </rPh>
    <phoneticPr fontId="3"/>
  </si>
  <si>
    <t>　必ず提出してください。</t>
    <phoneticPr fontId="3"/>
  </si>
  <si>
    <t>・　この用紙は、標準報酬定時決定基礎届を届け出るにあたって、年間報酬の平均で決定することを申し立てる場合に</t>
    <rPh sb="4" eb="6">
      <t>ヨウシ</t>
    </rPh>
    <rPh sb="8" eb="10">
      <t>ヒョウジュン</t>
    </rPh>
    <rPh sb="10" eb="12">
      <t>ホウシュウ</t>
    </rPh>
    <rPh sb="12" eb="14">
      <t>テイジ</t>
    </rPh>
    <rPh sb="14" eb="16">
      <t>ケッテイ</t>
    </rPh>
    <rPh sb="16" eb="18">
      <t>キソ</t>
    </rPh>
    <rPh sb="18" eb="19">
      <t>トドケ</t>
    </rPh>
    <rPh sb="20" eb="21">
      <t>トド</t>
    </rPh>
    <rPh sb="22" eb="23">
      <t>デ</t>
    </rPh>
    <rPh sb="30" eb="32">
      <t>ネンカン</t>
    </rPh>
    <rPh sb="32" eb="34">
      <t>ホウシュウ</t>
    </rPh>
    <rPh sb="35" eb="37">
      <t>ヘイキン</t>
    </rPh>
    <rPh sb="38" eb="40">
      <t>ケッテイ</t>
    </rPh>
    <phoneticPr fontId="3"/>
  </si>
  <si>
    <t>・　この用紙は、定時決定にあたり、４、５、６月の報酬の月平均と年間報酬の月平均に２等級以上差があり、年間報酬</t>
    <rPh sb="4" eb="6">
      <t>ヨウシ</t>
    </rPh>
    <rPh sb="8" eb="10">
      <t>テイジ</t>
    </rPh>
    <rPh sb="10" eb="12">
      <t>ケッテイ</t>
    </rPh>
    <rPh sb="22" eb="23">
      <t>ガツ</t>
    </rPh>
    <rPh sb="24" eb="26">
      <t>ホウシュウ</t>
    </rPh>
    <rPh sb="27" eb="30">
      <t>ツキヘイキン</t>
    </rPh>
    <rPh sb="31" eb="33">
      <t>ネンカン</t>
    </rPh>
    <rPh sb="33" eb="35">
      <t>ホウシュウ</t>
    </rPh>
    <rPh sb="36" eb="39">
      <t>ツキヘイキン</t>
    </rPh>
    <rPh sb="41" eb="43">
      <t>トウキュウ</t>
    </rPh>
    <rPh sb="43" eb="45">
      <t>イジョウ</t>
    </rPh>
    <phoneticPr fontId="3"/>
  </si>
  <si>
    <t>　の平均で決定することに同意する方のみ記入してください。</t>
    <rPh sb="2" eb="4">
      <t>ヘイキン</t>
    </rPh>
    <rPh sb="5" eb="7">
      <t>ケッテイ</t>
    </rPh>
    <rPh sb="12" eb="14">
      <t>ドウイ</t>
    </rPh>
    <rPh sb="16" eb="17">
      <t>ホウ</t>
    </rPh>
    <rPh sb="19" eb="21">
      <t>キニュウ</t>
    </rPh>
    <phoneticPr fontId="3"/>
  </si>
  <si>
    <t>　押印してください。</t>
    <rPh sb="1" eb="3">
      <t>オウイン</t>
    </rPh>
    <phoneticPr fontId="3"/>
  </si>
  <si>
    <t>・　また、組合員の同意を得ている必要がありますので、同意欄に組合員の自署にて氏名を記入いただくか記名のうえ</t>
    <rPh sb="5" eb="7">
      <t>クミアイ</t>
    </rPh>
    <rPh sb="7" eb="8">
      <t>イン</t>
    </rPh>
    <rPh sb="9" eb="11">
      <t>ドウイ</t>
    </rPh>
    <rPh sb="12" eb="13">
      <t>エ</t>
    </rPh>
    <rPh sb="16" eb="18">
      <t>ヒツヨウ</t>
    </rPh>
    <rPh sb="26" eb="28">
      <t>ドウイ</t>
    </rPh>
    <rPh sb="28" eb="29">
      <t>ラン</t>
    </rPh>
    <rPh sb="30" eb="32">
      <t>クミアイ</t>
    </rPh>
    <rPh sb="32" eb="33">
      <t>イン</t>
    </rPh>
    <rPh sb="34" eb="36">
      <t>ジショ</t>
    </rPh>
    <rPh sb="38" eb="40">
      <t>シメイ</t>
    </rPh>
    <rPh sb="41" eb="43">
      <t>キニュウ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</si>
  <si>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</si>
  <si>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</si>
  <si>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昭和</t>
    <rPh sb="0" eb="2">
      <t>ショウワ</t>
    </rPh>
    <phoneticPr fontId="3"/>
  </si>
  <si>
    <t>※８月現在の標準報酬月額等を記入してください。</t>
    <rPh sb="2" eb="3">
      <t>ツキ</t>
    </rPh>
    <rPh sb="3" eb="5">
      <t>ゲンザイ</t>
    </rPh>
    <rPh sb="6" eb="8">
      <t>ヒョウジュン</t>
    </rPh>
    <rPh sb="8" eb="10">
      <t>ホウシュウ</t>
    </rPh>
    <rPh sb="10" eb="13">
      <t>ゲツガクトウ</t>
    </rPh>
    <rPh sb="14" eb="16">
      <t>キニュウ</t>
    </rPh>
    <phoneticPr fontId="3"/>
  </si>
  <si>
    <t>色つきのセルに報酬等を入力してください。</t>
    <rPh sb="0" eb="1">
      <t>イロ</t>
    </rPh>
    <rPh sb="7" eb="10">
      <t>ホウシュウトウ</t>
    </rPh>
    <rPh sb="11" eb="13">
      <t>ニュウリョク</t>
    </rPh>
    <phoneticPr fontId="3"/>
  </si>
  <si>
    <t>①　支払基礎日数17日未満の月の報酬額は除かれます。</t>
    <rPh sb="2" eb="4">
      <t>シハライ</t>
    </rPh>
    <rPh sb="4" eb="6">
      <t>キソ</t>
    </rPh>
    <rPh sb="6" eb="8">
      <t>ニッスウ</t>
    </rPh>
    <rPh sb="10" eb="11">
      <t>ニチ</t>
    </rPh>
    <rPh sb="11" eb="13">
      <t>ミマン</t>
    </rPh>
    <rPh sb="14" eb="15">
      <t>ツキ</t>
    </rPh>
    <rPh sb="16" eb="18">
      <t>ホウシュウ</t>
    </rPh>
    <rPh sb="18" eb="19">
      <t>ガク</t>
    </rPh>
    <rPh sb="20" eb="21">
      <t>ノゾ</t>
    </rPh>
    <phoneticPr fontId="3"/>
  </si>
  <si>
    <t>　ください。</t>
    <phoneticPr fontId="3"/>
  </si>
  <si>
    <t>・　なお、標準報酬の月額は、年金や傷病手当金など、組合員が受ける給付の額にも影響を及ぼすことに留意して</t>
    <rPh sb="5" eb="7">
      <t>ヒョウジュン</t>
    </rPh>
    <rPh sb="7" eb="9">
      <t>ホウシュウ</t>
    </rPh>
    <rPh sb="10" eb="12">
      <t>ゲツガク</t>
    </rPh>
    <rPh sb="14" eb="16">
      <t>ネンキン</t>
    </rPh>
    <rPh sb="17" eb="19">
      <t>ショウビョウ</t>
    </rPh>
    <rPh sb="19" eb="21">
      <t>テアテ</t>
    </rPh>
    <rPh sb="21" eb="22">
      <t>キン</t>
    </rPh>
    <rPh sb="25" eb="27">
      <t>クミアイ</t>
    </rPh>
    <rPh sb="27" eb="28">
      <t>イン</t>
    </rPh>
    <rPh sb="29" eb="30">
      <t>ウ</t>
    </rPh>
    <rPh sb="32" eb="34">
      <t>キュウフ</t>
    </rPh>
    <rPh sb="35" eb="36">
      <t>ガク</t>
    </rPh>
    <rPh sb="38" eb="40">
      <t>エイキョウ</t>
    </rPh>
    <rPh sb="41" eb="42">
      <t>オヨ</t>
    </rPh>
    <phoneticPr fontId="3"/>
  </si>
  <si>
    <t>　必ず提出してください。</t>
    <phoneticPr fontId="3"/>
  </si>
  <si>
    <t>　ください。</t>
    <phoneticPr fontId="3"/>
  </si>
  <si>
    <t>0000123456</t>
    <phoneticPr fontId="3"/>
  </si>
  <si>
    <t>公立学校共済組合小学校</t>
    <phoneticPr fontId="3"/>
  </si>
  <si>
    <t>00111111</t>
    <phoneticPr fontId="3"/>
  </si>
  <si>
    <t>公立　一郎</t>
    <phoneticPr fontId="3"/>
  </si>
  <si>
    <t>短期</t>
    <rPh sb="0" eb="2">
      <t>タンキ</t>
    </rPh>
    <phoneticPr fontId="3"/>
  </si>
  <si>
    <t>標準報酬等級表</t>
    <rPh sb="0" eb="2">
      <t>ヒョウジュン</t>
    </rPh>
    <rPh sb="2" eb="4">
      <t>ホウシュウ</t>
    </rPh>
    <rPh sb="4" eb="6">
      <t>トウキュウ</t>
    </rPh>
    <rPh sb="6" eb="7">
      <t>ヒョウ</t>
    </rPh>
    <phoneticPr fontId="3"/>
  </si>
  <si>
    <t>報酬月額</t>
    <rPh sb="0" eb="2">
      <t>ホウシュウ</t>
    </rPh>
    <rPh sb="2" eb="4">
      <t>ゲツガク</t>
    </rPh>
    <phoneticPr fontId="3"/>
  </si>
  <si>
    <t>等級</t>
    <rPh sb="0" eb="2">
      <t>トウキュウ</t>
    </rPh>
    <phoneticPr fontId="3"/>
  </si>
  <si>
    <t>標準報酬月額(短期)</t>
    <rPh sb="0" eb="2">
      <t>ヒョウジュン</t>
    </rPh>
    <rPh sb="2" eb="4">
      <t>ホウシュウ</t>
    </rPh>
    <rPh sb="4" eb="6">
      <t>ゲツガク</t>
    </rPh>
    <rPh sb="7" eb="9">
      <t>タンキ</t>
    </rPh>
    <phoneticPr fontId="3"/>
  </si>
  <si>
    <t>以上</t>
    <rPh sb="0" eb="2">
      <t>イジョウ</t>
    </rPh>
    <phoneticPr fontId="3"/>
  </si>
  <si>
    <t>未満</t>
    <rPh sb="0" eb="2">
      <t>ミマン</t>
    </rPh>
    <phoneticPr fontId="3"/>
  </si>
  <si>
    <r>
      <t>標準報酬月額(長期)</t>
    </r>
    <r>
      <rPr>
        <u/>
        <sz val="10"/>
        <rFont val="ＭＳ Ｐゴシック"/>
        <family val="3"/>
        <charset val="128"/>
      </rPr>
      <t>退職等</t>
    </r>
    <rPh sb="0" eb="2">
      <t>ヒョウジュン</t>
    </rPh>
    <rPh sb="2" eb="4">
      <t>ホウシュウ</t>
    </rPh>
    <rPh sb="4" eb="6">
      <t>ゲツガク</t>
    </rPh>
    <rPh sb="7" eb="9">
      <t>チョウキ</t>
    </rPh>
    <rPh sb="10" eb="12">
      <t>タイショク</t>
    </rPh>
    <rPh sb="12" eb="13">
      <t>トウ</t>
    </rPh>
    <phoneticPr fontId="3"/>
  </si>
  <si>
    <t>修正平均額</t>
    <rPh sb="0" eb="2">
      <t>シュウセイ</t>
    </rPh>
    <rPh sb="2" eb="4">
      <t>ヘイキン</t>
    </rPh>
    <rPh sb="4" eb="5">
      <t>ガク</t>
    </rPh>
    <phoneticPr fontId="3"/>
  </si>
  <si>
    <t>令和</t>
    <rPh sb="0" eb="2">
      <t>レイワ</t>
    </rPh>
    <phoneticPr fontId="3"/>
  </si>
  <si>
    <t>厚生年金（上段）・退職等年金（下段）</t>
    <rPh sb="0" eb="2">
      <t>コウセイ</t>
    </rPh>
    <rPh sb="2" eb="4">
      <t>ネンキン</t>
    </rPh>
    <rPh sb="5" eb="7">
      <t>ジョウダン</t>
    </rPh>
    <rPh sb="9" eb="12">
      <t>タイショクトウ</t>
    </rPh>
    <rPh sb="12" eb="14">
      <t>ネンキン</t>
    </rPh>
    <rPh sb="15" eb="17">
      <t>カダン</t>
    </rPh>
    <phoneticPr fontId="3"/>
  </si>
  <si>
    <t>標準報酬月額(厚生年金)</t>
    <rPh sb="0" eb="2">
      <t>ヒョウジュン</t>
    </rPh>
    <rPh sb="2" eb="4">
      <t>ホウシュウ</t>
    </rPh>
    <rPh sb="4" eb="6">
      <t>ゲツガク</t>
    </rPh>
    <rPh sb="7" eb="9">
      <t>コウセイ</t>
    </rPh>
    <rPh sb="9" eb="11">
      <t>ネンキン</t>
    </rPh>
    <phoneticPr fontId="3"/>
  </si>
  <si>
    <t>②　給与改正に係る報酬（期末勤勉手当を除く）については、その差額対象月に含めてください。</t>
    <rPh sb="2" eb="4">
      <t>キュウヨ</t>
    </rPh>
    <rPh sb="4" eb="6">
      <t>カイセイ</t>
    </rPh>
    <rPh sb="7" eb="8">
      <t>カカ</t>
    </rPh>
    <rPh sb="9" eb="11">
      <t>ホウシュウ</t>
    </rPh>
    <rPh sb="12" eb="14">
      <t>キマツ</t>
    </rPh>
    <rPh sb="14" eb="16">
      <t>キンベン</t>
    </rPh>
    <rPh sb="16" eb="18">
      <t>テアテ</t>
    </rPh>
    <rPh sb="19" eb="20">
      <t>ノゾ</t>
    </rPh>
    <rPh sb="30" eb="32">
      <t>サガク</t>
    </rPh>
    <rPh sb="32" eb="34">
      <t>タイショウ</t>
    </rPh>
    <rPh sb="34" eb="35">
      <t>ヅキ</t>
    </rPh>
    <rPh sb="36" eb="37">
      <t>フク</t>
    </rPh>
    <phoneticPr fontId="3"/>
  </si>
  <si>
    <t>令和５年４月～</t>
    <rPh sb="0" eb="2">
      <t>レイワ</t>
    </rPh>
    <rPh sb="3" eb="4">
      <t>ネン</t>
    </rPh>
    <rPh sb="5" eb="6">
      <t>ガツ</t>
    </rPh>
    <phoneticPr fontId="3"/>
  </si>
  <si>
    <t>組合員の氏名</t>
    <rPh sb="0" eb="2">
      <t>クミアイ</t>
    </rPh>
    <rPh sb="2" eb="3">
      <t>イン</t>
    </rPh>
    <rPh sb="4" eb="6">
      <t>シメイ</t>
    </rPh>
    <phoneticPr fontId="3"/>
  </si>
  <si>
    <t>５</t>
    <phoneticPr fontId="3"/>
  </si>
  <si>
    <t>４</t>
    <phoneticPr fontId="3"/>
  </si>
  <si>
    <t>７</t>
    <phoneticPr fontId="3"/>
  </si>
  <si>
    <t>月</t>
    <rPh sb="0" eb="1">
      <t>ツキ</t>
    </rPh>
    <phoneticPr fontId="3"/>
  </si>
  <si>
    <t>８</t>
    <phoneticPr fontId="3"/>
  </si>
  <si>
    <t>９</t>
    <phoneticPr fontId="3"/>
  </si>
  <si>
    <t>10</t>
    <phoneticPr fontId="3"/>
  </si>
  <si>
    <t>11</t>
    <phoneticPr fontId="3"/>
  </si>
  <si>
    <t>12</t>
    <phoneticPr fontId="3"/>
  </si>
  <si>
    <t>１</t>
    <phoneticPr fontId="3"/>
  </si>
  <si>
    <t>２</t>
    <phoneticPr fontId="3"/>
  </si>
  <si>
    <t>３</t>
    <phoneticPr fontId="3"/>
  </si>
  <si>
    <t>６</t>
    <phoneticPr fontId="3"/>
  </si>
  <si>
    <t>【前年７月～当年６月の報酬額等の欄】</t>
    <rPh sb="1" eb="3">
      <t>ゼンネン</t>
    </rPh>
    <rPh sb="4" eb="5">
      <t>ガツ</t>
    </rPh>
    <rPh sb="6" eb="8">
      <t>トウネン</t>
    </rPh>
    <rPh sb="9" eb="10">
      <t>ガツ</t>
    </rPh>
    <rPh sb="11" eb="13">
      <t>ホウシュウ</t>
    </rPh>
    <rPh sb="13" eb="15">
      <t>ガクトウ</t>
    </rPh>
    <rPh sb="16" eb="17">
      <t>ラン</t>
    </rPh>
    <phoneticPr fontId="3"/>
  </si>
  <si>
    <t>前年７月～本年６月の
合計額</t>
    <rPh sb="0" eb="2">
      <t>ゼンネン</t>
    </rPh>
    <rPh sb="3" eb="4">
      <t>ガツ</t>
    </rPh>
    <rPh sb="5" eb="7">
      <t>ホンネン</t>
    </rPh>
    <rPh sb="8" eb="9">
      <t>ガツ</t>
    </rPh>
    <rPh sb="11" eb="13">
      <t>ゴウケイ</t>
    </rPh>
    <rPh sb="13" eb="14">
      <t>ガク</t>
    </rPh>
    <phoneticPr fontId="3"/>
  </si>
  <si>
    <t>前年７月～本年６月
の平均額</t>
    <phoneticPr fontId="3"/>
  </si>
  <si>
    <t>２等級以上
(○又は×)</t>
    <rPh sb="1" eb="2">
      <t>トウ</t>
    </rPh>
    <rPh sb="2" eb="5">
      <t>キュウイジョウ</t>
    </rPh>
    <rPh sb="8" eb="9">
      <t>マタ</t>
    </rPh>
    <phoneticPr fontId="3"/>
  </si>
  <si>
    <t>年間報酬の平均で標準報酬月額を算定することの同意書（定時決定用）</t>
    <rPh sb="26" eb="28">
      <t>テイジ</t>
    </rPh>
    <rPh sb="28" eb="30">
      <t>ケッテイ</t>
    </rPh>
    <phoneticPr fontId="3"/>
  </si>
  <si>
    <t>（標準報酬定時決定基礎届・保険者算定申立に係る例年の状況、報酬の比較及び組合員の同意等）</t>
    <rPh sb="5" eb="7">
      <t>テイジ</t>
    </rPh>
    <rPh sb="7" eb="9">
      <t>ケッテイ</t>
    </rPh>
    <phoneticPr fontId="3"/>
  </si>
  <si>
    <t>組合員番号</t>
    <rPh sb="0" eb="2">
      <t>クミアイ</t>
    </rPh>
    <rPh sb="2" eb="3">
      <t>イン</t>
    </rPh>
    <rPh sb="3" eb="5">
      <t>バンゴウ</t>
    </rPh>
    <phoneticPr fontId="3"/>
  </si>
  <si>
    <t>③　この保険者算定の要件に該当する場合は、「修正平均額」に「前年７月～本年６月の平均額」が表示されます。</t>
    <rPh sb="4" eb="7">
      <t>ホケンシャ</t>
    </rPh>
    <rPh sb="7" eb="9">
      <t>サンテイ</t>
    </rPh>
    <rPh sb="10" eb="12">
      <t>ヨウケン</t>
    </rPh>
    <rPh sb="13" eb="15">
      <t>ガイトウ</t>
    </rPh>
    <rPh sb="17" eb="19">
      <t>バアイ</t>
    </rPh>
    <rPh sb="22" eb="24">
      <t>シュウセイ</t>
    </rPh>
    <rPh sb="24" eb="26">
      <t>ヘイキン</t>
    </rPh>
    <rPh sb="26" eb="27">
      <t>ガク</t>
    </rPh>
    <rPh sb="30" eb="32">
      <t>ゼンネン</t>
    </rPh>
    <rPh sb="33" eb="34">
      <t>ガツ</t>
    </rPh>
    <rPh sb="35" eb="37">
      <t>ホンネン</t>
    </rPh>
    <rPh sb="38" eb="39">
      <t>ガツ</t>
    </rPh>
    <rPh sb="40" eb="42">
      <t>ヘイキン</t>
    </rPh>
    <rPh sb="42" eb="43">
      <t>ガク</t>
    </rPh>
    <rPh sb="45" eb="47">
      <t>ヒョウジ</t>
    </rPh>
    <phoneticPr fontId="3"/>
  </si>
  <si>
    <t>（自署または記名・押印）</t>
    <rPh sb="1" eb="2">
      <t>ジ</t>
    </rPh>
    <rPh sb="2" eb="3">
      <t>ショ</t>
    </rPh>
    <rPh sb="6" eb="8">
      <t>キメイ</t>
    </rPh>
    <rPh sb="9" eb="11">
      <t>オウイン</t>
    </rPh>
    <phoneticPr fontId="3"/>
  </si>
  <si>
    <t>本年４月～６月の
合計額</t>
    <rPh sb="0" eb="2">
      <t>ホンネン</t>
    </rPh>
    <rPh sb="3" eb="4">
      <t>ガツ</t>
    </rPh>
    <rPh sb="4" eb="5">
      <t>ゼンゲツ</t>
    </rPh>
    <rPh sb="6" eb="7">
      <t>ガツ</t>
    </rPh>
    <rPh sb="9" eb="11">
      <t>ゴウケイ</t>
    </rPh>
    <rPh sb="11" eb="12">
      <t>ガク</t>
    </rPh>
    <phoneticPr fontId="3"/>
  </si>
  <si>
    <t>本年４月～６月
の平均額</t>
    <rPh sb="0" eb="2">
      <t>ホンネン</t>
    </rPh>
    <phoneticPr fontId="3"/>
  </si>
  <si>
    <t>本年４月～６月の
合計額</t>
    <rPh sb="0" eb="2">
      <t>ホンネン</t>
    </rPh>
    <rPh sb="3" eb="4">
      <t>ガツ</t>
    </rPh>
    <rPh sb="6" eb="7">
      <t>ガツ</t>
    </rPh>
    <rPh sb="9" eb="11">
      <t>ゴウケイ</t>
    </rPh>
    <rPh sb="11" eb="12">
      <t>ガク</t>
    </rPh>
    <phoneticPr fontId="3"/>
  </si>
  <si>
    <t>本年４月～６月
の平均額</t>
    <phoneticPr fontId="3"/>
  </si>
  <si>
    <t>掛金関係様式第５号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</si>
</sst>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25" xfId="1" applyFont="1" applyBorder="1" applyAlignme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27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7" xfId="1" applyFont="1" applyBorder="1" applyAlignment="1">
      <alignment horizontal="center" shrinkToFit="1"/>
    </xf>
    <xf numFmtId="38" fontId="13" fillId="0" borderId="27" xfId="1" applyFont="1" applyBorder="1" applyAlignment="1">
      <alignment horizontal="right"/>
    </xf>
    <xf numFmtId="38" fontId="13" fillId="0" borderId="1" xfId="1" applyFont="1" applyBorder="1" applyAlignment="1">
      <alignment horizontal="center"/>
    </xf>
    <xf numFmtId="38" fontId="13" fillId="0" borderId="2" xfId="1" applyFont="1" applyBorder="1" applyAlignment="1">
      <alignment horizont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8" fillId="0" borderId="24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15" fillId="0" borderId="17" xfId="0" applyFont="1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20" xfId="0" applyFont="1" applyBorder="1" applyAlignment="1" applyProtection="1">
      <alignment vertical="center"/>
    </xf>
    <xf numFmtId="0" fontId="15" fillId="0" borderId="19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5" fillId="0" borderId="21" xfId="0" applyFont="1" applyBorder="1" applyAlignment="1" applyProtection="1">
      <alignment vertical="center"/>
    </xf>
    <xf numFmtId="0" fontId="15" fillId="0" borderId="22" xfId="0" applyFont="1" applyBorder="1" applyAlignment="1" applyProtection="1">
      <alignment vertical="center"/>
    </xf>
    <xf numFmtId="0" fontId="15" fillId="0" borderId="23" xfId="0" applyFont="1" applyBorder="1" applyAlignment="1" applyProtection="1">
      <alignment vertical="center"/>
    </xf>
    <xf numFmtId="0" fontId="15" fillId="0" borderId="4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25" fillId="0" borderId="4" xfId="0" applyFont="1" applyFill="1" applyBorder="1" applyAlignment="1" applyProtection="1">
      <alignment vertical="center"/>
    </xf>
    <xf numFmtId="0" fontId="17" fillId="0" borderId="4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shrinkToFit="1"/>
    </xf>
    <xf numFmtId="38" fontId="6" fillId="0" borderId="14" xfId="1" applyFont="1" applyBorder="1" applyAlignment="1" applyProtection="1">
      <alignment horizontal="right" vertical="center"/>
    </xf>
    <xf numFmtId="38" fontId="6" fillId="0" borderId="12" xfId="1" applyFont="1" applyBorder="1" applyAlignment="1" applyProtection="1">
      <alignment horizontal="right" vertical="center"/>
    </xf>
    <xf numFmtId="38" fontId="6" fillId="0" borderId="3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 shrinkToFit="1"/>
    </xf>
    <xf numFmtId="0" fontId="8" fillId="0" borderId="5" xfId="0" applyFont="1" applyBorder="1" applyAlignment="1" applyProtection="1">
      <alignment horizontal="left" vertical="center" shrinkToFit="1"/>
    </xf>
    <xf numFmtId="0" fontId="8" fillId="0" borderId="2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8" fillId="0" borderId="27" xfId="0" applyFont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right" vertical="center"/>
    </xf>
    <xf numFmtId="38" fontId="6" fillId="0" borderId="12" xfId="1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center" vertical="center"/>
    </xf>
    <xf numFmtId="176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38" fontId="6" fillId="2" borderId="14" xfId="1" applyFont="1" applyFill="1" applyBorder="1" applyAlignment="1" applyProtection="1">
      <alignment horizontal="right" vertical="center"/>
      <protection locked="0"/>
    </xf>
    <xf numFmtId="38" fontId="6" fillId="2" borderId="12" xfId="1" applyFont="1" applyFill="1" applyBorder="1" applyAlignment="1" applyProtection="1">
      <alignment horizontal="right" vertical="center"/>
      <protection locked="0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4" xfId="1" applyFont="1" applyFill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/>
    </xf>
    <xf numFmtId="38" fontId="6" fillId="2" borderId="27" xfId="1" applyFont="1" applyFill="1" applyBorder="1" applyAlignment="1" applyProtection="1">
      <alignment horizontal="right" vertical="center"/>
      <protection locked="0"/>
    </xf>
    <xf numFmtId="38" fontId="6" fillId="2" borderId="25" xfId="1" applyFont="1" applyFill="1" applyBorder="1" applyAlignment="1" applyProtection="1">
      <alignment horizontal="right" vertical="center"/>
      <protection locked="0"/>
    </xf>
    <xf numFmtId="49" fontId="25" fillId="3" borderId="1" xfId="0" applyNumberFormat="1" applyFont="1" applyFill="1" applyBorder="1" applyAlignment="1" applyProtection="1">
      <alignment horizontal="center" vertical="center"/>
      <protection locked="0"/>
    </xf>
    <xf numFmtId="38" fontId="6" fillId="0" borderId="27" xfId="1" applyFont="1" applyBorder="1" applyAlignment="1" applyProtection="1">
      <alignment horizontal="right" vertical="center"/>
    </xf>
    <xf numFmtId="38" fontId="6" fillId="0" borderId="25" xfId="1" applyFont="1" applyBorder="1" applyAlignment="1" applyProtection="1">
      <alignment horizontal="right" vertical="center"/>
    </xf>
    <xf numFmtId="0" fontId="6" fillId="3" borderId="27" xfId="0" applyFont="1" applyFill="1" applyBorder="1" applyAlignment="1" applyProtection="1">
      <alignment horizontal="right" vertical="center"/>
      <protection locked="0"/>
    </xf>
    <xf numFmtId="0" fontId="6" fillId="3" borderId="25" xfId="0" applyFont="1" applyFill="1" applyBorder="1" applyAlignment="1" applyProtection="1">
      <alignment horizontal="right" vertical="center"/>
      <protection locked="0"/>
    </xf>
    <xf numFmtId="177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2" borderId="27" xfId="0" applyFont="1" applyFill="1" applyBorder="1" applyAlignment="1" applyProtection="1">
      <alignment horizontal="right" vertical="center"/>
      <protection locked="0"/>
    </xf>
    <xf numFmtId="0" fontId="6" fillId="2" borderId="25" xfId="0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 applyProtection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6" fillId="2" borderId="14" xfId="0" applyFont="1" applyFill="1" applyBorder="1" applyAlignment="1" applyProtection="1">
      <alignment horizontal="right" vertical="center"/>
    </xf>
    <xf numFmtId="0" fontId="26" fillId="2" borderId="1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6" fillId="2" borderId="4" xfId="0" applyFont="1" applyFill="1" applyBorder="1" applyAlignment="1" applyProtection="1">
      <alignment horizontal="right" vertical="center"/>
    </xf>
    <xf numFmtId="38" fontId="26" fillId="2" borderId="14" xfId="1" applyFont="1" applyFill="1" applyBorder="1" applyAlignment="1" applyProtection="1">
      <alignment horizontal="right" vertical="center"/>
    </xf>
    <xf numFmtId="38" fontId="26" fillId="2" borderId="12" xfId="1" applyFont="1" applyFill="1" applyBorder="1" applyAlignment="1" applyProtection="1">
      <alignment horizontal="right" vertical="center"/>
    </xf>
    <xf numFmtId="38" fontId="26" fillId="2" borderId="3" xfId="1" applyFont="1" applyFill="1" applyBorder="1" applyAlignment="1" applyProtection="1">
      <alignment horizontal="right" vertical="center"/>
    </xf>
    <xf numFmtId="38" fontId="26" fillId="2" borderId="4" xfId="1" applyFont="1" applyFill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38" fontId="26" fillId="2" borderId="27" xfId="1" applyFont="1" applyFill="1" applyBorder="1" applyAlignment="1" applyProtection="1">
      <alignment horizontal="right" vertical="center"/>
    </xf>
    <xf numFmtId="38" fontId="26" fillId="2" borderId="25" xfId="1" applyFont="1" applyFill="1" applyBorder="1" applyAlignment="1" applyProtection="1">
      <alignment horizontal="right" vertical="center"/>
    </xf>
    <xf numFmtId="38" fontId="26" fillId="2" borderId="2" xfId="1" applyFont="1" applyFill="1" applyBorder="1" applyAlignment="1" applyProtection="1">
      <alignment horizontal="right" vertical="center"/>
    </xf>
    <xf numFmtId="0" fontId="26" fillId="2" borderId="27" xfId="0" applyFont="1" applyFill="1" applyBorder="1" applyAlignment="1" applyProtection="1">
      <alignment vertical="center"/>
    </xf>
    <xf numFmtId="0" fontId="26" fillId="2" borderId="25" xfId="0" applyFont="1" applyFill="1" applyBorder="1" applyAlignment="1" applyProtection="1">
      <alignment vertical="center"/>
    </xf>
    <xf numFmtId="38" fontId="6" fillId="0" borderId="2" xfId="1" applyFont="1" applyBorder="1" applyAlignment="1" applyProtection="1">
      <alignment horizontal="right" vertical="center"/>
    </xf>
    <xf numFmtId="0" fontId="26" fillId="2" borderId="27" xfId="0" applyFont="1" applyFill="1" applyBorder="1" applyAlignment="1" applyProtection="1">
      <alignment horizontal="right" vertical="center"/>
    </xf>
    <xf numFmtId="0" fontId="26" fillId="2" borderId="25" xfId="0" applyFon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vertical="center"/>
    </xf>
    <xf numFmtId="38" fontId="26" fillId="2" borderId="35" xfId="1" applyFont="1" applyFill="1" applyBorder="1" applyAlignment="1" applyProtection="1">
      <alignment horizontal="right" vertical="center"/>
    </xf>
    <xf numFmtId="0" fontId="19" fillId="2" borderId="27" xfId="0" applyFont="1" applyFill="1" applyBorder="1" applyAlignment="1" applyProtection="1">
      <alignment horizontal="right" vertical="center"/>
    </xf>
    <xf numFmtId="0" fontId="19" fillId="2" borderId="25" xfId="0" applyFont="1" applyFill="1" applyBorder="1" applyAlignment="1" applyProtection="1">
      <alignment horizontal="right" vertical="center"/>
    </xf>
    <xf numFmtId="38" fontId="26" fillId="2" borderId="30" xfId="1" applyFont="1" applyFill="1" applyBorder="1" applyAlignment="1" applyProtection="1">
      <alignment horizontal="right" vertical="center"/>
    </xf>
    <xf numFmtId="38" fontId="26" fillId="2" borderId="34" xfId="1" applyFont="1" applyFill="1" applyBorder="1" applyAlignment="1" applyProtection="1">
      <alignment horizontal="right" vertical="center"/>
    </xf>
    <xf numFmtId="38" fontId="26" fillId="2" borderId="36" xfId="1" applyFont="1" applyFill="1" applyBorder="1" applyAlignment="1" applyProtection="1">
      <alignment horizontal="right" vertical="center"/>
    </xf>
    <xf numFmtId="49" fontId="25" fillId="3" borderId="1" xfId="0" applyNumberFormat="1" applyFont="1" applyFill="1" applyBorder="1" applyAlignment="1" applyProtection="1">
      <alignment horizontal="center" vertical="center"/>
    </xf>
    <xf numFmtId="38" fontId="26" fillId="2" borderId="5" xfId="1" applyFont="1" applyFill="1" applyBorder="1" applyAlignment="1" applyProtection="1">
      <alignment horizontal="right" vertical="center"/>
    </xf>
    <xf numFmtId="0" fontId="26" fillId="2" borderId="27" xfId="0" quotePrefix="1" applyFont="1" applyFill="1" applyBorder="1" applyAlignment="1" applyProtection="1">
      <alignment horizontal="center" vertical="center"/>
    </xf>
    <xf numFmtId="0" fontId="26" fillId="2" borderId="27" xfId="0" applyFont="1" applyFill="1" applyBorder="1" applyAlignment="1" applyProtection="1">
      <alignment horizontal="center" vertical="center"/>
    </xf>
    <xf numFmtId="49" fontId="26" fillId="2" borderId="27" xfId="0" quotePrefix="1" applyNumberFormat="1" applyFont="1" applyFill="1" applyBorder="1" applyAlignment="1" applyProtection="1">
      <alignment horizontal="center" vertical="center"/>
    </xf>
    <xf numFmtId="49" fontId="26" fillId="2" borderId="27" xfId="0" applyNumberFormat="1" applyFont="1" applyFill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</xf>
    <xf numFmtId="38" fontId="13" fillId="0" borderId="25" xfId="1" applyFont="1" applyBorder="1" applyAlignment="1">
      <alignment horizontal="center"/>
    </xf>
    <xf numFmtId="38" fontId="13" fillId="0" borderId="1" xfId="1" applyFont="1" applyBorder="1" applyAlignment="1">
      <alignment horizontal="center"/>
    </xf>
    <xf numFmtId="38" fontId="13" fillId="0" borderId="2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4</xdr:row>
      <xdr:rowOff>9525</xdr:rowOff>
    </xdr:from>
    <xdr:to>
      <xdr:col>22</xdr:col>
      <xdr:colOff>295275</xdr:colOff>
      <xdr:row>5</xdr:row>
      <xdr:rowOff>200025</xdr:rowOff>
    </xdr:to>
    <xdr:sp macro="" textlink="">
      <xdr:nvSpPr>
        <xdr:cNvPr id="3074" name="テキスト ボックス 3">
          <a:extLst>
            <a:ext uri="{FF2B5EF4-FFF2-40B4-BE49-F238E27FC236}">
              <a16:creationId xmlns:a16="http://schemas.microsoft.com/office/drawing/2014/main" id="{FA43A280-FD17-4A54-9ABB-6B251818F457}"/>
            </a:ext>
          </a:extLst>
        </xdr:cNvPr>
        <xdr:cNvSpPr txBox="1">
          <a:spLocks noChangeArrowheads="1"/>
        </xdr:cNvSpPr>
      </xdr:nvSpPr>
      <xdr:spPr bwMode="auto">
        <a:xfrm>
          <a:off x="5972175" y="790575"/>
          <a:ext cx="10287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14</xdr:col>
      <xdr:colOff>190500</xdr:colOff>
      <xdr:row>16</xdr:row>
      <xdr:rowOff>57150</xdr:rowOff>
    </xdr:from>
    <xdr:to>
      <xdr:col>22</xdr:col>
      <xdr:colOff>266700</xdr:colOff>
      <xdr:row>18</xdr:row>
      <xdr:rowOff>104775</xdr:rowOff>
    </xdr:to>
    <xdr:sp macro="" textlink="">
      <xdr:nvSpPr>
        <xdr:cNvPr id="3083" name="AutoShape 8">
          <a:extLst>
            <a:ext uri="{FF2B5EF4-FFF2-40B4-BE49-F238E27FC236}">
              <a16:creationId xmlns:a16="http://schemas.microsoft.com/office/drawing/2014/main" id="{CA597AF2-28CA-42C8-B398-583E36711E20}"/>
            </a:ext>
          </a:extLst>
        </xdr:cNvPr>
        <xdr:cNvSpPr>
          <a:spLocks noChangeArrowheads="1"/>
        </xdr:cNvSpPr>
      </xdr:nvSpPr>
      <xdr:spPr bwMode="auto">
        <a:xfrm>
          <a:off x="4457700" y="2914650"/>
          <a:ext cx="2514600" cy="390525"/>
        </a:xfrm>
        <a:prstGeom prst="wedgeRoundRectCallout">
          <a:avLst>
            <a:gd name="adj1" fmla="val -44699"/>
            <a:gd name="adj2" fmla="val 21829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枠で囲まれた部分については、給与改正差額が加味された金額を入力してください。</a:t>
          </a:r>
        </a:p>
      </xdr:txBody>
    </xdr:sp>
    <xdr:clientData/>
  </xdr:twoCellAnchor>
  <xdr:twoCellAnchor>
    <xdr:from>
      <xdr:col>2</xdr:col>
      <xdr:colOff>85725</xdr:colOff>
      <xdr:row>26</xdr:row>
      <xdr:rowOff>19050</xdr:rowOff>
    </xdr:from>
    <xdr:to>
      <xdr:col>10</xdr:col>
      <xdr:colOff>161925</xdr:colOff>
      <xdr:row>28</xdr:row>
      <xdr:rowOff>9525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83A31853-CDF8-4639-BC05-B3E3D5020968}"/>
            </a:ext>
          </a:extLst>
        </xdr:cNvPr>
        <xdr:cNvSpPr>
          <a:spLocks noChangeArrowheads="1"/>
        </xdr:cNvSpPr>
      </xdr:nvSpPr>
      <xdr:spPr bwMode="auto">
        <a:xfrm>
          <a:off x="695325" y="5029200"/>
          <a:ext cx="2514600" cy="390525"/>
        </a:xfrm>
        <a:prstGeom prst="wedgeRoundRectCallout">
          <a:avLst>
            <a:gd name="adj1" fmla="val -14396"/>
            <a:gd name="adj2" fmla="val -475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給与支給事務担当者が作成・確認するなど内容に誤りがないように記入してください。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36576" tIns="18288" rIns="36576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36576" tIns="18288" rIns="36576" bIns="18288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"/>
  <sheetViews>
    <sheetView tabSelected="1" view="pageBreakPreview" zoomScaleNormal="100" zoomScaleSheetLayoutView="100" workbookViewId="0">
      <selection activeCell="E16" sqref="E16:I16"/>
    </sheetView>
  </sheetViews>
  <sheetFormatPr defaultRowHeight="13.5" x14ac:dyDescent="0.15"/>
  <cols>
    <col min="1" max="23" width="4" style="1" customWidth="1"/>
    <col min="24" max="25" width="9" style="1" hidden="1" customWidth="1"/>
    <col min="26" max="26" width="4" style="1" customWidth="1"/>
    <col min="27" max="16384" width="9" style="1"/>
  </cols>
  <sheetData>
    <row r="1" spans="1:26" x14ac:dyDescent="0.15">
      <c r="A1" s="27" t="s">
        <v>82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35"/>
      <c r="V1" s="135"/>
      <c r="W1" s="135"/>
      <c r="X1" s="29"/>
      <c r="Y1" s="29"/>
      <c r="Z1" s="29"/>
    </row>
    <row r="2" spans="1:26" x14ac:dyDescent="0.1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30"/>
      <c r="V2" s="30"/>
      <c r="W2" s="30"/>
      <c r="X2" s="29"/>
      <c r="Y2" s="29"/>
      <c r="Z2" s="29"/>
    </row>
    <row r="3" spans="1:26" ht="17.25" customHeight="1" x14ac:dyDescent="0.15">
      <c r="A3" s="172" t="s">
        <v>73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29"/>
      <c r="Y3" s="29"/>
      <c r="Z3" s="29"/>
    </row>
    <row r="4" spans="1:26" ht="17.25" customHeight="1" x14ac:dyDescent="0.15">
      <c r="A4" s="110" t="s">
        <v>74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29"/>
      <c r="Y4" s="29"/>
      <c r="Z4" s="29"/>
    </row>
    <row r="5" spans="1:26" s="2" customFormat="1" ht="17.25" x14ac:dyDescent="0.15">
      <c r="A5" s="31"/>
      <c r="B5" s="32"/>
      <c r="C5" s="31"/>
      <c r="D5" s="31"/>
      <c r="E5" s="31"/>
      <c r="F5" s="31"/>
      <c r="G5" s="31"/>
      <c r="H5" s="31"/>
      <c r="I5" s="33"/>
      <c r="J5" s="33"/>
      <c r="K5" s="33"/>
      <c r="L5" s="33"/>
      <c r="M5" s="33"/>
      <c r="N5" s="33"/>
      <c r="O5" s="33"/>
      <c r="P5" s="31"/>
      <c r="Q5" s="34"/>
      <c r="R5" s="31"/>
      <c r="S5" s="31"/>
      <c r="T5" s="31"/>
      <c r="U5" s="31"/>
      <c r="V5" s="31"/>
      <c r="W5" s="31"/>
      <c r="X5" s="28"/>
      <c r="Y5" s="28"/>
      <c r="Z5" s="28"/>
    </row>
    <row r="6" spans="1:26" s="2" customFormat="1" ht="17.25" x14ac:dyDescent="0.15">
      <c r="A6" s="35" t="s">
        <v>3</v>
      </c>
      <c r="B6" s="36"/>
      <c r="C6" s="36"/>
      <c r="D6" s="36"/>
      <c r="E6" s="36"/>
      <c r="F6" s="36"/>
      <c r="G6" s="36"/>
      <c r="H6" s="36"/>
      <c r="I6" s="33"/>
      <c r="J6" s="33"/>
      <c r="K6" s="33"/>
      <c r="L6" s="33"/>
      <c r="M6" s="33"/>
      <c r="N6" s="33"/>
      <c r="O6" s="33"/>
      <c r="P6" s="31"/>
      <c r="Q6" s="34"/>
      <c r="R6" s="31"/>
      <c r="S6" s="31"/>
      <c r="T6" s="31"/>
      <c r="U6" s="31"/>
      <c r="V6" s="31"/>
      <c r="W6" s="31"/>
      <c r="X6" s="28"/>
      <c r="Y6" s="28"/>
      <c r="Z6" s="28"/>
    </row>
    <row r="7" spans="1:26" s="2" customFormat="1" ht="14.25" x14ac:dyDescent="0.15">
      <c r="A7" s="37"/>
      <c r="B7" s="38" t="s">
        <v>22</v>
      </c>
      <c r="C7" s="2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28"/>
      <c r="Y7" s="28"/>
      <c r="Z7" s="28"/>
    </row>
    <row r="8" spans="1:26" s="2" customFormat="1" ht="14.25" customHeight="1" x14ac:dyDescent="0.15">
      <c r="A8" s="37"/>
      <c r="B8" s="38" t="s">
        <v>21</v>
      </c>
      <c r="C8" s="2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8"/>
      <c r="Y8" s="28"/>
      <c r="Z8" s="28"/>
    </row>
    <row r="9" spans="1:26" s="2" customFormat="1" ht="14.25" x14ac:dyDescent="0.15">
      <c r="A9" s="37"/>
      <c r="B9" s="40" t="s">
        <v>23</v>
      </c>
      <c r="C9" s="28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28"/>
      <c r="Y9" s="28"/>
      <c r="Z9" s="28"/>
    </row>
    <row r="10" spans="1:26" s="2" customFormat="1" ht="12" customHeight="1" x14ac:dyDescent="0.15">
      <c r="A10" s="37"/>
      <c r="B10" s="40" t="s">
        <v>24</v>
      </c>
      <c r="C10" s="28"/>
      <c r="D10" s="37"/>
      <c r="E10" s="37"/>
      <c r="F10" s="37"/>
      <c r="G10" s="41"/>
      <c r="H10" s="37"/>
      <c r="I10" s="37"/>
      <c r="J10" s="37"/>
      <c r="K10" s="37"/>
      <c r="L10" s="37"/>
      <c r="M10" s="37"/>
      <c r="N10" s="37"/>
      <c r="O10" s="37"/>
      <c r="P10" s="42"/>
      <c r="Q10" s="42"/>
      <c r="R10" s="43"/>
      <c r="S10" s="37"/>
      <c r="T10" s="37"/>
      <c r="U10" s="37"/>
      <c r="V10" s="37"/>
      <c r="W10" s="37"/>
      <c r="X10" s="28"/>
      <c r="Y10" s="28"/>
      <c r="Z10" s="28"/>
    </row>
    <row r="11" spans="1:26" s="2" customFormat="1" ht="14.25" x14ac:dyDescent="0.15">
      <c r="A11" s="37"/>
      <c r="B11" s="40" t="s">
        <v>26</v>
      </c>
      <c r="C11" s="28"/>
      <c r="D11" s="2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28"/>
      <c r="Y11" s="28"/>
      <c r="Z11" s="28"/>
    </row>
    <row r="12" spans="1:26" s="2" customFormat="1" ht="14.25" x14ac:dyDescent="0.15">
      <c r="A12" s="28"/>
      <c r="B12" s="40" t="s">
        <v>25</v>
      </c>
      <c r="C12" s="28"/>
      <c r="D12" s="2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44"/>
      <c r="Q12" s="44"/>
      <c r="R12" s="37"/>
      <c r="S12" s="45"/>
      <c r="T12" s="37"/>
      <c r="U12" s="45"/>
      <c r="V12" s="37"/>
      <c r="W12" s="45"/>
      <c r="X12" s="28"/>
      <c r="Y12" s="28"/>
      <c r="Z12" s="28"/>
    </row>
    <row r="13" spans="1:26" s="2" customFormat="1" ht="14.25" x14ac:dyDescent="0.15">
      <c r="A13" s="37"/>
      <c r="B13" s="46" t="s">
        <v>34</v>
      </c>
      <c r="C13" s="28"/>
      <c r="D13" s="37"/>
      <c r="E13" s="43"/>
      <c r="F13" s="43"/>
      <c r="G13" s="43"/>
      <c r="H13" s="43"/>
      <c r="I13" s="43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28"/>
      <c r="Y13" s="28"/>
      <c r="Z13" s="28"/>
    </row>
    <row r="14" spans="1:26" s="2" customFormat="1" ht="14.25" x14ac:dyDescent="0.15">
      <c r="A14" s="37"/>
      <c r="B14" s="46" t="s">
        <v>33</v>
      </c>
      <c r="C14" s="2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28"/>
      <c r="Y14" s="28"/>
      <c r="Z14" s="28"/>
    </row>
    <row r="15" spans="1:26" s="4" customFormat="1" ht="6.75" customHeight="1" x14ac:dyDescent="0.15">
      <c r="A15" s="42"/>
      <c r="B15" s="4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8"/>
      <c r="S15" s="42"/>
      <c r="T15" s="42"/>
      <c r="U15" s="42"/>
      <c r="V15" s="42"/>
      <c r="W15" s="42"/>
      <c r="X15" s="49"/>
      <c r="Y15" s="49"/>
      <c r="Z15" s="49"/>
    </row>
    <row r="16" spans="1:26" s="3" customFormat="1" ht="25.5" customHeight="1" x14ac:dyDescent="0.15">
      <c r="A16" s="136" t="s">
        <v>4</v>
      </c>
      <c r="B16" s="136"/>
      <c r="C16" s="136"/>
      <c r="D16" s="136"/>
      <c r="E16" s="137"/>
      <c r="F16" s="137"/>
      <c r="G16" s="137"/>
      <c r="H16" s="137"/>
      <c r="I16" s="137"/>
      <c r="J16" s="136" t="s">
        <v>5</v>
      </c>
      <c r="K16" s="136"/>
      <c r="L16" s="136"/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3" t="s">
        <v>29</v>
      </c>
      <c r="Y16" s="3" t="s">
        <v>2</v>
      </c>
      <c r="Z16" s="50"/>
    </row>
    <row r="17" spans="1:29" s="3" customFormat="1" x14ac:dyDescent="0.1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9" s="3" customFormat="1" x14ac:dyDescent="0.15">
      <c r="A18" s="136" t="s">
        <v>75</v>
      </c>
      <c r="B18" s="136"/>
      <c r="C18" s="136"/>
      <c r="D18" s="136"/>
      <c r="E18" s="136"/>
      <c r="F18" s="136" t="s">
        <v>18</v>
      </c>
      <c r="G18" s="136"/>
      <c r="H18" s="136"/>
      <c r="I18" s="136"/>
      <c r="J18" s="136"/>
      <c r="K18" s="136"/>
      <c r="L18" s="136"/>
      <c r="M18" s="50"/>
      <c r="N18" s="50"/>
      <c r="O18" s="50"/>
      <c r="P18" s="50"/>
      <c r="Q18" s="50"/>
      <c r="R18" s="50"/>
      <c r="S18" s="50"/>
      <c r="T18" s="50"/>
      <c r="U18" s="50"/>
      <c r="V18" s="32"/>
      <c r="W18" s="32"/>
      <c r="X18" s="50"/>
      <c r="Y18" s="50"/>
      <c r="Z18" s="50"/>
    </row>
    <row r="19" spans="1:29" s="3" customFormat="1" ht="25.5" customHeight="1" x14ac:dyDescent="0.15">
      <c r="A19" s="164"/>
      <c r="B19" s="164"/>
      <c r="C19" s="164"/>
      <c r="D19" s="164"/>
      <c r="E19" s="164"/>
      <c r="F19" s="138"/>
      <c r="G19" s="138"/>
      <c r="H19" s="138"/>
      <c r="I19" s="138"/>
      <c r="J19" s="138"/>
      <c r="K19" s="138"/>
      <c r="L19" s="138"/>
      <c r="M19" s="51"/>
      <c r="N19" s="32"/>
      <c r="O19" s="32"/>
      <c r="P19" s="32"/>
      <c r="Q19" s="32"/>
      <c r="R19" s="32"/>
      <c r="S19" s="32"/>
      <c r="T19" s="32"/>
      <c r="U19" s="32"/>
      <c r="V19" s="52"/>
      <c r="W19" s="52"/>
      <c r="X19" s="50" t="s">
        <v>27</v>
      </c>
      <c r="Y19" s="50" t="s">
        <v>28</v>
      </c>
      <c r="Z19" s="50"/>
    </row>
    <row r="20" spans="1:29" s="3" customFormat="1" ht="7.5" customHeight="1" x14ac:dyDescent="0.1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Z20" s="50"/>
    </row>
    <row r="21" spans="1:29" s="3" customFormat="1" x14ac:dyDescent="0.15">
      <c r="A21" s="53" t="s">
        <v>69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Z21" s="50"/>
    </row>
    <row r="22" spans="1:29" s="3" customFormat="1" ht="15.75" customHeight="1" x14ac:dyDescent="0.15">
      <c r="A22" s="136" t="s">
        <v>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4" t="s">
        <v>7</v>
      </c>
      <c r="M22" s="134"/>
      <c r="N22" s="134"/>
      <c r="O22" s="134"/>
      <c r="P22" s="134" t="s">
        <v>9</v>
      </c>
      <c r="Q22" s="134"/>
      <c r="R22" s="134"/>
      <c r="S22" s="134"/>
      <c r="T22" s="134" t="s">
        <v>10</v>
      </c>
      <c r="U22" s="134"/>
      <c r="V22" s="134"/>
      <c r="W22" s="134"/>
      <c r="Z22" s="50"/>
    </row>
    <row r="23" spans="1:29" s="3" customFormat="1" ht="15.75" customHeight="1" x14ac:dyDescent="0.15">
      <c r="A23" s="136" t="s">
        <v>50</v>
      </c>
      <c r="B23" s="165"/>
      <c r="C23" s="159"/>
      <c r="D23" s="159"/>
      <c r="E23" s="54" t="s">
        <v>0</v>
      </c>
      <c r="F23" s="55" t="s">
        <v>58</v>
      </c>
      <c r="G23" s="56" t="s">
        <v>59</v>
      </c>
      <c r="H23" s="162"/>
      <c r="I23" s="162"/>
      <c r="J23" s="163"/>
      <c r="K23" s="57" t="s">
        <v>1</v>
      </c>
      <c r="L23" s="157"/>
      <c r="M23" s="157"/>
      <c r="N23" s="158"/>
      <c r="O23" s="57" t="s">
        <v>8</v>
      </c>
      <c r="P23" s="157"/>
      <c r="Q23" s="157"/>
      <c r="R23" s="158"/>
      <c r="S23" s="57" t="s">
        <v>8</v>
      </c>
      <c r="T23" s="160" t="str">
        <f>IF(H23="","",SUM(L23,P23))</f>
        <v/>
      </c>
      <c r="U23" s="160"/>
      <c r="V23" s="161"/>
      <c r="W23" s="57" t="s">
        <v>8</v>
      </c>
      <c r="X23" s="50" t="str">
        <f>IF(H23&gt;=17,"○","×")</f>
        <v>×</v>
      </c>
      <c r="Y23" s="50">
        <f>IF(H23&gt;=17,T23,0)</f>
        <v>0</v>
      </c>
      <c r="Z23" s="50"/>
    </row>
    <row r="24" spans="1:29" s="3" customFormat="1" ht="15.75" customHeight="1" x14ac:dyDescent="0.15">
      <c r="A24" s="136" t="s">
        <v>50</v>
      </c>
      <c r="B24" s="165"/>
      <c r="C24" s="169" t="str">
        <f>DBCS($C$23)</f>
        <v/>
      </c>
      <c r="D24" s="169"/>
      <c r="E24" s="54" t="s">
        <v>0</v>
      </c>
      <c r="F24" s="55" t="s">
        <v>60</v>
      </c>
      <c r="G24" s="56" t="s">
        <v>59</v>
      </c>
      <c r="H24" s="167"/>
      <c r="I24" s="167"/>
      <c r="J24" s="168"/>
      <c r="K24" s="57" t="s">
        <v>1</v>
      </c>
      <c r="L24" s="157"/>
      <c r="M24" s="157"/>
      <c r="N24" s="158"/>
      <c r="O24" s="57" t="s">
        <v>8</v>
      </c>
      <c r="P24" s="157"/>
      <c r="Q24" s="157"/>
      <c r="R24" s="158"/>
      <c r="S24" s="57" t="s">
        <v>8</v>
      </c>
      <c r="T24" s="160" t="str">
        <f t="shared" ref="T24:T34" si="0">IF(H24="","",SUM(L24,P24))</f>
        <v/>
      </c>
      <c r="U24" s="160"/>
      <c r="V24" s="161"/>
      <c r="W24" s="57" t="s">
        <v>8</v>
      </c>
      <c r="X24" s="50" t="str">
        <f t="shared" ref="X24:X34" si="1">IF(H24&gt;=17,"○","×")</f>
        <v>×</v>
      </c>
      <c r="Y24" s="50">
        <f t="shared" ref="Y24:Y34" si="2">IF(H24&gt;=17,T24,0)</f>
        <v>0</v>
      </c>
      <c r="Z24" s="50"/>
    </row>
    <row r="25" spans="1:29" s="3" customFormat="1" ht="15.75" customHeight="1" x14ac:dyDescent="0.15">
      <c r="A25" s="136" t="s">
        <v>50</v>
      </c>
      <c r="B25" s="165"/>
      <c r="C25" s="169" t="str">
        <f t="shared" ref="C25:C28" si="3">DBCS($C$23)</f>
        <v/>
      </c>
      <c r="D25" s="169"/>
      <c r="E25" s="54" t="s">
        <v>0</v>
      </c>
      <c r="F25" s="55" t="s">
        <v>61</v>
      </c>
      <c r="G25" s="56" t="s">
        <v>59</v>
      </c>
      <c r="H25" s="167"/>
      <c r="I25" s="167"/>
      <c r="J25" s="168"/>
      <c r="K25" s="57" t="s">
        <v>1</v>
      </c>
      <c r="L25" s="157"/>
      <c r="M25" s="157"/>
      <c r="N25" s="158"/>
      <c r="O25" s="57" t="s">
        <v>8</v>
      </c>
      <c r="P25" s="157"/>
      <c r="Q25" s="157"/>
      <c r="R25" s="158"/>
      <c r="S25" s="57" t="s">
        <v>8</v>
      </c>
      <c r="T25" s="160" t="str">
        <f t="shared" si="0"/>
        <v/>
      </c>
      <c r="U25" s="160"/>
      <c r="V25" s="161"/>
      <c r="W25" s="57" t="s">
        <v>8</v>
      </c>
      <c r="X25" s="50" t="str">
        <f t="shared" si="1"/>
        <v>×</v>
      </c>
      <c r="Y25" s="50">
        <f t="shared" si="2"/>
        <v>0</v>
      </c>
      <c r="Z25" s="50"/>
    </row>
    <row r="26" spans="1:29" s="3" customFormat="1" ht="15.75" customHeight="1" x14ac:dyDescent="0.15">
      <c r="A26" s="136" t="s">
        <v>50</v>
      </c>
      <c r="B26" s="165"/>
      <c r="C26" s="169" t="str">
        <f t="shared" si="3"/>
        <v/>
      </c>
      <c r="D26" s="169"/>
      <c r="E26" s="54" t="s">
        <v>0</v>
      </c>
      <c r="F26" s="55" t="s">
        <v>62</v>
      </c>
      <c r="G26" s="56" t="s">
        <v>59</v>
      </c>
      <c r="H26" s="167"/>
      <c r="I26" s="167"/>
      <c r="J26" s="168"/>
      <c r="K26" s="57" t="s">
        <v>1</v>
      </c>
      <c r="L26" s="157"/>
      <c r="M26" s="157"/>
      <c r="N26" s="158"/>
      <c r="O26" s="57" t="s">
        <v>8</v>
      </c>
      <c r="P26" s="157"/>
      <c r="Q26" s="157"/>
      <c r="R26" s="158"/>
      <c r="S26" s="57" t="s">
        <v>8</v>
      </c>
      <c r="T26" s="160" t="str">
        <f t="shared" si="0"/>
        <v/>
      </c>
      <c r="U26" s="160"/>
      <c r="V26" s="161"/>
      <c r="W26" s="57" t="s">
        <v>8</v>
      </c>
      <c r="X26" s="50" t="str">
        <f t="shared" si="1"/>
        <v>×</v>
      </c>
      <c r="Y26" s="50">
        <f t="shared" si="2"/>
        <v>0</v>
      </c>
      <c r="Z26" s="50"/>
    </row>
    <row r="27" spans="1:29" s="3" customFormat="1" ht="15.75" customHeight="1" x14ac:dyDescent="0.15">
      <c r="A27" s="136" t="s">
        <v>50</v>
      </c>
      <c r="B27" s="165"/>
      <c r="C27" s="169" t="str">
        <f t="shared" si="3"/>
        <v/>
      </c>
      <c r="D27" s="169"/>
      <c r="E27" s="54" t="s">
        <v>0</v>
      </c>
      <c r="F27" s="55" t="s">
        <v>63</v>
      </c>
      <c r="G27" s="56" t="s">
        <v>59</v>
      </c>
      <c r="H27" s="167"/>
      <c r="I27" s="167"/>
      <c r="J27" s="168"/>
      <c r="K27" s="57" t="s">
        <v>1</v>
      </c>
      <c r="L27" s="157"/>
      <c r="M27" s="157"/>
      <c r="N27" s="158"/>
      <c r="O27" s="57" t="s">
        <v>8</v>
      </c>
      <c r="P27" s="157"/>
      <c r="Q27" s="157"/>
      <c r="R27" s="158"/>
      <c r="S27" s="57" t="s">
        <v>8</v>
      </c>
      <c r="T27" s="160" t="str">
        <f t="shared" si="0"/>
        <v/>
      </c>
      <c r="U27" s="160"/>
      <c r="V27" s="161"/>
      <c r="W27" s="57" t="s">
        <v>8</v>
      </c>
      <c r="X27" s="50" t="str">
        <f t="shared" si="1"/>
        <v>×</v>
      </c>
      <c r="Y27" s="50">
        <f t="shared" si="2"/>
        <v>0</v>
      </c>
      <c r="Z27" s="50"/>
    </row>
    <row r="28" spans="1:29" s="3" customFormat="1" ht="15.75" customHeight="1" x14ac:dyDescent="0.15">
      <c r="A28" s="136" t="s">
        <v>50</v>
      </c>
      <c r="B28" s="165"/>
      <c r="C28" s="169" t="str">
        <f t="shared" si="3"/>
        <v/>
      </c>
      <c r="D28" s="169"/>
      <c r="E28" s="54" t="s">
        <v>0</v>
      </c>
      <c r="F28" s="55" t="s">
        <v>64</v>
      </c>
      <c r="G28" s="56" t="s">
        <v>59</v>
      </c>
      <c r="H28" s="167"/>
      <c r="I28" s="167"/>
      <c r="J28" s="168"/>
      <c r="K28" s="57" t="s">
        <v>1</v>
      </c>
      <c r="L28" s="157"/>
      <c r="M28" s="157"/>
      <c r="N28" s="158"/>
      <c r="O28" s="57" t="s">
        <v>8</v>
      </c>
      <c r="P28" s="157"/>
      <c r="Q28" s="157"/>
      <c r="R28" s="158"/>
      <c r="S28" s="57" t="s">
        <v>8</v>
      </c>
      <c r="T28" s="160" t="str">
        <f t="shared" si="0"/>
        <v/>
      </c>
      <c r="U28" s="160"/>
      <c r="V28" s="161"/>
      <c r="W28" s="57" t="s">
        <v>8</v>
      </c>
      <c r="X28" s="50" t="str">
        <f t="shared" si="1"/>
        <v>×</v>
      </c>
      <c r="Y28" s="50">
        <f t="shared" si="2"/>
        <v>0</v>
      </c>
      <c r="Z28" s="50"/>
    </row>
    <row r="29" spans="1:29" s="3" customFormat="1" ht="15.75" customHeight="1" x14ac:dyDescent="0.15">
      <c r="A29" s="136" t="s">
        <v>50</v>
      </c>
      <c r="B29" s="165"/>
      <c r="C29" s="169" t="str">
        <f>IF(C23="","",DBCS($C$23+1))</f>
        <v/>
      </c>
      <c r="D29" s="169"/>
      <c r="E29" s="54" t="s">
        <v>0</v>
      </c>
      <c r="F29" s="55" t="s">
        <v>65</v>
      </c>
      <c r="G29" s="56" t="s">
        <v>59</v>
      </c>
      <c r="H29" s="167"/>
      <c r="I29" s="167"/>
      <c r="J29" s="168"/>
      <c r="K29" s="57" t="s">
        <v>1</v>
      </c>
      <c r="L29" s="157"/>
      <c r="M29" s="157"/>
      <c r="N29" s="158"/>
      <c r="O29" s="57" t="s">
        <v>8</v>
      </c>
      <c r="P29" s="157"/>
      <c r="Q29" s="157"/>
      <c r="R29" s="158"/>
      <c r="S29" s="57" t="s">
        <v>8</v>
      </c>
      <c r="T29" s="160" t="str">
        <f t="shared" si="0"/>
        <v/>
      </c>
      <c r="U29" s="160"/>
      <c r="V29" s="161"/>
      <c r="W29" s="57" t="s">
        <v>8</v>
      </c>
      <c r="X29" s="50" t="str">
        <f t="shared" si="1"/>
        <v>×</v>
      </c>
      <c r="Y29" s="50">
        <f t="shared" si="2"/>
        <v>0</v>
      </c>
      <c r="Z29" s="50"/>
      <c r="AA29" s="166"/>
      <c r="AB29" s="166"/>
      <c r="AC29" s="166"/>
    </row>
    <row r="30" spans="1:29" s="3" customFormat="1" ht="15.75" customHeight="1" x14ac:dyDescent="0.15">
      <c r="A30" s="136" t="s">
        <v>50</v>
      </c>
      <c r="B30" s="165"/>
      <c r="C30" s="169" t="str">
        <f t="shared" ref="C30:C34" si="4">IF(C24="","",DBCS($C$23+1))</f>
        <v/>
      </c>
      <c r="D30" s="169"/>
      <c r="E30" s="54" t="s">
        <v>0</v>
      </c>
      <c r="F30" s="55" t="s">
        <v>66</v>
      </c>
      <c r="G30" s="56" t="s">
        <v>59</v>
      </c>
      <c r="H30" s="167"/>
      <c r="I30" s="167"/>
      <c r="J30" s="168"/>
      <c r="K30" s="57" t="s">
        <v>1</v>
      </c>
      <c r="L30" s="157"/>
      <c r="M30" s="157"/>
      <c r="N30" s="158"/>
      <c r="O30" s="57" t="s">
        <v>8</v>
      </c>
      <c r="P30" s="157"/>
      <c r="Q30" s="157"/>
      <c r="R30" s="158"/>
      <c r="S30" s="57" t="s">
        <v>8</v>
      </c>
      <c r="T30" s="160" t="str">
        <f t="shared" si="0"/>
        <v/>
      </c>
      <c r="U30" s="160"/>
      <c r="V30" s="161"/>
      <c r="W30" s="57" t="s">
        <v>8</v>
      </c>
      <c r="X30" s="50" t="str">
        <f t="shared" si="1"/>
        <v>×</v>
      </c>
      <c r="Y30" s="50">
        <f t="shared" si="2"/>
        <v>0</v>
      </c>
      <c r="Z30" s="50"/>
    </row>
    <row r="31" spans="1:29" s="3" customFormat="1" ht="15.75" customHeight="1" x14ac:dyDescent="0.15">
      <c r="A31" s="136" t="s">
        <v>50</v>
      </c>
      <c r="B31" s="165"/>
      <c r="C31" s="169" t="str">
        <f t="shared" si="4"/>
        <v/>
      </c>
      <c r="D31" s="169"/>
      <c r="E31" s="54" t="s">
        <v>0</v>
      </c>
      <c r="F31" s="55" t="s">
        <v>67</v>
      </c>
      <c r="G31" s="56" t="s">
        <v>59</v>
      </c>
      <c r="H31" s="167"/>
      <c r="I31" s="167"/>
      <c r="J31" s="168"/>
      <c r="K31" s="57" t="s">
        <v>1</v>
      </c>
      <c r="L31" s="157"/>
      <c r="M31" s="157"/>
      <c r="N31" s="158"/>
      <c r="O31" s="57" t="s">
        <v>8</v>
      </c>
      <c r="P31" s="157"/>
      <c r="Q31" s="157"/>
      <c r="R31" s="158"/>
      <c r="S31" s="57" t="s">
        <v>8</v>
      </c>
      <c r="T31" s="160" t="str">
        <f t="shared" si="0"/>
        <v/>
      </c>
      <c r="U31" s="160"/>
      <c r="V31" s="161"/>
      <c r="W31" s="57" t="s">
        <v>8</v>
      </c>
      <c r="X31" s="50" t="str">
        <f t="shared" si="1"/>
        <v>×</v>
      </c>
      <c r="Y31" s="50">
        <f t="shared" si="2"/>
        <v>0</v>
      </c>
      <c r="Z31" s="50"/>
    </row>
    <row r="32" spans="1:29" s="3" customFormat="1" ht="15.75" customHeight="1" x14ac:dyDescent="0.15">
      <c r="A32" s="136" t="s">
        <v>50</v>
      </c>
      <c r="B32" s="165"/>
      <c r="C32" s="169" t="str">
        <f t="shared" si="4"/>
        <v/>
      </c>
      <c r="D32" s="169"/>
      <c r="E32" s="54" t="s">
        <v>0</v>
      </c>
      <c r="F32" s="55" t="s">
        <v>57</v>
      </c>
      <c r="G32" s="56" t="s">
        <v>59</v>
      </c>
      <c r="H32" s="167"/>
      <c r="I32" s="167"/>
      <c r="J32" s="168"/>
      <c r="K32" s="57" t="s">
        <v>1</v>
      </c>
      <c r="L32" s="157"/>
      <c r="M32" s="157"/>
      <c r="N32" s="158"/>
      <c r="O32" s="57" t="s">
        <v>8</v>
      </c>
      <c r="P32" s="157"/>
      <c r="Q32" s="157"/>
      <c r="R32" s="158"/>
      <c r="S32" s="57" t="s">
        <v>8</v>
      </c>
      <c r="T32" s="160" t="str">
        <f t="shared" si="0"/>
        <v/>
      </c>
      <c r="U32" s="160"/>
      <c r="V32" s="161"/>
      <c r="W32" s="57" t="s">
        <v>8</v>
      </c>
      <c r="X32" s="50" t="str">
        <f t="shared" si="1"/>
        <v>×</v>
      </c>
      <c r="Y32" s="50">
        <f t="shared" si="2"/>
        <v>0</v>
      </c>
      <c r="Z32" s="50"/>
    </row>
    <row r="33" spans="1:27" s="3" customFormat="1" ht="15.75" customHeight="1" x14ac:dyDescent="0.15">
      <c r="A33" s="136" t="s">
        <v>50</v>
      </c>
      <c r="B33" s="165"/>
      <c r="C33" s="169" t="str">
        <f t="shared" si="4"/>
        <v/>
      </c>
      <c r="D33" s="169"/>
      <c r="E33" s="54" t="s">
        <v>0</v>
      </c>
      <c r="F33" s="55" t="s">
        <v>56</v>
      </c>
      <c r="G33" s="56" t="s">
        <v>59</v>
      </c>
      <c r="H33" s="167"/>
      <c r="I33" s="167"/>
      <c r="J33" s="168"/>
      <c r="K33" s="57" t="s">
        <v>1</v>
      </c>
      <c r="L33" s="157"/>
      <c r="M33" s="157"/>
      <c r="N33" s="158"/>
      <c r="O33" s="57" t="s">
        <v>8</v>
      </c>
      <c r="P33" s="157"/>
      <c r="Q33" s="157"/>
      <c r="R33" s="158"/>
      <c r="S33" s="57" t="s">
        <v>8</v>
      </c>
      <c r="T33" s="160" t="str">
        <f t="shared" si="0"/>
        <v/>
      </c>
      <c r="U33" s="160"/>
      <c r="V33" s="161"/>
      <c r="W33" s="57" t="s">
        <v>8</v>
      </c>
      <c r="X33" s="50" t="str">
        <f t="shared" si="1"/>
        <v>×</v>
      </c>
      <c r="Y33" s="50">
        <f t="shared" si="2"/>
        <v>0</v>
      </c>
      <c r="Z33" s="50"/>
    </row>
    <row r="34" spans="1:27" s="3" customFormat="1" ht="15.75" customHeight="1" x14ac:dyDescent="0.15">
      <c r="A34" s="136" t="s">
        <v>50</v>
      </c>
      <c r="B34" s="165"/>
      <c r="C34" s="169" t="str">
        <f t="shared" si="4"/>
        <v/>
      </c>
      <c r="D34" s="169"/>
      <c r="E34" s="54" t="s">
        <v>0</v>
      </c>
      <c r="F34" s="55" t="s">
        <v>68</v>
      </c>
      <c r="G34" s="56" t="s">
        <v>59</v>
      </c>
      <c r="H34" s="167"/>
      <c r="I34" s="167"/>
      <c r="J34" s="168"/>
      <c r="K34" s="57" t="s">
        <v>1</v>
      </c>
      <c r="L34" s="157"/>
      <c r="M34" s="157"/>
      <c r="N34" s="158"/>
      <c r="O34" s="57" t="s">
        <v>8</v>
      </c>
      <c r="P34" s="157"/>
      <c r="Q34" s="157"/>
      <c r="R34" s="158"/>
      <c r="S34" s="57" t="s">
        <v>8</v>
      </c>
      <c r="T34" s="160" t="str">
        <f t="shared" si="0"/>
        <v/>
      </c>
      <c r="U34" s="160"/>
      <c r="V34" s="161"/>
      <c r="W34" s="57" t="s">
        <v>8</v>
      </c>
      <c r="X34" s="50" t="str">
        <f t="shared" si="1"/>
        <v>×</v>
      </c>
      <c r="Y34" s="50">
        <f t="shared" si="2"/>
        <v>0</v>
      </c>
      <c r="Z34" s="50"/>
    </row>
    <row r="35" spans="1:27" s="3" customFormat="1" ht="12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>
        <f>COUNTIF(X23:X34,"○")</f>
        <v>0</v>
      </c>
      <c r="Y35" s="50"/>
      <c r="Z35" s="50"/>
    </row>
    <row r="36" spans="1:27" s="3" customFormat="1" x14ac:dyDescent="0.15">
      <c r="A36" s="53" t="s">
        <v>11</v>
      </c>
      <c r="B36" s="50"/>
      <c r="C36" s="50"/>
      <c r="D36" s="50"/>
      <c r="E36" s="50"/>
      <c r="F36" s="50"/>
      <c r="G36" s="50"/>
      <c r="H36" s="53" t="s">
        <v>30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7" s="3" customFormat="1" ht="13.5" customHeight="1" x14ac:dyDescent="0.15">
      <c r="A37" s="139" t="s">
        <v>14</v>
      </c>
      <c r="B37" s="140"/>
      <c r="C37" s="140"/>
      <c r="D37" s="141"/>
      <c r="E37" s="129" t="s">
        <v>41</v>
      </c>
      <c r="F37" s="129"/>
      <c r="G37" s="129"/>
      <c r="H37" s="129"/>
      <c r="I37" s="129"/>
      <c r="J37" s="129"/>
      <c r="K37" s="129"/>
      <c r="L37" s="120" t="s">
        <v>51</v>
      </c>
      <c r="M37" s="121"/>
      <c r="N37" s="121"/>
      <c r="O37" s="121"/>
      <c r="P37" s="121"/>
      <c r="Q37" s="121"/>
      <c r="R37" s="122"/>
      <c r="S37" s="50"/>
      <c r="T37" s="58"/>
      <c r="U37" s="58"/>
      <c r="V37" s="58"/>
      <c r="W37" s="58"/>
      <c r="X37" s="50">
        <f>COUNTIF(X32:X34,"○")</f>
        <v>0</v>
      </c>
      <c r="Y37" s="50"/>
      <c r="Z37" s="50"/>
    </row>
    <row r="38" spans="1:27" s="3" customFormat="1" x14ac:dyDescent="0.15">
      <c r="A38" s="142"/>
      <c r="B38" s="143"/>
      <c r="C38" s="143"/>
      <c r="D38" s="144"/>
      <c r="E38" s="129" t="s">
        <v>12</v>
      </c>
      <c r="F38" s="129"/>
      <c r="G38" s="129"/>
      <c r="H38" s="129"/>
      <c r="I38" s="129"/>
      <c r="J38" s="129"/>
      <c r="K38" s="129"/>
      <c r="L38" s="129" t="s">
        <v>12</v>
      </c>
      <c r="M38" s="129"/>
      <c r="N38" s="129"/>
      <c r="O38" s="129"/>
      <c r="P38" s="129"/>
      <c r="Q38" s="129"/>
      <c r="R38" s="129"/>
      <c r="S38" s="50"/>
      <c r="T38" s="58"/>
      <c r="U38" s="58"/>
      <c r="V38" s="58"/>
      <c r="W38" s="58"/>
      <c r="X38" s="50"/>
      <c r="Y38" s="50"/>
      <c r="Z38" s="50"/>
    </row>
    <row r="39" spans="1:27" s="3" customFormat="1" x14ac:dyDescent="0.15">
      <c r="A39" s="142"/>
      <c r="B39" s="143"/>
      <c r="C39" s="143"/>
      <c r="D39" s="144"/>
      <c r="E39" s="170" t="s">
        <v>15</v>
      </c>
      <c r="F39" s="170"/>
      <c r="G39" s="170"/>
      <c r="H39" s="170" t="s">
        <v>16</v>
      </c>
      <c r="I39" s="170"/>
      <c r="J39" s="170"/>
      <c r="K39" s="170"/>
      <c r="L39" s="170" t="s">
        <v>15</v>
      </c>
      <c r="M39" s="170"/>
      <c r="N39" s="170"/>
      <c r="O39" s="170" t="s">
        <v>16</v>
      </c>
      <c r="P39" s="170"/>
      <c r="Q39" s="170"/>
      <c r="R39" s="170"/>
      <c r="S39" s="50"/>
      <c r="T39" s="58"/>
      <c r="U39" s="58"/>
      <c r="V39" s="58"/>
      <c r="W39" s="58"/>
      <c r="X39" s="50"/>
      <c r="Y39" s="50"/>
      <c r="Z39" s="50"/>
    </row>
    <row r="40" spans="1:27" s="3" customFormat="1" ht="12.95" customHeight="1" x14ac:dyDescent="0.15">
      <c r="A40" s="142"/>
      <c r="B40" s="143"/>
      <c r="C40" s="143"/>
      <c r="D40" s="144"/>
      <c r="E40" s="152"/>
      <c r="F40" s="153"/>
      <c r="G40" s="156" t="s">
        <v>13</v>
      </c>
      <c r="H40" s="148"/>
      <c r="I40" s="149"/>
      <c r="J40" s="149"/>
      <c r="K40" s="115" t="s">
        <v>8</v>
      </c>
      <c r="L40" s="168"/>
      <c r="M40" s="171"/>
      <c r="N40" s="59" t="s">
        <v>13</v>
      </c>
      <c r="O40" s="148"/>
      <c r="P40" s="149"/>
      <c r="Q40" s="149"/>
      <c r="R40" s="115" t="s">
        <v>8</v>
      </c>
      <c r="S40" s="50"/>
      <c r="T40" s="58"/>
      <c r="U40" s="58"/>
      <c r="V40" s="58"/>
      <c r="W40" s="58"/>
      <c r="X40" s="50"/>
      <c r="Y40" s="50"/>
      <c r="Z40" s="50"/>
    </row>
    <row r="41" spans="1:27" s="3" customFormat="1" ht="12.95" customHeight="1" x14ac:dyDescent="0.15">
      <c r="A41" s="145"/>
      <c r="B41" s="146"/>
      <c r="C41" s="146"/>
      <c r="D41" s="147"/>
      <c r="E41" s="154"/>
      <c r="F41" s="155"/>
      <c r="G41" s="156"/>
      <c r="H41" s="150"/>
      <c r="I41" s="151"/>
      <c r="J41" s="151"/>
      <c r="K41" s="116"/>
      <c r="L41" s="168"/>
      <c r="M41" s="171"/>
      <c r="N41" s="59" t="s">
        <v>13</v>
      </c>
      <c r="O41" s="150"/>
      <c r="P41" s="151"/>
      <c r="Q41" s="151"/>
      <c r="R41" s="116"/>
      <c r="S41" s="50"/>
      <c r="T41" s="60"/>
      <c r="U41" s="60"/>
      <c r="V41" s="60"/>
      <c r="W41" s="60"/>
      <c r="X41" s="50"/>
      <c r="Y41" s="50"/>
      <c r="Z41" s="50"/>
    </row>
    <row r="42" spans="1:27" s="3" customFormat="1" ht="12" customHeigh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14"/>
    </row>
    <row r="43" spans="1:27" s="3" customFormat="1" ht="13.5" customHeight="1" x14ac:dyDescent="0.15">
      <c r="A43" s="173" t="s">
        <v>70</v>
      </c>
      <c r="B43" s="136"/>
      <c r="C43" s="136"/>
      <c r="D43" s="136"/>
      <c r="E43" s="136"/>
      <c r="F43" s="136"/>
      <c r="G43" s="173" t="s">
        <v>71</v>
      </c>
      <c r="H43" s="136"/>
      <c r="I43" s="136"/>
      <c r="J43" s="136"/>
      <c r="K43" s="136"/>
      <c r="L43" s="117" t="s">
        <v>41</v>
      </c>
      <c r="M43" s="118"/>
      <c r="N43" s="118"/>
      <c r="O43" s="118"/>
      <c r="P43" s="118"/>
      <c r="Q43" s="119"/>
      <c r="R43" s="120" t="s">
        <v>51</v>
      </c>
      <c r="S43" s="121"/>
      <c r="T43" s="121"/>
      <c r="U43" s="121"/>
      <c r="V43" s="121"/>
      <c r="W43" s="122"/>
      <c r="X43" s="50"/>
      <c r="Y43" s="50"/>
      <c r="Z43" s="50"/>
    </row>
    <row r="44" spans="1:27" s="3" customFormat="1" ht="12" customHeight="1" x14ac:dyDescent="0.15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17" t="s">
        <v>12</v>
      </c>
      <c r="M44" s="118"/>
      <c r="N44" s="118"/>
      <c r="O44" s="118"/>
      <c r="P44" s="118"/>
      <c r="Q44" s="119"/>
      <c r="R44" s="117" t="s">
        <v>12</v>
      </c>
      <c r="S44" s="118"/>
      <c r="T44" s="118"/>
      <c r="U44" s="118"/>
      <c r="V44" s="118"/>
      <c r="W44" s="119"/>
      <c r="X44" s="50"/>
      <c r="Y44" s="50"/>
      <c r="Z44" s="50"/>
    </row>
    <row r="45" spans="1:27" s="3" customFormat="1" ht="12.95" customHeight="1" x14ac:dyDescent="0.1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17" t="s">
        <v>15</v>
      </c>
      <c r="M45" s="119"/>
      <c r="N45" s="117" t="s">
        <v>16</v>
      </c>
      <c r="O45" s="118"/>
      <c r="P45" s="118"/>
      <c r="Q45" s="119"/>
      <c r="R45" s="117" t="s">
        <v>15</v>
      </c>
      <c r="S45" s="119"/>
      <c r="T45" s="117" t="s">
        <v>16</v>
      </c>
      <c r="U45" s="118"/>
      <c r="V45" s="118"/>
      <c r="W45" s="119"/>
      <c r="X45" s="50"/>
      <c r="Y45" s="50"/>
      <c r="Z45" s="50"/>
    </row>
    <row r="46" spans="1:27" s="3" customFormat="1" ht="12.95" customHeight="1" x14ac:dyDescent="0.15">
      <c r="A46" s="130" t="str">
        <f>IF(SUM(Y23:Y34)=0,"",SUM(Y23:Y34))</f>
        <v/>
      </c>
      <c r="B46" s="131"/>
      <c r="C46" s="131"/>
      <c r="D46" s="131"/>
      <c r="E46" s="131"/>
      <c r="F46" s="123" t="s">
        <v>8</v>
      </c>
      <c r="G46" s="130" t="str">
        <f>IF(ISERROR(A46/X35),"",ROUNDDOWN(A46/X35,0))</f>
        <v/>
      </c>
      <c r="H46" s="131"/>
      <c r="I46" s="131"/>
      <c r="J46" s="131"/>
      <c r="K46" s="123" t="s">
        <v>8</v>
      </c>
      <c r="L46" s="125" t="str">
        <f>IF(G46="","",VLOOKUP(G46,等級表!A:J,5))</f>
        <v/>
      </c>
      <c r="M46" s="127" t="s">
        <v>13</v>
      </c>
      <c r="N46" s="111" t="str">
        <f>IF(G46="","",VLOOKUP(G46,等級表!A:J,6))</f>
        <v/>
      </c>
      <c r="O46" s="112"/>
      <c r="P46" s="112"/>
      <c r="Q46" s="115" t="s">
        <v>8</v>
      </c>
      <c r="R46" s="61" t="str">
        <f>IF(G46="","",VLOOKUP(G46,等級表!A:J,7))</f>
        <v/>
      </c>
      <c r="S46" s="59" t="s">
        <v>13</v>
      </c>
      <c r="T46" s="111" t="str">
        <f>IF(G46="","",VLOOKUP(G46,等級表!A:J,8))</f>
        <v/>
      </c>
      <c r="U46" s="112"/>
      <c r="V46" s="112"/>
      <c r="W46" s="115" t="s">
        <v>8</v>
      </c>
      <c r="X46" s="50"/>
      <c r="Y46" s="50"/>
      <c r="Z46" s="50"/>
    </row>
    <row r="47" spans="1:27" s="3" customFormat="1" ht="12" customHeight="1" x14ac:dyDescent="0.15">
      <c r="A47" s="132"/>
      <c r="B47" s="133"/>
      <c r="C47" s="133"/>
      <c r="D47" s="133"/>
      <c r="E47" s="133"/>
      <c r="F47" s="124"/>
      <c r="G47" s="132"/>
      <c r="H47" s="133"/>
      <c r="I47" s="133"/>
      <c r="J47" s="133"/>
      <c r="K47" s="124"/>
      <c r="L47" s="126"/>
      <c r="M47" s="128"/>
      <c r="N47" s="113"/>
      <c r="O47" s="114"/>
      <c r="P47" s="114"/>
      <c r="Q47" s="116"/>
      <c r="R47" s="61" t="str">
        <f>IF(G46="","",VLOOKUP(G46,等級表!A:J,9))</f>
        <v/>
      </c>
      <c r="S47" s="59" t="s">
        <v>13</v>
      </c>
      <c r="T47" s="113"/>
      <c r="U47" s="114"/>
      <c r="V47" s="114"/>
      <c r="W47" s="116"/>
      <c r="X47" s="50"/>
      <c r="Y47" s="50"/>
      <c r="Z47" s="50"/>
    </row>
    <row r="48" spans="1:27" s="3" customFormat="1" ht="12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s="3" customFormat="1" ht="13.5" customHeight="1" x14ac:dyDescent="0.15">
      <c r="A49" s="173" t="s">
        <v>78</v>
      </c>
      <c r="B49" s="136"/>
      <c r="C49" s="136"/>
      <c r="D49" s="136"/>
      <c r="E49" s="136"/>
      <c r="F49" s="136"/>
      <c r="G49" s="173" t="s">
        <v>79</v>
      </c>
      <c r="H49" s="136"/>
      <c r="I49" s="136"/>
      <c r="J49" s="136"/>
      <c r="K49" s="136"/>
      <c r="L49" s="117" t="s">
        <v>41</v>
      </c>
      <c r="M49" s="118"/>
      <c r="N49" s="118"/>
      <c r="O49" s="118"/>
      <c r="P49" s="118"/>
      <c r="Q49" s="119"/>
      <c r="R49" s="120" t="s">
        <v>51</v>
      </c>
      <c r="S49" s="121"/>
      <c r="T49" s="121"/>
      <c r="U49" s="121"/>
      <c r="V49" s="121"/>
      <c r="W49" s="122"/>
      <c r="X49" s="50"/>
      <c r="Y49" s="50"/>
      <c r="Z49" s="50"/>
    </row>
    <row r="50" spans="1:26" s="3" customFormat="1" x14ac:dyDescent="0.1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17" t="s">
        <v>12</v>
      </c>
      <c r="M50" s="118"/>
      <c r="N50" s="118"/>
      <c r="O50" s="118"/>
      <c r="P50" s="118"/>
      <c r="Q50" s="119"/>
      <c r="R50" s="117" t="s">
        <v>12</v>
      </c>
      <c r="S50" s="118"/>
      <c r="T50" s="118"/>
      <c r="U50" s="118"/>
      <c r="V50" s="118"/>
      <c r="W50" s="119"/>
      <c r="X50" s="50"/>
      <c r="Y50" s="50"/>
      <c r="Z50" s="50"/>
    </row>
    <row r="51" spans="1:26" s="3" customFormat="1" x14ac:dyDescent="0.1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17" t="s">
        <v>15</v>
      </c>
      <c r="M51" s="119"/>
      <c r="N51" s="117" t="s">
        <v>16</v>
      </c>
      <c r="O51" s="118"/>
      <c r="P51" s="118"/>
      <c r="Q51" s="119"/>
      <c r="R51" s="117" t="s">
        <v>15</v>
      </c>
      <c r="S51" s="119"/>
      <c r="T51" s="117" t="s">
        <v>16</v>
      </c>
      <c r="U51" s="118"/>
      <c r="V51" s="118"/>
      <c r="W51" s="119"/>
      <c r="X51" s="50"/>
      <c r="Y51" s="50"/>
      <c r="Z51" s="50"/>
    </row>
    <row r="52" spans="1:26" s="6" customFormat="1" ht="12.95" customHeight="1" x14ac:dyDescent="0.15">
      <c r="A52" s="130" t="str">
        <f>IF(SUM(Y32:Y34)=0,"",SUM(Y32:Y34))</f>
        <v/>
      </c>
      <c r="B52" s="131"/>
      <c r="C52" s="131"/>
      <c r="D52" s="131"/>
      <c r="E52" s="131"/>
      <c r="F52" s="123" t="s">
        <v>8</v>
      </c>
      <c r="G52" s="130" t="str">
        <f>IF(ISERROR(A52/X37),"",ROUNDDOWN(A52/X37,0))</f>
        <v/>
      </c>
      <c r="H52" s="131"/>
      <c r="I52" s="131"/>
      <c r="J52" s="131"/>
      <c r="K52" s="123" t="s">
        <v>8</v>
      </c>
      <c r="L52" s="125" t="str">
        <f>IF(G52="","",VLOOKUP(G52,等級表!A:J,5))</f>
        <v/>
      </c>
      <c r="M52" s="123" t="s">
        <v>13</v>
      </c>
      <c r="N52" s="111" t="str">
        <f>IF(G52="","",VLOOKUP(G52,等級表!A:J,6))</f>
        <v/>
      </c>
      <c r="O52" s="112"/>
      <c r="P52" s="112"/>
      <c r="Q52" s="115" t="s">
        <v>8</v>
      </c>
      <c r="R52" s="61" t="str">
        <f>IF(G52="","",VLOOKUP(G52,等級表!A:J,7))</f>
        <v/>
      </c>
      <c r="S52" s="59" t="s">
        <v>13</v>
      </c>
      <c r="T52" s="111" t="str">
        <f>IF(G52="","",VLOOKUP(G52,等級表!A:J,8))</f>
        <v/>
      </c>
      <c r="U52" s="112"/>
      <c r="V52" s="112"/>
      <c r="W52" s="115" t="s">
        <v>8</v>
      </c>
      <c r="X52" s="62"/>
      <c r="Y52" s="62"/>
      <c r="Z52" s="62"/>
    </row>
    <row r="53" spans="1:26" s="6" customFormat="1" ht="12.95" customHeight="1" x14ac:dyDescent="0.15">
      <c r="A53" s="132"/>
      <c r="B53" s="133"/>
      <c r="C53" s="133"/>
      <c r="D53" s="133"/>
      <c r="E53" s="133"/>
      <c r="F53" s="124"/>
      <c r="G53" s="132"/>
      <c r="H53" s="133"/>
      <c r="I53" s="133"/>
      <c r="J53" s="133"/>
      <c r="K53" s="124"/>
      <c r="L53" s="126"/>
      <c r="M53" s="124"/>
      <c r="N53" s="113"/>
      <c r="O53" s="114"/>
      <c r="P53" s="114"/>
      <c r="Q53" s="116"/>
      <c r="R53" s="61" t="str">
        <f>IF(G52="","",VLOOKUP(G52,等級表!A:J,9))</f>
        <v/>
      </c>
      <c r="S53" s="59" t="s">
        <v>13</v>
      </c>
      <c r="T53" s="113"/>
      <c r="U53" s="114"/>
      <c r="V53" s="114"/>
      <c r="W53" s="116"/>
      <c r="X53" s="62"/>
      <c r="Y53" s="62"/>
      <c r="Z53" s="62"/>
    </row>
    <row r="54" spans="1:26" s="6" customFormat="1" ht="12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62"/>
      <c r="Y54" s="62"/>
      <c r="Z54" s="62"/>
    </row>
    <row r="55" spans="1:26" s="6" customFormat="1" ht="12.75" customHeight="1" x14ac:dyDescent="0.15">
      <c r="A55" s="173" t="s">
        <v>72</v>
      </c>
      <c r="B55" s="136"/>
      <c r="C55" s="136"/>
      <c r="D55" s="136" t="s">
        <v>49</v>
      </c>
      <c r="E55" s="136"/>
      <c r="F55" s="136"/>
      <c r="G55" s="136"/>
      <c r="H55" s="136"/>
      <c r="I55" s="136"/>
      <c r="J55" s="136"/>
      <c r="K55" s="136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62"/>
      <c r="Y55" s="62"/>
      <c r="Z55" s="62"/>
    </row>
    <row r="56" spans="1:26" s="6" customFormat="1" ht="14.25" customHeight="1" x14ac:dyDescent="0.15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62"/>
      <c r="Y56" s="62"/>
      <c r="Z56" s="62"/>
    </row>
    <row r="57" spans="1:26" s="6" customFormat="1" ht="21" customHeight="1" x14ac:dyDescent="0.15">
      <c r="A57" s="136" t="str">
        <f>IF(L52&amp;L46="","",IF(L52-L46&gt;=2,"○","×"))</f>
        <v/>
      </c>
      <c r="B57" s="136"/>
      <c r="C57" s="136"/>
      <c r="D57" s="160" t="str">
        <f>IF(A57="","",IF(L52-L46&gt;=2,G46,""))</f>
        <v/>
      </c>
      <c r="E57" s="160"/>
      <c r="F57" s="160"/>
      <c r="G57" s="160"/>
      <c r="H57" s="160"/>
      <c r="I57" s="160"/>
      <c r="J57" s="161"/>
      <c r="K57" s="59" t="s">
        <v>8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62"/>
      <c r="Y57" s="62"/>
      <c r="Z57" s="62"/>
    </row>
    <row r="58" spans="1:26" s="5" customFormat="1" ht="6.75" customHeight="1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64"/>
      <c r="Z58" s="64"/>
    </row>
    <row r="59" spans="1:26" s="5" customFormat="1" ht="21" customHeight="1" x14ac:dyDescent="0.15">
      <c r="A59" s="65" t="s">
        <v>31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4"/>
      <c r="Y59" s="64"/>
      <c r="Z59" s="64"/>
    </row>
    <row r="60" spans="1:26" x14ac:dyDescent="0.15">
      <c r="A60" s="68" t="s">
        <v>32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69"/>
      <c r="X60" s="29"/>
      <c r="Y60" s="29"/>
      <c r="Z60" s="29"/>
    </row>
    <row r="61" spans="1:26" x14ac:dyDescent="0.15">
      <c r="A61" s="68" t="s">
        <v>53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69"/>
      <c r="X61" s="29"/>
      <c r="Y61" s="29"/>
      <c r="Z61" s="29"/>
    </row>
    <row r="62" spans="1:26" x14ac:dyDescent="0.15">
      <c r="A62" s="68" t="s">
        <v>76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69"/>
      <c r="X62" s="29"/>
      <c r="Y62" s="29"/>
      <c r="Z62" s="29"/>
    </row>
    <row r="63" spans="1:26" ht="7.5" customHeight="1" x14ac:dyDescent="0.15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29"/>
      <c r="Y63" s="29"/>
      <c r="Z63" s="29"/>
    </row>
    <row r="64" spans="1:26" ht="6" customHeigh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thickBot="1" x14ac:dyDescent="0.2">
      <c r="A65" s="29" t="s">
        <v>17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s="13" customFormat="1" ht="7.5" customHeight="1" thickTop="1" x14ac:dyDescent="0.15">
      <c r="A66" s="73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5"/>
      <c r="X66" s="76"/>
      <c r="Y66" s="76"/>
      <c r="Z66" s="76"/>
    </row>
    <row r="67" spans="1:26" s="13" customFormat="1" x14ac:dyDescent="0.15">
      <c r="A67" s="77" t="s">
        <v>19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6"/>
      <c r="Y67" s="76"/>
      <c r="Z67" s="76"/>
    </row>
    <row r="68" spans="1:26" s="13" customFormat="1" ht="14.25" customHeight="1" x14ac:dyDescent="0.15">
      <c r="A68" s="80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9"/>
      <c r="X68" s="76"/>
      <c r="Y68" s="76"/>
      <c r="Z68" s="76"/>
    </row>
    <row r="69" spans="1:26" s="13" customFormat="1" x14ac:dyDescent="0.15">
      <c r="A69" s="80"/>
      <c r="B69" s="78"/>
      <c r="C69" s="78"/>
      <c r="D69" s="78"/>
      <c r="E69" s="78"/>
      <c r="F69" s="81" t="s">
        <v>18</v>
      </c>
      <c r="G69" s="81"/>
      <c r="H69" s="81"/>
      <c r="I69" s="81"/>
      <c r="J69" s="109"/>
      <c r="K69" s="109"/>
      <c r="L69" s="109"/>
      <c r="M69" s="109"/>
      <c r="N69" s="109"/>
      <c r="O69" s="109"/>
      <c r="P69" s="109"/>
      <c r="Q69" s="109"/>
      <c r="R69" s="85" t="s">
        <v>77</v>
      </c>
      <c r="S69" s="85"/>
      <c r="T69" s="86"/>
      <c r="U69" s="87"/>
      <c r="V69" s="88"/>
      <c r="W69" s="79"/>
      <c r="X69" s="76"/>
      <c r="Y69" s="76"/>
      <c r="Z69" s="76"/>
    </row>
    <row r="70" spans="1:26" s="13" customFormat="1" ht="8.25" customHeight="1" thickBot="1" x14ac:dyDescent="0.2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4"/>
      <c r="X70" s="76"/>
      <c r="Y70" s="76"/>
      <c r="Z70" s="76"/>
    </row>
    <row r="71" spans="1:26" ht="14.25" thickTop="1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" customHeight="1" x14ac:dyDescent="0.15">
      <c r="A72" s="12" t="s">
        <v>20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1"/>
      <c r="Z72" s="29"/>
    </row>
    <row r="73" spans="1:26" ht="15" customHeight="1" x14ac:dyDescent="0.1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9"/>
      <c r="Z73" s="29"/>
    </row>
  </sheetData>
  <sheetProtection algorithmName="SHA-512" hashValue="sSnpQHpN2lovGI8M9SYKpPfZ+4fOYUEASi1soPQHeLs12ojssjWs/z9lmerk0pwJ/RV6BBqt+uT549rafnZL+g==" saltValue="l2RF8tLyzEH9nAw6ejKmjA==" spinCount="100000" sheet="1" objects="1" scenarios="1"/>
  <mergeCells count="150">
    <mergeCell ref="A3:W3"/>
    <mergeCell ref="R44:W44"/>
    <mergeCell ref="R50:W50"/>
    <mergeCell ref="N51:Q51"/>
    <mergeCell ref="R51:S51"/>
    <mergeCell ref="A57:C57"/>
    <mergeCell ref="D57:J57"/>
    <mergeCell ref="A43:F45"/>
    <mergeCell ref="G43:K45"/>
    <mergeCell ref="A55:C56"/>
    <mergeCell ref="D55:K56"/>
    <mergeCell ref="A49:F51"/>
    <mergeCell ref="G49:K51"/>
    <mergeCell ref="A52:E53"/>
    <mergeCell ref="F52:F53"/>
    <mergeCell ref="G52:J53"/>
    <mergeCell ref="K52:K53"/>
    <mergeCell ref="T51:W51"/>
    <mergeCell ref="L44:Q44"/>
    <mergeCell ref="T45:W45"/>
    <mergeCell ref="L45:M45"/>
    <mergeCell ref="N45:Q45"/>
    <mergeCell ref="R45:S45"/>
    <mergeCell ref="E39:G39"/>
    <mergeCell ref="H39:K39"/>
    <mergeCell ref="L43:Q43"/>
    <mergeCell ref="R43:W43"/>
    <mergeCell ref="L40:M40"/>
    <mergeCell ref="R40:R41"/>
    <mergeCell ref="H40:J41"/>
    <mergeCell ref="L41:M41"/>
    <mergeCell ref="L39:N39"/>
    <mergeCell ref="O39:R39"/>
    <mergeCell ref="L34:N34"/>
    <mergeCell ref="P34:R34"/>
    <mergeCell ref="T34:V34"/>
    <mergeCell ref="E37:K37"/>
    <mergeCell ref="H34:J34"/>
    <mergeCell ref="L37:R37"/>
    <mergeCell ref="A24:B24"/>
    <mergeCell ref="C24:D24"/>
    <mergeCell ref="A25:B25"/>
    <mergeCell ref="C25:D25"/>
    <mergeCell ref="A26:B26"/>
    <mergeCell ref="C26:D26"/>
    <mergeCell ref="L28:N28"/>
    <mergeCell ref="P28:R28"/>
    <mergeCell ref="L26:N26"/>
    <mergeCell ref="P26:R26"/>
    <mergeCell ref="T32:V32"/>
    <mergeCell ref="T31:V31"/>
    <mergeCell ref="L32:N32"/>
    <mergeCell ref="P32:R32"/>
    <mergeCell ref="L30:N30"/>
    <mergeCell ref="H33:J33"/>
    <mergeCell ref="L33:N33"/>
    <mergeCell ref="P33:R33"/>
    <mergeCell ref="T33:V33"/>
    <mergeCell ref="H32:J32"/>
    <mergeCell ref="H28:J28"/>
    <mergeCell ref="T30:V30"/>
    <mergeCell ref="H31:J31"/>
    <mergeCell ref="L31:N31"/>
    <mergeCell ref="P31:R31"/>
    <mergeCell ref="H30:J30"/>
    <mergeCell ref="H29:J29"/>
    <mergeCell ref="L29:N29"/>
    <mergeCell ref="P29:R29"/>
    <mergeCell ref="T29:V29"/>
    <mergeCell ref="P30:R30"/>
    <mergeCell ref="A34:B34"/>
    <mergeCell ref="C34:D34"/>
    <mergeCell ref="A31:B31"/>
    <mergeCell ref="C31:D31"/>
    <mergeCell ref="A32:B32"/>
    <mergeCell ref="C32:D32"/>
    <mergeCell ref="A33:B33"/>
    <mergeCell ref="C33:D33"/>
    <mergeCell ref="A29:B29"/>
    <mergeCell ref="C29:D29"/>
    <mergeCell ref="A30:B30"/>
    <mergeCell ref="C30:D30"/>
    <mergeCell ref="AA29:AC29"/>
    <mergeCell ref="H24:J24"/>
    <mergeCell ref="H26:J26"/>
    <mergeCell ref="A27:B27"/>
    <mergeCell ref="C27:D27"/>
    <mergeCell ref="L27:N27"/>
    <mergeCell ref="P27:R27"/>
    <mergeCell ref="T27:V27"/>
    <mergeCell ref="T28:V28"/>
    <mergeCell ref="P24:R24"/>
    <mergeCell ref="T24:V24"/>
    <mergeCell ref="H25:J25"/>
    <mergeCell ref="L25:N25"/>
    <mergeCell ref="P25:R25"/>
    <mergeCell ref="T25:V25"/>
    <mergeCell ref="T26:V26"/>
    <mergeCell ref="H27:J27"/>
    <mergeCell ref="L24:N24"/>
    <mergeCell ref="A28:B28"/>
    <mergeCell ref="C28:D28"/>
    <mergeCell ref="L22:O22"/>
    <mergeCell ref="U1:W1"/>
    <mergeCell ref="A16:D16"/>
    <mergeCell ref="E16:I16"/>
    <mergeCell ref="J16:M16"/>
    <mergeCell ref="N16:W16"/>
    <mergeCell ref="A37:D41"/>
    <mergeCell ref="K40:K41"/>
    <mergeCell ref="O40:Q41"/>
    <mergeCell ref="E40:F41"/>
    <mergeCell ref="G40:G41"/>
    <mergeCell ref="L23:N23"/>
    <mergeCell ref="C23:D23"/>
    <mergeCell ref="P22:S22"/>
    <mergeCell ref="T22:W22"/>
    <mergeCell ref="P23:R23"/>
    <mergeCell ref="T23:V23"/>
    <mergeCell ref="A22:K22"/>
    <mergeCell ref="H23:J23"/>
    <mergeCell ref="A18:E18"/>
    <mergeCell ref="F18:L18"/>
    <mergeCell ref="A19:E19"/>
    <mergeCell ref="F19:L19"/>
    <mergeCell ref="A23:B23"/>
    <mergeCell ref="J69:Q69"/>
    <mergeCell ref="A4:W4"/>
    <mergeCell ref="T52:V53"/>
    <mergeCell ref="W52:W53"/>
    <mergeCell ref="T46:V47"/>
    <mergeCell ref="W46:W47"/>
    <mergeCell ref="Q46:Q47"/>
    <mergeCell ref="N46:P47"/>
    <mergeCell ref="L49:Q49"/>
    <mergeCell ref="R49:W49"/>
    <mergeCell ref="L50:Q50"/>
    <mergeCell ref="L51:M51"/>
    <mergeCell ref="M52:M53"/>
    <mergeCell ref="L52:L53"/>
    <mergeCell ref="N52:P53"/>
    <mergeCell ref="Q52:Q53"/>
    <mergeCell ref="M46:M47"/>
    <mergeCell ref="L46:L47"/>
    <mergeCell ref="E38:K38"/>
    <mergeCell ref="A46:E47"/>
    <mergeCell ref="F46:F47"/>
    <mergeCell ref="G46:J47"/>
    <mergeCell ref="K46:K47"/>
    <mergeCell ref="L38:R38"/>
  </mergeCells>
  <phoneticPr fontId="3"/>
  <dataValidations disablePrompts="1" count="1">
    <dataValidation type="list" allowBlank="1" showInputMessage="1" showErrorMessage="1" sqref="V19:W19" xr:uid="{00000000-0002-0000-0000-000000000000}">
      <formula1>$X$19:$Y$19</formula1>
    </dataValidation>
  </dataValidations>
  <printOptions horizontalCentered="1" verticalCentered="1"/>
  <pageMargins left="0.42" right="0.31" top="0.31496062992125984" bottom="0.31496062992125984" header="0.51181102362204722" footer="0.33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23" width="4" style="1" customWidth="1"/>
    <col min="24" max="25" width="9" style="1" hidden="1" customWidth="1"/>
    <col min="26" max="26" width="4" style="1" customWidth="1"/>
    <col min="27" max="16384" width="9" style="1"/>
  </cols>
  <sheetData>
    <row r="1" spans="1:26" x14ac:dyDescent="0.15">
      <c r="A1" s="27" t="s">
        <v>82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35"/>
      <c r="V1" s="135"/>
      <c r="W1" s="135"/>
      <c r="X1" s="29"/>
      <c r="Y1" s="29"/>
      <c r="Z1" s="29"/>
    </row>
    <row r="2" spans="1:26" x14ac:dyDescent="0.1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30"/>
      <c r="V2" s="30"/>
      <c r="W2" s="30"/>
      <c r="X2" s="29"/>
      <c r="Y2" s="29"/>
      <c r="Z2" s="29"/>
    </row>
    <row r="3" spans="1:26" ht="17.25" customHeight="1" x14ac:dyDescent="0.15">
      <c r="A3" s="172" t="s">
        <v>73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29"/>
      <c r="Y3" s="29"/>
      <c r="Z3" s="29"/>
    </row>
    <row r="4" spans="1:26" ht="17.25" customHeight="1" x14ac:dyDescent="0.15">
      <c r="A4" s="110" t="s">
        <v>74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29"/>
      <c r="Y4" s="29"/>
      <c r="Z4" s="29"/>
    </row>
    <row r="5" spans="1:26" ht="17.25" customHeight="1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29"/>
      <c r="Y5" s="29"/>
      <c r="Z5" s="29"/>
    </row>
    <row r="6" spans="1:26" s="2" customFormat="1" ht="17.25" x14ac:dyDescent="0.15">
      <c r="A6" s="90" t="s">
        <v>3</v>
      </c>
      <c r="B6" s="28"/>
      <c r="C6" s="91"/>
      <c r="D6" s="91"/>
      <c r="E6" s="91"/>
      <c r="F6" s="91"/>
      <c r="G6" s="91"/>
      <c r="H6" s="91"/>
      <c r="I6" s="33"/>
      <c r="J6" s="33"/>
      <c r="K6" s="33"/>
      <c r="L6" s="33"/>
      <c r="M6" s="33"/>
      <c r="N6" s="33"/>
      <c r="O6" s="33"/>
      <c r="P6" s="91"/>
      <c r="Q6" s="34"/>
      <c r="R6" s="91"/>
      <c r="S6" s="91"/>
      <c r="T6" s="91"/>
      <c r="U6" s="91"/>
      <c r="V6" s="91"/>
      <c r="W6" s="91"/>
      <c r="X6" s="28"/>
      <c r="Y6" s="28"/>
      <c r="Z6" s="28"/>
    </row>
    <row r="7" spans="1:26" s="2" customFormat="1" ht="14.25" x14ac:dyDescent="0.15">
      <c r="A7" s="37"/>
      <c r="B7" s="38" t="s">
        <v>22</v>
      </c>
      <c r="C7" s="2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28"/>
      <c r="Y7" s="28"/>
      <c r="Z7" s="28"/>
    </row>
    <row r="8" spans="1:26" s="2" customFormat="1" ht="14.25" customHeight="1" x14ac:dyDescent="0.15">
      <c r="A8" s="37"/>
      <c r="B8" s="38" t="s">
        <v>35</v>
      </c>
      <c r="C8" s="2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8"/>
      <c r="Y8" s="28"/>
      <c r="Z8" s="28"/>
    </row>
    <row r="9" spans="1:26" s="2" customFormat="1" ht="14.25" x14ac:dyDescent="0.15">
      <c r="A9" s="37"/>
      <c r="B9" s="40" t="s">
        <v>23</v>
      </c>
      <c r="C9" s="28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28"/>
      <c r="Y9" s="28"/>
      <c r="Z9" s="28"/>
    </row>
    <row r="10" spans="1:26" s="2" customFormat="1" ht="14.25" x14ac:dyDescent="0.15">
      <c r="A10" s="37"/>
      <c r="B10" s="40" t="s">
        <v>24</v>
      </c>
      <c r="C10" s="28"/>
      <c r="D10" s="37"/>
      <c r="E10" s="37"/>
      <c r="F10" s="37"/>
      <c r="G10" s="41"/>
      <c r="H10" s="37"/>
      <c r="I10" s="37"/>
      <c r="J10" s="37"/>
      <c r="K10" s="37"/>
      <c r="L10" s="37"/>
      <c r="M10" s="37"/>
      <c r="N10" s="37"/>
      <c r="O10" s="37"/>
      <c r="P10" s="42"/>
      <c r="Q10" s="42"/>
      <c r="R10" s="43"/>
      <c r="S10" s="37"/>
      <c r="T10" s="37"/>
      <c r="U10" s="37"/>
      <c r="V10" s="37"/>
      <c r="W10" s="37"/>
      <c r="X10" s="28"/>
      <c r="Y10" s="28"/>
      <c r="Z10" s="28"/>
    </row>
    <row r="11" spans="1:26" s="2" customFormat="1" ht="14.25" x14ac:dyDescent="0.15">
      <c r="A11" s="37"/>
      <c r="B11" s="40" t="s">
        <v>26</v>
      </c>
      <c r="C11" s="28"/>
      <c r="D11" s="2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28"/>
      <c r="Y11" s="28"/>
      <c r="Z11" s="28"/>
    </row>
    <row r="12" spans="1:26" s="2" customFormat="1" ht="14.25" x14ac:dyDescent="0.15">
      <c r="A12" s="28"/>
      <c r="B12" s="40" t="s">
        <v>25</v>
      </c>
      <c r="C12" s="28"/>
      <c r="D12" s="2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44"/>
      <c r="Q12" s="44"/>
      <c r="R12" s="37"/>
      <c r="S12" s="45"/>
      <c r="T12" s="37"/>
      <c r="U12" s="45"/>
      <c r="V12" s="37"/>
      <c r="W12" s="45"/>
      <c r="X12" s="28"/>
      <c r="Y12" s="28"/>
      <c r="Z12" s="28"/>
    </row>
    <row r="13" spans="1:26" s="2" customFormat="1" ht="14.25" x14ac:dyDescent="0.15">
      <c r="A13" s="37"/>
      <c r="B13" s="46" t="s">
        <v>34</v>
      </c>
      <c r="C13" s="28"/>
      <c r="D13" s="37"/>
      <c r="E13" s="43"/>
      <c r="F13" s="43"/>
      <c r="G13" s="43"/>
      <c r="H13" s="43"/>
      <c r="I13" s="43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28"/>
      <c r="Y13" s="28"/>
      <c r="Z13" s="28"/>
    </row>
    <row r="14" spans="1:26" s="2" customFormat="1" ht="14.25" x14ac:dyDescent="0.15">
      <c r="A14" s="37"/>
      <c r="B14" s="46" t="s">
        <v>36</v>
      </c>
      <c r="C14" s="2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28"/>
      <c r="Y14" s="28"/>
      <c r="Z14" s="28"/>
    </row>
    <row r="15" spans="1:26" s="4" customFormat="1" ht="6.75" customHeight="1" x14ac:dyDescent="0.15">
      <c r="A15" s="42"/>
      <c r="B15" s="4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8"/>
      <c r="S15" s="42"/>
      <c r="T15" s="42"/>
      <c r="U15" s="42"/>
      <c r="V15" s="42"/>
      <c r="W15" s="42"/>
      <c r="X15" s="49"/>
      <c r="Y15" s="49"/>
      <c r="Z15" s="49"/>
    </row>
    <row r="16" spans="1:26" s="3" customFormat="1" ht="25.5" customHeight="1" x14ac:dyDescent="0.15">
      <c r="A16" s="136" t="s">
        <v>4</v>
      </c>
      <c r="B16" s="136"/>
      <c r="C16" s="136"/>
      <c r="D16" s="136"/>
      <c r="E16" s="205" t="s">
        <v>37</v>
      </c>
      <c r="F16" s="206"/>
      <c r="G16" s="206"/>
      <c r="H16" s="206"/>
      <c r="I16" s="206"/>
      <c r="J16" s="136" t="s">
        <v>5</v>
      </c>
      <c r="K16" s="136"/>
      <c r="L16" s="136"/>
      <c r="M16" s="136"/>
      <c r="N16" s="206" t="s">
        <v>38</v>
      </c>
      <c r="O16" s="206"/>
      <c r="P16" s="206"/>
      <c r="Q16" s="206"/>
      <c r="R16" s="206"/>
      <c r="S16" s="206"/>
      <c r="T16" s="206"/>
      <c r="U16" s="206"/>
      <c r="V16" s="206"/>
      <c r="W16" s="206"/>
      <c r="X16" s="50" t="s">
        <v>29</v>
      </c>
      <c r="Y16" s="50" t="s">
        <v>2</v>
      </c>
      <c r="Z16" s="50"/>
    </row>
    <row r="17" spans="1:29" s="3" customFormat="1" x14ac:dyDescent="0.1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9" s="3" customFormat="1" x14ac:dyDescent="0.15">
      <c r="A18" s="136" t="s">
        <v>75</v>
      </c>
      <c r="B18" s="136"/>
      <c r="C18" s="136"/>
      <c r="D18" s="136"/>
      <c r="E18" s="136"/>
      <c r="F18" s="136" t="s">
        <v>55</v>
      </c>
      <c r="G18" s="136"/>
      <c r="H18" s="136"/>
      <c r="I18" s="136"/>
      <c r="J18" s="136"/>
      <c r="K18" s="136"/>
      <c r="L18" s="136"/>
      <c r="M18" s="50"/>
      <c r="N18" s="50"/>
      <c r="O18" s="50"/>
      <c r="P18" s="50"/>
      <c r="Q18" s="50"/>
      <c r="R18" s="50"/>
      <c r="S18" s="50"/>
      <c r="T18" s="50"/>
      <c r="U18" s="50"/>
      <c r="V18" s="32"/>
      <c r="W18" s="32"/>
      <c r="X18" s="50"/>
      <c r="Y18" s="50"/>
      <c r="Z18" s="50"/>
    </row>
    <row r="19" spans="1:29" s="3" customFormat="1" ht="25.5" customHeight="1" x14ac:dyDescent="0.15">
      <c r="A19" s="207" t="s">
        <v>39</v>
      </c>
      <c r="B19" s="208"/>
      <c r="C19" s="208"/>
      <c r="D19" s="208"/>
      <c r="E19" s="208"/>
      <c r="F19" s="206" t="s">
        <v>40</v>
      </c>
      <c r="G19" s="206"/>
      <c r="H19" s="206"/>
      <c r="I19" s="206"/>
      <c r="J19" s="206"/>
      <c r="K19" s="206"/>
      <c r="L19" s="206"/>
      <c r="M19" s="51"/>
      <c r="N19" s="32"/>
      <c r="O19" s="32"/>
      <c r="P19" s="32"/>
      <c r="Q19" s="32"/>
      <c r="R19" s="32"/>
      <c r="S19" s="32"/>
      <c r="T19" s="32"/>
      <c r="U19" s="32"/>
      <c r="V19" s="52"/>
      <c r="W19" s="52"/>
      <c r="X19" s="50" t="s">
        <v>27</v>
      </c>
      <c r="Y19" s="50" t="s">
        <v>28</v>
      </c>
      <c r="Z19" s="50"/>
    </row>
    <row r="20" spans="1:29" s="3" customFormat="1" ht="7.5" customHeight="1" x14ac:dyDescent="0.1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9" s="3" customFormat="1" x14ac:dyDescent="0.15">
      <c r="A21" s="53" t="s">
        <v>69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9" s="3" customFormat="1" ht="15.75" customHeight="1" thickBot="1" x14ac:dyDescent="0.2">
      <c r="A22" s="136" t="s">
        <v>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209" t="s">
        <v>7</v>
      </c>
      <c r="M22" s="209"/>
      <c r="N22" s="209"/>
      <c r="O22" s="209"/>
      <c r="P22" s="209" t="s">
        <v>9</v>
      </c>
      <c r="Q22" s="209"/>
      <c r="R22" s="209"/>
      <c r="S22" s="209"/>
      <c r="T22" s="134" t="s">
        <v>10</v>
      </c>
      <c r="U22" s="134"/>
      <c r="V22" s="134"/>
      <c r="W22" s="134"/>
      <c r="X22" s="50"/>
      <c r="Y22" s="50"/>
      <c r="Z22" s="50"/>
    </row>
    <row r="23" spans="1:29" s="3" customFormat="1" ht="15.75" customHeight="1" x14ac:dyDescent="0.15">
      <c r="A23" s="136" t="s">
        <v>50</v>
      </c>
      <c r="B23" s="165"/>
      <c r="C23" s="203"/>
      <c r="D23" s="203"/>
      <c r="E23" s="54" t="s">
        <v>0</v>
      </c>
      <c r="F23" s="55" t="s">
        <v>58</v>
      </c>
      <c r="G23" s="56" t="s">
        <v>59</v>
      </c>
      <c r="H23" s="194">
        <v>21</v>
      </c>
      <c r="I23" s="194"/>
      <c r="J23" s="195"/>
      <c r="K23" s="92" t="s">
        <v>1</v>
      </c>
      <c r="L23" s="204">
        <v>310172</v>
      </c>
      <c r="M23" s="197"/>
      <c r="N23" s="183"/>
      <c r="O23" s="93" t="s">
        <v>8</v>
      </c>
      <c r="P23" s="197">
        <v>78000</v>
      </c>
      <c r="Q23" s="197"/>
      <c r="R23" s="183"/>
      <c r="S23" s="94" t="s">
        <v>8</v>
      </c>
      <c r="T23" s="193">
        <f>IF(H23="","",SUM(L23,P23))</f>
        <v>388172</v>
      </c>
      <c r="U23" s="160"/>
      <c r="V23" s="161"/>
      <c r="W23" s="57" t="s">
        <v>8</v>
      </c>
      <c r="X23" s="50" t="str">
        <f t="shared" ref="X23:X34" si="0">IF(H23&gt;=17,"○","×")</f>
        <v>○</v>
      </c>
      <c r="Y23" s="50">
        <f t="shared" ref="Y23:Y34" si="1">IF(H23&gt;=17,T23,0)</f>
        <v>388172</v>
      </c>
      <c r="Z23" s="50"/>
    </row>
    <row r="24" spans="1:29" s="3" customFormat="1" ht="15.75" customHeight="1" x14ac:dyDescent="0.15">
      <c r="A24" s="136" t="s">
        <v>50</v>
      </c>
      <c r="B24" s="165"/>
      <c r="C24" s="169" t="str">
        <f>DBCS($C$23)</f>
        <v/>
      </c>
      <c r="D24" s="169"/>
      <c r="E24" s="54" t="s">
        <v>0</v>
      </c>
      <c r="F24" s="55" t="s">
        <v>60</v>
      </c>
      <c r="G24" s="56" t="s">
        <v>59</v>
      </c>
      <c r="H24" s="194">
        <v>23</v>
      </c>
      <c r="I24" s="194"/>
      <c r="J24" s="195"/>
      <c r="K24" s="92" t="s">
        <v>1</v>
      </c>
      <c r="L24" s="190">
        <v>310172</v>
      </c>
      <c r="M24" s="188"/>
      <c r="N24" s="189"/>
      <c r="O24" s="57" t="s">
        <v>8</v>
      </c>
      <c r="P24" s="188">
        <v>23400</v>
      </c>
      <c r="Q24" s="188"/>
      <c r="R24" s="189"/>
      <c r="S24" s="92" t="s">
        <v>8</v>
      </c>
      <c r="T24" s="193">
        <f t="shared" ref="T24:T34" si="2">IF(H24="","",SUM(L24,P24))</f>
        <v>333572</v>
      </c>
      <c r="U24" s="160"/>
      <c r="V24" s="161"/>
      <c r="W24" s="57" t="s">
        <v>8</v>
      </c>
      <c r="X24" s="50" t="str">
        <f t="shared" si="0"/>
        <v>○</v>
      </c>
      <c r="Y24" s="50">
        <f t="shared" si="1"/>
        <v>333572</v>
      </c>
      <c r="Z24" s="50"/>
    </row>
    <row r="25" spans="1:29" s="3" customFormat="1" ht="15.75" customHeight="1" x14ac:dyDescent="0.15">
      <c r="A25" s="136" t="s">
        <v>50</v>
      </c>
      <c r="B25" s="165"/>
      <c r="C25" s="169" t="str">
        <f t="shared" ref="C25:C28" si="3">DBCS($C$23)</f>
        <v/>
      </c>
      <c r="D25" s="169"/>
      <c r="E25" s="54" t="s">
        <v>0</v>
      </c>
      <c r="F25" s="55" t="s">
        <v>61</v>
      </c>
      <c r="G25" s="56" t="s">
        <v>59</v>
      </c>
      <c r="H25" s="194">
        <v>22</v>
      </c>
      <c r="I25" s="194"/>
      <c r="J25" s="195"/>
      <c r="K25" s="92" t="s">
        <v>1</v>
      </c>
      <c r="L25" s="190">
        <v>310172</v>
      </c>
      <c r="M25" s="188"/>
      <c r="N25" s="189"/>
      <c r="O25" s="57" t="s">
        <v>8</v>
      </c>
      <c r="P25" s="188">
        <v>7800</v>
      </c>
      <c r="Q25" s="188"/>
      <c r="R25" s="189"/>
      <c r="S25" s="92" t="s">
        <v>8</v>
      </c>
      <c r="T25" s="193">
        <f t="shared" si="2"/>
        <v>317972</v>
      </c>
      <c r="U25" s="160"/>
      <c r="V25" s="161"/>
      <c r="W25" s="57" t="s">
        <v>8</v>
      </c>
      <c r="X25" s="50" t="str">
        <f t="shared" si="0"/>
        <v>○</v>
      </c>
      <c r="Y25" s="50">
        <f t="shared" si="1"/>
        <v>317972</v>
      </c>
      <c r="Z25" s="50"/>
    </row>
    <row r="26" spans="1:29" s="3" customFormat="1" ht="15.75" customHeight="1" x14ac:dyDescent="0.15">
      <c r="A26" s="136" t="s">
        <v>50</v>
      </c>
      <c r="B26" s="165"/>
      <c r="C26" s="169" t="str">
        <f t="shared" si="3"/>
        <v/>
      </c>
      <c r="D26" s="169"/>
      <c r="E26" s="54" t="s">
        <v>0</v>
      </c>
      <c r="F26" s="55" t="s">
        <v>62</v>
      </c>
      <c r="G26" s="56" t="s">
        <v>59</v>
      </c>
      <c r="H26" s="194">
        <v>21</v>
      </c>
      <c r="I26" s="194"/>
      <c r="J26" s="195"/>
      <c r="K26" s="92" t="s">
        <v>1</v>
      </c>
      <c r="L26" s="190">
        <v>310172</v>
      </c>
      <c r="M26" s="188"/>
      <c r="N26" s="189"/>
      <c r="O26" s="57" t="s">
        <v>8</v>
      </c>
      <c r="P26" s="188">
        <v>33150</v>
      </c>
      <c r="Q26" s="188"/>
      <c r="R26" s="189"/>
      <c r="S26" s="92" t="s">
        <v>8</v>
      </c>
      <c r="T26" s="193">
        <f t="shared" si="2"/>
        <v>343322</v>
      </c>
      <c r="U26" s="160"/>
      <c r="V26" s="161"/>
      <c r="W26" s="57" t="s">
        <v>8</v>
      </c>
      <c r="X26" s="50" t="str">
        <f t="shared" si="0"/>
        <v>○</v>
      </c>
      <c r="Y26" s="50">
        <f t="shared" si="1"/>
        <v>343322</v>
      </c>
      <c r="Z26" s="50"/>
    </row>
    <row r="27" spans="1:29" s="3" customFormat="1" ht="15.75" customHeight="1" x14ac:dyDescent="0.15">
      <c r="A27" s="136" t="s">
        <v>50</v>
      </c>
      <c r="B27" s="165"/>
      <c r="C27" s="169" t="str">
        <f t="shared" si="3"/>
        <v/>
      </c>
      <c r="D27" s="169"/>
      <c r="E27" s="54" t="s">
        <v>0</v>
      </c>
      <c r="F27" s="55" t="s">
        <v>63</v>
      </c>
      <c r="G27" s="56" t="s">
        <v>59</v>
      </c>
      <c r="H27" s="198">
        <v>22</v>
      </c>
      <c r="I27" s="198"/>
      <c r="J27" s="199"/>
      <c r="K27" s="92" t="s">
        <v>1</v>
      </c>
      <c r="L27" s="190">
        <v>310172</v>
      </c>
      <c r="M27" s="188"/>
      <c r="N27" s="189"/>
      <c r="O27" s="57" t="s">
        <v>8</v>
      </c>
      <c r="P27" s="188">
        <v>42900</v>
      </c>
      <c r="Q27" s="188"/>
      <c r="R27" s="189"/>
      <c r="S27" s="92" t="s">
        <v>8</v>
      </c>
      <c r="T27" s="193">
        <f t="shared" si="2"/>
        <v>353072</v>
      </c>
      <c r="U27" s="160"/>
      <c r="V27" s="161"/>
      <c r="W27" s="57" t="s">
        <v>8</v>
      </c>
      <c r="X27" s="50" t="str">
        <f t="shared" si="0"/>
        <v>○</v>
      </c>
      <c r="Y27" s="50">
        <f t="shared" si="1"/>
        <v>353072</v>
      </c>
      <c r="Z27" s="50"/>
    </row>
    <row r="28" spans="1:29" s="3" customFormat="1" ht="15.75" customHeight="1" thickBot="1" x14ac:dyDescent="0.2">
      <c r="A28" s="136" t="s">
        <v>50</v>
      </c>
      <c r="B28" s="165"/>
      <c r="C28" s="169" t="str">
        <f t="shared" si="3"/>
        <v/>
      </c>
      <c r="D28" s="169"/>
      <c r="E28" s="54" t="s">
        <v>0</v>
      </c>
      <c r="F28" s="55" t="s">
        <v>64</v>
      </c>
      <c r="G28" s="56" t="s">
        <v>59</v>
      </c>
      <c r="H28" s="198">
        <v>22</v>
      </c>
      <c r="I28" s="198"/>
      <c r="J28" s="199"/>
      <c r="K28" s="92" t="s">
        <v>1</v>
      </c>
      <c r="L28" s="200">
        <v>310172</v>
      </c>
      <c r="M28" s="201"/>
      <c r="N28" s="202"/>
      <c r="O28" s="95" t="s">
        <v>8</v>
      </c>
      <c r="P28" s="188">
        <v>55673</v>
      </c>
      <c r="Q28" s="188"/>
      <c r="R28" s="189"/>
      <c r="S28" s="92" t="s">
        <v>8</v>
      </c>
      <c r="T28" s="193">
        <f t="shared" si="2"/>
        <v>365845</v>
      </c>
      <c r="U28" s="160"/>
      <c r="V28" s="161"/>
      <c r="W28" s="57" t="s">
        <v>8</v>
      </c>
      <c r="X28" s="50" t="str">
        <f t="shared" si="0"/>
        <v>○</v>
      </c>
      <c r="Y28" s="50">
        <f t="shared" si="1"/>
        <v>365845</v>
      </c>
      <c r="Z28" s="50"/>
    </row>
    <row r="29" spans="1:29" s="3" customFormat="1" ht="15.75" customHeight="1" thickBot="1" x14ac:dyDescent="0.2">
      <c r="A29" s="136" t="s">
        <v>50</v>
      </c>
      <c r="B29" s="165"/>
      <c r="C29" s="169" t="str">
        <f>IF(C23="","",DBCS($C$23+1))</f>
        <v/>
      </c>
      <c r="D29" s="169"/>
      <c r="E29" s="54" t="s">
        <v>0</v>
      </c>
      <c r="F29" s="55" t="s">
        <v>65</v>
      </c>
      <c r="G29" s="56" t="s">
        <v>59</v>
      </c>
      <c r="H29" s="194">
        <v>22</v>
      </c>
      <c r="I29" s="194"/>
      <c r="J29" s="195"/>
      <c r="K29" s="54" t="s">
        <v>1</v>
      </c>
      <c r="L29" s="197">
        <v>313300</v>
      </c>
      <c r="M29" s="197"/>
      <c r="N29" s="183"/>
      <c r="O29" s="94" t="s">
        <v>8</v>
      </c>
      <c r="P29" s="200">
        <v>85020</v>
      </c>
      <c r="Q29" s="201"/>
      <c r="R29" s="202"/>
      <c r="S29" s="96" t="s">
        <v>8</v>
      </c>
      <c r="T29" s="193">
        <f t="shared" si="2"/>
        <v>398320</v>
      </c>
      <c r="U29" s="160"/>
      <c r="V29" s="161"/>
      <c r="W29" s="57" t="s">
        <v>8</v>
      </c>
      <c r="X29" s="50" t="str">
        <f t="shared" si="0"/>
        <v>○</v>
      </c>
      <c r="Y29" s="50">
        <f t="shared" si="1"/>
        <v>398320</v>
      </c>
      <c r="Z29" s="50"/>
      <c r="AA29" s="166"/>
      <c r="AB29" s="166"/>
      <c r="AC29" s="166"/>
    </row>
    <row r="30" spans="1:29" s="3" customFormat="1" ht="15.75" customHeight="1" x14ac:dyDescent="0.15">
      <c r="A30" s="136" t="s">
        <v>50</v>
      </c>
      <c r="B30" s="165"/>
      <c r="C30" s="169" t="str">
        <f t="shared" ref="C30:C34" si="4">IF(C24="","",DBCS($C$23+1))</f>
        <v/>
      </c>
      <c r="D30" s="169"/>
      <c r="E30" s="54" t="s">
        <v>0</v>
      </c>
      <c r="F30" s="55" t="s">
        <v>66</v>
      </c>
      <c r="G30" s="56" t="s">
        <v>59</v>
      </c>
      <c r="H30" s="194">
        <v>20</v>
      </c>
      <c r="I30" s="194"/>
      <c r="J30" s="195"/>
      <c r="K30" s="54" t="s">
        <v>1</v>
      </c>
      <c r="L30" s="188">
        <v>313300</v>
      </c>
      <c r="M30" s="188"/>
      <c r="N30" s="189"/>
      <c r="O30" s="57" t="s">
        <v>8</v>
      </c>
      <c r="P30" s="197">
        <v>67545</v>
      </c>
      <c r="Q30" s="197"/>
      <c r="R30" s="183"/>
      <c r="S30" s="93" t="s">
        <v>8</v>
      </c>
      <c r="T30" s="193">
        <f t="shared" si="2"/>
        <v>380845</v>
      </c>
      <c r="U30" s="160"/>
      <c r="V30" s="161"/>
      <c r="W30" s="57" t="s">
        <v>8</v>
      </c>
      <c r="X30" s="50" t="str">
        <f t="shared" si="0"/>
        <v>○</v>
      </c>
      <c r="Y30" s="50">
        <f t="shared" si="1"/>
        <v>380845</v>
      </c>
      <c r="Z30" s="50"/>
    </row>
    <row r="31" spans="1:29" s="3" customFormat="1" ht="15.75" customHeight="1" x14ac:dyDescent="0.15">
      <c r="A31" s="136" t="s">
        <v>50</v>
      </c>
      <c r="B31" s="165"/>
      <c r="C31" s="169" t="str">
        <f t="shared" si="4"/>
        <v/>
      </c>
      <c r="D31" s="169"/>
      <c r="E31" s="54" t="s">
        <v>0</v>
      </c>
      <c r="F31" s="55" t="s">
        <v>67</v>
      </c>
      <c r="G31" s="56" t="s">
        <v>59</v>
      </c>
      <c r="H31" s="194">
        <v>23</v>
      </c>
      <c r="I31" s="194"/>
      <c r="J31" s="195"/>
      <c r="K31" s="54" t="s">
        <v>1</v>
      </c>
      <c r="L31" s="188">
        <v>313300</v>
      </c>
      <c r="M31" s="188"/>
      <c r="N31" s="189"/>
      <c r="O31" s="57" t="s">
        <v>8</v>
      </c>
      <c r="P31" s="188">
        <v>45622</v>
      </c>
      <c r="Q31" s="188"/>
      <c r="R31" s="189"/>
      <c r="S31" s="57" t="s">
        <v>8</v>
      </c>
      <c r="T31" s="193">
        <f t="shared" si="2"/>
        <v>358922</v>
      </c>
      <c r="U31" s="160"/>
      <c r="V31" s="161"/>
      <c r="W31" s="57" t="s">
        <v>8</v>
      </c>
      <c r="X31" s="50" t="str">
        <f t="shared" si="0"/>
        <v>○</v>
      </c>
      <c r="Y31" s="50">
        <f t="shared" si="1"/>
        <v>358922</v>
      </c>
      <c r="Z31" s="50"/>
    </row>
    <row r="32" spans="1:29" s="3" customFormat="1" ht="15.75" customHeight="1" x14ac:dyDescent="0.15">
      <c r="A32" s="136" t="s">
        <v>50</v>
      </c>
      <c r="B32" s="165"/>
      <c r="C32" s="169" t="str">
        <f t="shared" si="4"/>
        <v/>
      </c>
      <c r="D32" s="169"/>
      <c r="E32" s="54" t="s">
        <v>0</v>
      </c>
      <c r="F32" s="55" t="s">
        <v>57</v>
      </c>
      <c r="G32" s="56" t="s">
        <v>59</v>
      </c>
      <c r="H32" s="194">
        <v>20</v>
      </c>
      <c r="I32" s="194"/>
      <c r="J32" s="195"/>
      <c r="K32" s="54" t="s">
        <v>1</v>
      </c>
      <c r="L32" s="197">
        <v>313300</v>
      </c>
      <c r="M32" s="197"/>
      <c r="N32" s="183"/>
      <c r="O32" s="93" t="s">
        <v>8</v>
      </c>
      <c r="P32" s="188">
        <v>132802</v>
      </c>
      <c r="Q32" s="188"/>
      <c r="R32" s="189"/>
      <c r="S32" s="57" t="s">
        <v>8</v>
      </c>
      <c r="T32" s="193">
        <f t="shared" si="2"/>
        <v>446102</v>
      </c>
      <c r="U32" s="160"/>
      <c r="V32" s="161"/>
      <c r="W32" s="57" t="s">
        <v>8</v>
      </c>
      <c r="X32" s="50" t="str">
        <f t="shared" si="0"/>
        <v>○</v>
      </c>
      <c r="Y32" s="50">
        <f t="shared" si="1"/>
        <v>446102</v>
      </c>
      <c r="Z32" s="50"/>
    </row>
    <row r="33" spans="1:27" s="3" customFormat="1" ht="15.75" customHeight="1" x14ac:dyDescent="0.15">
      <c r="A33" s="136" t="s">
        <v>50</v>
      </c>
      <c r="B33" s="165"/>
      <c r="C33" s="169" t="str">
        <f t="shared" si="4"/>
        <v/>
      </c>
      <c r="D33" s="169"/>
      <c r="E33" s="54" t="s">
        <v>0</v>
      </c>
      <c r="F33" s="55" t="s">
        <v>56</v>
      </c>
      <c r="G33" s="56" t="s">
        <v>59</v>
      </c>
      <c r="H33" s="194">
        <v>23</v>
      </c>
      <c r="I33" s="194"/>
      <c r="J33" s="195"/>
      <c r="K33" s="54" t="s">
        <v>1</v>
      </c>
      <c r="L33" s="188">
        <v>313300</v>
      </c>
      <c r="M33" s="188"/>
      <c r="N33" s="189"/>
      <c r="O33" s="57" t="s">
        <v>8</v>
      </c>
      <c r="P33" s="204">
        <v>130762</v>
      </c>
      <c r="Q33" s="197"/>
      <c r="R33" s="183"/>
      <c r="S33" s="93" t="s">
        <v>8</v>
      </c>
      <c r="T33" s="160">
        <f t="shared" si="2"/>
        <v>444062</v>
      </c>
      <c r="U33" s="160"/>
      <c r="V33" s="161"/>
      <c r="W33" s="57" t="s">
        <v>8</v>
      </c>
      <c r="X33" s="50" t="str">
        <f t="shared" si="0"/>
        <v>○</v>
      </c>
      <c r="Y33" s="50">
        <f t="shared" si="1"/>
        <v>444062</v>
      </c>
      <c r="Z33" s="50"/>
    </row>
    <row r="34" spans="1:27" s="3" customFormat="1" ht="15.75" customHeight="1" x14ac:dyDescent="0.15">
      <c r="A34" s="136" t="s">
        <v>50</v>
      </c>
      <c r="B34" s="165"/>
      <c r="C34" s="169" t="str">
        <f t="shared" si="4"/>
        <v/>
      </c>
      <c r="D34" s="169"/>
      <c r="E34" s="54" t="s">
        <v>0</v>
      </c>
      <c r="F34" s="55" t="s">
        <v>68</v>
      </c>
      <c r="G34" s="56" t="s">
        <v>59</v>
      </c>
      <c r="H34" s="194">
        <v>22</v>
      </c>
      <c r="I34" s="194"/>
      <c r="J34" s="195"/>
      <c r="K34" s="54" t="s">
        <v>1</v>
      </c>
      <c r="L34" s="188">
        <v>313300</v>
      </c>
      <c r="M34" s="188"/>
      <c r="N34" s="189"/>
      <c r="O34" s="57" t="s">
        <v>8</v>
      </c>
      <c r="P34" s="190">
        <v>107589</v>
      </c>
      <c r="Q34" s="188"/>
      <c r="R34" s="189"/>
      <c r="S34" s="57" t="s">
        <v>8</v>
      </c>
      <c r="T34" s="160">
        <f t="shared" si="2"/>
        <v>420889</v>
      </c>
      <c r="U34" s="160"/>
      <c r="V34" s="161"/>
      <c r="W34" s="57" t="s">
        <v>8</v>
      </c>
      <c r="X34" s="50" t="str">
        <f t="shared" si="0"/>
        <v>○</v>
      </c>
      <c r="Y34" s="50">
        <f t="shared" si="1"/>
        <v>420889</v>
      </c>
      <c r="Z34" s="50"/>
    </row>
    <row r="35" spans="1:27" s="3" customFormat="1" ht="12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>
        <f>COUNTIF(X23:X34,"○")</f>
        <v>12</v>
      </c>
      <c r="Y35" s="50"/>
      <c r="Z35" s="50"/>
    </row>
    <row r="36" spans="1:27" s="3" customFormat="1" x14ac:dyDescent="0.15">
      <c r="A36" s="53" t="s">
        <v>11</v>
      </c>
      <c r="B36" s="50"/>
      <c r="C36" s="50"/>
      <c r="D36" s="50"/>
      <c r="E36" s="50"/>
      <c r="F36" s="50"/>
      <c r="G36" s="50"/>
      <c r="H36" s="53" t="s">
        <v>30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7" s="3" customFormat="1" ht="13.5" customHeight="1" x14ac:dyDescent="0.15">
      <c r="A37" s="139" t="s">
        <v>14</v>
      </c>
      <c r="B37" s="140"/>
      <c r="C37" s="140"/>
      <c r="D37" s="141"/>
      <c r="E37" s="119" t="s">
        <v>41</v>
      </c>
      <c r="F37" s="129"/>
      <c r="G37" s="129"/>
      <c r="H37" s="129"/>
      <c r="I37" s="129"/>
      <c r="J37" s="129"/>
      <c r="K37" s="129"/>
      <c r="L37" s="120" t="s">
        <v>51</v>
      </c>
      <c r="M37" s="121"/>
      <c r="N37" s="121"/>
      <c r="O37" s="121"/>
      <c r="P37" s="121"/>
      <c r="Q37" s="121"/>
      <c r="R37" s="122"/>
      <c r="S37" s="50"/>
      <c r="T37" s="58"/>
      <c r="U37" s="58"/>
      <c r="V37" s="58"/>
      <c r="W37" s="58"/>
      <c r="X37" s="50">
        <f>COUNTIF(X32:X34,"○")</f>
        <v>3</v>
      </c>
      <c r="Y37" s="50"/>
      <c r="Z37" s="50"/>
    </row>
    <row r="38" spans="1:27" s="3" customFormat="1" x14ac:dyDescent="0.15">
      <c r="A38" s="142"/>
      <c r="B38" s="143"/>
      <c r="C38" s="143"/>
      <c r="D38" s="144"/>
      <c r="E38" s="119" t="s">
        <v>12</v>
      </c>
      <c r="F38" s="129"/>
      <c r="G38" s="129"/>
      <c r="H38" s="129"/>
      <c r="I38" s="129"/>
      <c r="J38" s="129"/>
      <c r="K38" s="129"/>
      <c r="L38" s="129" t="s">
        <v>12</v>
      </c>
      <c r="M38" s="129"/>
      <c r="N38" s="129"/>
      <c r="O38" s="129"/>
      <c r="P38" s="129"/>
      <c r="Q38" s="129"/>
      <c r="R38" s="129"/>
      <c r="S38" s="50"/>
      <c r="T38" s="58"/>
      <c r="U38" s="58"/>
      <c r="V38" s="58"/>
      <c r="W38" s="58"/>
      <c r="X38" s="50"/>
      <c r="Y38" s="50"/>
      <c r="Z38" s="50"/>
    </row>
    <row r="39" spans="1:27" s="3" customFormat="1" x14ac:dyDescent="0.15">
      <c r="A39" s="142"/>
      <c r="B39" s="143"/>
      <c r="C39" s="143"/>
      <c r="D39" s="144"/>
      <c r="E39" s="119" t="s">
        <v>15</v>
      </c>
      <c r="F39" s="129"/>
      <c r="G39" s="129"/>
      <c r="H39" s="129" t="s">
        <v>16</v>
      </c>
      <c r="I39" s="129"/>
      <c r="J39" s="129"/>
      <c r="K39" s="129"/>
      <c r="L39" s="129" t="s">
        <v>15</v>
      </c>
      <c r="M39" s="129"/>
      <c r="N39" s="129"/>
      <c r="O39" s="129" t="s">
        <v>16</v>
      </c>
      <c r="P39" s="129"/>
      <c r="Q39" s="129"/>
      <c r="R39" s="129"/>
      <c r="S39" s="50"/>
      <c r="T39" s="58"/>
      <c r="U39" s="58"/>
      <c r="V39" s="58"/>
      <c r="W39" s="58"/>
      <c r="X39" s="50"/>
      <c r="Y39" s="50"/>
      <c r="Z39" s="50"/>
    </row>
    <row r="40" spans="1:27" s="3" customFormat="1" ht="12.95" customHeight="1" x14ac:dyDescent="0.15">
      <c r="A40" s="142"/>
      <c r="B40" s="143"/>
      <c r="C40" s="143"/>
      <c r="D40" s="144"/>
      <c r="E40" s="177">
        <v>27</v>
      </c>
      <c r="F40" s="178"/>
      <c r="G40" s="123" t="s">
        <v>13</v>
      </c>
      <c r="H40" s="181">
        <v>410000</v>
      </c>
      <c r="I40" s="182"/>
      <c r="J40" s="182"/>
      <c r="K40" s="115" t="s">
        <v>8</v>
      </c>
      <c r="L40" s="191">
        <v>24</v>
      </c>
      <c r="M40" s="192"/>
      <c r="N40" s="59" t="s">
        <v>13</v>
      </c>
      <c r="O40" s="181">
        <v>410000</v>
      </c>
      <c r="P40" s="182"/>
      <c r="Q40" s="182"/>
      <c r="R40" s="115" t="s">
        <v>8</v>
      </c>
      <c r="S40" s="50"/>
      <c r="T40" s="58"/>
      <c r="U40" s="58"/>
      <c r="V40" s="58"/>
      <c r="W40" s="58"/>
      <c r="X40" s="50"/>
      <c r="Y40" s="50"/>
      <c r="Z40" s="50"/>
    </row>
    <row r="41" spans="1:27" s="3" customFormat="1" ht="12.95" customHeight="1" x14ac:dyDescent="0.15">
      <c r="A41" s="145"/>
      <c r="B41" s="146"/>
      <c r="C41" s="146"/>
      <c r="D41" s="147"/>
      <c r="E41" s="179"/>
      <c r="F41" s="180"/>
      <c r="G41" s="124"/>
      <c r="H41" s="183"/>
      <c r="I41" s="184"/>
      <c r="J41" s="184"/>
      <c r="K41" s="116"/>
      <c r="L41" s="191">
        <v>24</v>
      </c>
      <c r="M41" s="192"/>
      <c r="N41" s="59" t="s">
        <v>13</v>
      </c>
      <c r="O41" s="183"/>
      <c r="P41" s="184"/>
      <c r="Q41" s="184"/>
      <c r="R41" s="116"/>
      <c r="S41" s="50"/>
      <c r="T41" s="60"/>
      <c r="U41" s="60"/>
      <c r="V41" s="60"/>
      <c r="W41" s="60"/>
      <c r="X41" s="50"/>
      <c r="Y41" s="50"/>
      <c r="Z41" s="50"/>
    </row>
    <row r="42" spans="1:27" s="3" customFormat="1" ht="12" customHeigh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14"/>
    </row>
    <row r="43" spans="1:27" s="3" customFormat="1" x14ac:dyDescent="0.15">
      <c r="A43" s="173" t="s">
        <v>70</v>
      </c>
      <c r="B43" s="136"/>
      <c r="C43" s="136"/>
      <c r="D43" s="136"/>
      <c r="E43" s="136"/>
      <c r="F43" s="136"/>
      <c r="G43" s="173" t="s">
        <v>71</v>
      </c>
      <c r="H43" s="136"/>
      <c r="I43" s="136"/>
      <c r="J43" s="136"/>
      <c r="K43" s="136"/>
      <c r="L43" s="117" t="s">
        <v>41</v>
      </c>
      <c r="M43" s="118"/>
      <c r="N43" s="118"/>
      <c r="O43" s="118"/>
      <c r="P43" s="118"/>
      <c r="Q43" s="119"/>
      <c r="R43" s="120" t="s">
        <v>51</v>
      </c>
      <c r="S43" s="121"/>
      <c r="T43" s="121"/>
      <c r="U43" s="121"/>
      <c r="V43" s="121"/>
      <c r="W43" s="122"/>
      <c r="X43" s="50"/>
      <c r="Y43" s="50"/>
      <c r="Z43" s="50"/>
    </row>
    <row r="44" spans="1:27" s="3" customFormat="1" ht="12" customHeight="1" x14ac:dyDescent="0.15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17" t="s">
        <v>12</v>
      </c>
      <c r="M44" s="118"/>
      <c r="N44" s="118"/>
      <c r="O44" s="118"/>
      <c r="P44" s="118"/>
      <c r="Q44" s="119"/>
      <c r="R44" s="117" t="s">
        <v>12</v>
      </c>
      <c r="S44" s="118"/>
      <c r="T44" s="118"/>
      <c r="U44" s="118"/>
      <c r="V44" s="118"/>
      <c r="W44" s="119"/>
      <c r="X44" s="50"/>
      <c r="Y44" s="50"/>
      <c r="Z44" s="50"/>
    </row>
    <row r="45" spans="1:27" s="3" customFormat="1" x14ac:dyDescent="0.1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17" t="s">
        <v>15</v>
      </c>
      <c r="M45" s="119"/>
      <c r="N45" s="117" t="s">
        <v>16</v>
      </c>
      <c r="O45" s="118"/>
      <c r="P45" s="118"/>
      <c r="Q45" s="119"/>
      <c r="R45" s="117" t="s">
        <v>15</v>
      </c>
      <c r="S45" s="119"/>
      <c r="T45" s="117" t="s">
        <v>16</v>
      </c>
      <c r="U45" s="118"/>
      <c r="V45" s="118"/>
      <c r="W45" s="119"/>
      <c r="X45" s="50"/>
      <c r="Y45" s="50"/>
      <c r="Z45" s="50"/>
    </row>
    <row r="46" spans="1:27" s="3" customFormat="1" ht="12.95" customHeight="1" x14ac:dyDescent="0.15">
      <c r="A46" s="130">
        <f>IF(SUM(Y23:Y34)=0,"",SUM(Y23:Y34))</f>
        <v>4551095</v>
      </c>
      <c r="B46" s="131"/>
      <c r="C46" s="131"/>
      <c r="D46" s="131"/>
      <c r="E46" s="131"/>
      <c r="F46" s="123" t="s">
        <v>8</v>
      </c>
      <c r="G46" s="130">
        <f>IF(ISERROR(A46/X35),"",ROUNDDOWN(A46/X35,0))</f>
        <v>379257</v>
      </c>
      <c r="H46" s="131"/>
      <c r="I46" s="131"/>
      <c r="J46" s="131"/>
      <c r="K46" s="123" t="s">
        <v>8</v>
      </c>
      <c r="L46" s="175">
        <f>IF(G46="","",VLOOKUP(G46,等級表!A:J,5))</f>
        <v>26</v>
      </c>
      <c r="M46" s="123" t="s">
        <v>13</v>
      </c>
      <c r="N46" s="111">
        <f>IF(G46="","",VLOOKUP(G46,等級表!A:J,6))</f>
        <v>380000</v>
      </c>
      <c r="O46" s="112"/>
      <c r="P46" s="112"/>
      <c r="Q46" s="115" t="s">
        <v>8</v>
      </c>
      <c r="R46" s="61">
        <f>IF(G46="","",VLOOKUP(G46,等級表!A:J,7))</f>
        <v>23</v>
      </c>
      <c r="S46" s="59" t="s">
        <v>13</v>
      </c>
      <c r="T46" s="111">
        <f>IF(G46="","",VLOOKUP(G46,等級表!A:J,8))</f>
        <v>380000</v>
      </c>
      <c r="U46" s="112"/>
      <c r="V46" s="112"/>
      <c r="W46" s="115" t="s">
        <v>8</v>
      </c>
      <c r="X46" s="50"/>
      <c r="Y46" s="50"/>
      <c r="Z46" s="50"/>
    </row>
    <row r="47" spans="1:27" s="3" customFormat="1" ht="12.95" customHeight="1" x14ac:dyDescent="0.15">
      <c r="A47" s="132"/>
      <c r="B47" s="133"/>
      <c r="C47" s="133"/>
      <c r="D47" s="133"/>
      <c r="E47" s="133"/>
      <c r="F47" s="124"/>
      <c r="G47" s="132"/>
      <c r="H47" s="133"/>
      <c r="I47" s="133"/>
      <c r="J47" s="133"/>
      <c r="K47" s="124"/>
      <c r="L47" s="176"/>
      <c r="M47" s="124"/>
      <c r="N47" s="113"/>
      <c r="O47" s="114"/>
      <c r="P47" s="114"/>
      <c r="Q47" s="116"/>
      <c r="R47" s="97">
        <f>IF(G46="","",VLOOKUP(G46,等級表!A:J,9))</f>
        <v>23</v>
      </c>
      <c r="S47" s="59" t="s">
        <v>13</v>
      </c>
      <c r="T47" s="113"/>
      <c r="U47" s="114"/>
      <c r="V47" s="114"/>
      <c r="W47" s="116"/>
      <c r="X47" s="50"/>
      <c r="Y47" s="50"/>
      <c r="Z47" s="50"/>
    </row>
    <row r="48" spans="1:27" s="3" customFormat="1" ht="12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s="3" customFormat="1" ht="13.5" customHeight="1" x14ac:dyDescent="0.15">
      <c r="A49" s="173" t="s">
        <v>80</v>
      </c>
      <c r="B49" s="136"/>
      <c r="C49" s="136"/>
      <c r="D49" s="136"/>
      <c r="E49" s="136"/>
      <c r="F49" s="136"/>
      <c r="G49" s="173" t="s">
        <v>81</v>
      </c>
      <c r="H49" s="136"/>
      <c r="I49" s="136"/>
      <c r="J49" s="136"/>
      <c r="K49" s="136"/>
      <c r="L49" s="117" t="s">
        <v>41</v>
      </c>
      <c r="M49" s="118"/>
      <c r="N49" s="118"/>
      <c r="O49" s="118"/>
      <c r="P49" s="118"/>
      <c r="Q49" s="119"/>
      <c r="R49" s="120" t="s">
        <v>51</v>
      </c>
      <c r="S49" s="121"/>
      <c r="T49" s="121"/>
      <c r="U49" s="121"/>
      <c r="V49" s="121"/>
      <c r="W49" s="122"/>
      <c r="X49" s="50"/>
      <c r="Y49" s="50"/>
      <c r="Z49" s="50"/>
    </row>
    <row r="50" spans="1:26" s="3" customFormat="1" x14ac:dyDescent="0.1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17" t="s">
        <v>12</v>
      </c>
      <c r="M50" s="118"/>
      <c r="N50" s="118"/>
      <c r="O50" s="118"/>
      <c r="P50" s="118"/>
      <c r="Q50" s="119"/>
      <c r="R50" s="117" t="s">
        <v>12</v>
      </c>
      <c r="S50" s="118"/>
      <c r="T50" s="118"/>
      <c r="U50" s="118"/>
      <c r="V50" s="118"/>
      <c r="W50" s="119"/>
      <c r="X50" s="50"/>
      <c r="Y50" s="50"/>
      <c r="Z50" s="50"/>
    </row>
    <row r="51" spans="1:26" s="3" customFormat="1" x14ac:dyDescent="0.1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17" t="s">
        <v>15</v>
      </c>
      <c r="M51" s="119"/>
      <c r="N51" s="117" t="s">
        <v>16</v>
      </c>
      <c r="O51" s="118"/>
      <c r="P51" s="118"/>
      <c r="Q51" s="119"/>
      <c r="R51" s="117" t="s">
        <v>15</v>
      </c>
      <c r="S51" s="119"/>
      <c r="T51" s="117" t="s">
        <v>16</v>
      </c>
      <c r="U51" s="118"/>
      <c r="V51" s="118"/>
      <c r="W51" s="119"/>
      <c r="X51" s="50"/>
      <c r="Y51" s="50"/>
      <c r="Z51" s="50"/>
    </row>
    <row r="52" spans="1:26" s="6" customFormat="1" ht="12.95" customHeight="1" x14ac:dyDescent="0.15">
      <c r="A52" s="130">
        <f>IF(SUM(Y32:Y34)=0,"",SUM(Y32:Y34))</f>
        <v>1311053</v>
      </c>
      <c r="B52" s="131"/>
      <c r="C52" s="131"/>
      <c r="D52" s="131"/>
      <c r="E52" s="131"/>
      <c r="F52" s="123" t="s">
        <v>8</v>
      </c>
      <c r="G52" s="130">
        <f>IF(ISERROR(A52/X37),"",ROUNDDOWN(A52/X37,0))</f>
        <v>437017</v>
      </c>
      <c r="H52" s="131"/>
      <c r="I52" s="131"/>
      <c r="J52" s="131"/>
      <c r="K52" s="123" t="s">
        <v>8</v>
      </c>
      <c r="L52" s="175">
        <f>IF(G52="","",VLOOKUP(G52,等級表!A:J,5))</f>
        <v>28</v>
      </c>
      <c r="M52" s="123" t="s">
        <v>13</v>
      </c>
      <c r="N52" s="111">
        <f>IF(G52="","",VLOOKUP(G52,等級表!A:J,6))</f>
        <v>440000</v>
      </c>
      <c r="O52" s="112"/>
      <c r="P52" s="112"/>
      <c r="Q52" s="115" t="s">
        <v>8</v>
      </c>
      <c r="R52" s="97">
        <f>IF(G52="","",VLOOKUP(G52,等級表!A:J,7))</f>
        <v>25</v>
      </c>
      <c r="S52" s="59" t="s">
        <v>13</v>
      </c>
      <c r="T52" s="111">
        <f>IF(G52="","",VLOOKUP(G52,等級表!A:J,8))</f>
        <v>440000</v>
      </c>
      <c r="U52" s="185"/>
      <c r="V52" s="185"/>
      <c r="W52" s="115" t="s">
        <v>8</v>
      </c>
      <c r="X52" s="62"/>
      <c r="Y52" s="62"/>
      <c r="Z52" s="62"/>
    </row>
    <row r="53" spans="1:26" s="6" customFormat="1" ht="12.95" customHeight="1" x14ac:dyDescent="0.15">
      <c r="A53" s="132"/>
      <c r="B53" s="133"/>
      <c r="C53" s="133"/>
      <c r="D53" s="133"/>
      <c r="E53" s="133"/>
      <c r="F53" s="124"/>
      <c r="G53" s="132"/>
      <c r="H53" s="133"/>
      <c r="I53" s="133"/>
      <c r="J53" s="133"/>
      <c r="K53" s="124"/>
      <c r="L53" s="176"/>
      <c r="M53" s="124"/>
      <c r="N53" s="113"/>
      <c r="O53" s="114"/>
      <c r="P53" s="114"/>
      <c r="Q53" s="116"/>
      <c r="R53" s="97">
        <f>IF(G52="","",VLOOKUP(G52,等級表!A:J,9))</f>
        <v>25</v>
      </c>
      <c r="S53" s="59" t="s">
        <v>13</v>
      </c>
      <c r="T53" s="186"/>
      <c r="U53" s="187"/>
      <c r="V53" s="187"/>
      <c r="W53" s="196"/>
      <c r="X53" s="62"/>
      <c r="Y53" s="62"/>
      <c r="Z53" s="62"/>
    </row>
    <row r="54" spans="1:26" s="6" customFormat="1" ht="12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62"/>
      <c r="Y54" s="62"/>
      <c r="Z54" s="62"/>
    </row>
    <row r="55" spans="1:26" s="6" customFormat="1" ht="12.75" customHeight="1" x14ac:dyDescent="0.15">
      <c r="A55" s="173" t="s">
        <v>72</v>
      </c>
      <c r="B55" s="136"/>
      <c r="C55" s="136"/>
      <c r="D55" s="136" t="s">
        <v>49</v>
      </c>
      <c r="E55" s="136"/>
      <c r="F55" s="136"/>
      <c r="G55" s="136"/>
      <c r="H55" s="136"/>
      <c r="I55" s="136"/>
      <c r="J55" s="136"/>
      <c r="K55" s="136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62"/>
      <c r="Y55" s="62"/>
      <c r="Z55" s="62"/>
    </row>
    <row r="56" spans="1:26" s="6" customFormat="1" ht="14.25" customHeight="1" x14ac:dyDescent="0.15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62"/>
      <c r="Y56" s="62"/>
      <c r="Z56" s="62"/>
    </row>
    <row r="57" spans="1:26" s="6" customFormat="1" ht="21" customHeight="1" x14ac:dyDescent="0.15">
      <c r="A57" s="136" t="str">
        <f>IF(L52&amp;L46="","",IF(L52-L46&gt;=2,"○","×"))</f>
        <v>○</v>
      </c>
      <c r="B57" s="136"/>
      <c r="C57" s="136"/>
      <c r="D57" s="160">
        <f>IF(A57="","",IF(L52-L46&gt;=2,G46,""))</f>
        <v>379257</v>
      </c>
      <c r="E57" s="160"/>
      <c r="F57" s="160"/>
      <c r="G57" s="160"/>
      <c r="H57" s="160"/>
      <c r="I57" s="160"/>
      <c r="J57" s="161"/>
      <c r="K57" s="59" t="s">
        <v>8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62"/>
      <c r="Y57" s="62"/>
      <c r="Z57" s="62"/>
    </row>
    <row r="58" spans="1:26" s="15" customFormat="1" ht="6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  <c r="Y58" s="99"/>
      <c r="Z58" s="99"/>
    </row>
    <row r="59" spans="1:26" s="15" customFormat="1" ht="21" customHeight="1" x14ac:dyDescent="0.15">
      <c r="A59" s="65" t="s">
        <v>31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1"/>
      <c r="X59" s="99"/>
      <c r="Y59" s="99"/>
      <c r="Z59" s="99"/>
    </row>
    <row r="60" spans="1:26" x14ac:dyDescent="0.15">
      <c r="A60" s="68" t="s">
        <v>32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102"/>
      <c r="X60" s="29"/>
      <c r="Y60" s="29"/>
      <c r="Z60" s="29"/>
    </row>
    <row r="61" spans="1:26" x14ac:dyDescent="0.15">
      <c r="A61" s="68" t="s">
        <v>53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102"/>
      <c r="X61" s="29"/>
      <c r="Y61" s="29"/>
      <c r="Z61" s="29"/>
    </row>
    <row r="62" spans="1:26" x14ac:dyDescent="0.15">
      <c r="A62" s="68" t="s">
        <v>76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102"/>
      <c r="X62" s="29"/>
      <c r="Y62" s="29"/>
      <c r="Z62" s="29"/>
    </row>
    <row r="63" spans="1:26" ht="7.5" customHeight="1" x14ac:dyDescent="0.15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29"/>
      <c r="Y63" s="29"/>
      <c r="Z63" s="29"/>
    </row>
    <row r="64" spans="1:26" ht="6" customHeigh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thickBot="1" x14ac:dyDescent="0.2">
      <c r="A65" s="29" t="s">
        <v>17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s="13" customFormat="1" ht="7.5" customHeight="1" thickTop="1" x14ac:dyDescent="0.15">
      <c r="A66" s="73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5"/>
      <c r="X66" s="76"/>
      <c r="Y66" s="76"/>
      <c r="Z66" s="76"/>
    </row>
    <row r="67" spans="1:26" s="13" customFormat="1" x14ac:dyDescent="0.15">
      <c r="A67" s="77" t="s">
        <v>19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6"/>
      <c r="Y67" s="76"/>
      <c r="Z67" s="76"/>
    </row>
    <row r="68" spans="1:26" s="13" customFormat="1" ht="14.25" customHeight="1" x14ac:dyDescent="0.15">
      <c r="A68" s="80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9"/>
      <c r="X68" s="76"/>
      <c r="Y68" s="76"/>
      <c r="Z68" s="76"/>
    </row>
    <row r="69" spans="1:26" s="13" customFormat="1" x14ac:dyDescent="0.15">
      <c r="A69" s="80"/>
      <c r="B69" s="78"/>
      <c r="C69" s="78"/>
      <c r="D69" s="78"/>
      <c r="E69" s="78"/>
      <c r="F69" s="81" t="s">
        <v>18</v>
      </c>
      <c r="G69" s="81"/>
      <c r="H69" s="81"/>
      <c r="I69" s="81"/>
      <c r="J69" s="174"/>
      <c r="K69" s="174"/>
      <c r="L69" s="174"/>
      <c r="M69" s="174"/>
      <c r="N69" s="174"/>
      <c r="O69" s="174"/>
      <c r="P69" s="174"/>
      <c r="Q69" s="174"/>
      <c r="R69" s="85" t="s">
        <v>77</v>
      </c>
      <c r="S69" s="85"/>
      <c r="T69" s="86"/>
      <c r="U69" s="87"/>
      <c r="V69" s="88"/>
      <c r="W69" s="79"/>
      <c r="X69" s="76"/>
      <c r="Y69" s="76"/>
      <c r="Z69" s="76"/>
    </row>
    <row r="70" spans="1:26" s="13" customFormat="1" ht="8.25" customHeight="1" thickBot="1" x14ac:dyDescent="0.2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4"/>
      <c r="X70" s="76"/>
      <c r="Y70" s="76"/>
      <c r="Z70" s="76"/>
    </row>
    <row r="71" spans="1:26" ht="14.25" thickTop="1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" customHeight="1" x14ac:dyDescent="0.15">
      <c r="A72" s="103" t="s">
        <v>20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5"/>
      <c r="X72" s="29"/>
      <c r="Y72" s="29"/>
      <c r="Z72" s="29"/>
    </row>
    <row r="73" spans="1:26" ht="15" customHeight="1" x14ac:dyDescent="0.15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8"/>
      <c r="X73" s="29"/>
      <c r="Y73" s="29"/>
      <c r="Z73" s="29"/>
    </row>
  </sheetData>
  <sheetProtection algorithmName="SHA-512" hashValue="7LU0P3PmMyL/VZ8Br/21IAIMj3gXjeu/2qHJI9yAeHVW1yJRxnRIC+d3KEnMWdR8hG90IFk3DXBHu9G5mHOxZg==" saltValue="W6mB7NFNywmYzFSGQqFlnQ==" spinCount="100000" sheet="1" objects="1" scenarios="1"/>
  <mergeCells count="150">
    <mergeCell ref="U1:W1"/>
    <mergeCell ref="A16:D16"/>
    <mergeCell ref="E16:I16"/>
    <mergeCell ref="J16:M16"/>
    <mergeCell ref="N16:W16"/>
    <mergeCell ref="A18:E18"/>
    <mergeCell ref="F18:L18"/>
    <mergeCell ref="L24:N24"/>
    <mergeCell ref="A19:E19"/>
    <mergeCell ref="F19:L19"/>
    <mergeCell ref="A23:B23"/>
    <mergeCell ref="L22:O22"/>
    <mergeCell ref="L23:N23"/>
    <mergeCell ref="P22:S22"/>
    <mergeCell ref="T22:W22"/>
    <mergeCell ref="P23:R23"/>
    <mergeCell ref="T23:V23"/>
    <mergeCell ref="A22:K22"/>
    <mergeCell ref="P26:R26"/>
    <mergeCell ref="P24:R24"/>
    <mergeCell ref="T24:V24"/>
    <mergeCell ref="L25:N25"/>
    <mergeCell ref="P25:R25"/>
    <mergeCell ref="T25:V25"/>
    <mergeCell ref="T26:V26"/>
    <mergeCell ref="T29:V29"/>
    <mergeCell ref="L27:N27"/>
    <mergeCell ref="P27:R27"/>
    <mergeCell ref="T27:V27"/>
    <mergeCell ref="T28:V28"/>
    <mergeCell ref="L29:N29"/>
    <mergeCell ref="P29:R29"/>
    <mergeCell ref="P30:R30"/>
    <mergeCell ref="H23:J23"/>
    <mergeCell ref="C27:D27"/>
    <mergeCell ref="A34:B34"/>
    <mergeCell ref="C34:D34"/>
    <mergeCell ref="A31:B31"/>
    <mergeCell ref="AA29:AC29"/>
    <mergeCell ref="H26:J26"/>
    <mergeCell ref="T30:V30"/>
    <mergeCell ref="H31:J31"/>
    <mergeCell ref="L31:N31"/>
    <mergeCell ref="P31:R31"/>
    <mergeCell ref="T31:V31"/>
    <mergeCell ref="H24:J24"/>
    <mergeCell ref="A24:B24"/>
    <mergeCell ref="C24:D24"/>
    <mergeCell ref="L28:N28"/>
    <mergeCell ref="P28:R28"/>
    <mergeCell ref="C23:D23"/>
    <mergeCell ref="P33:R33"/>
    <mergeCell ref="T33:V33"/>
    <mergeCell ref="H32:J32"/>
    <mergeCell ref="H30:J30"/>
    <mergeCell ref="L26:N26"/>
    <mergeCell ref="A32:B32"/>
    <mergeCell ref="C32:D32"/>
    <mergeCell ref="A25:B25"/>
    <mergeCell ref="C25:D25"/>
    <mergeCell ref="E37:K37"/>
    <mergeCell ref="H34:J34"/>
    <mergeCell ref="A26:B26"/>
    <mergeCell ref="C26:D26"/>
    <mergeCell ref="L32:N32"/>
    <mergeCell ref="H25:J25"/>
    <mergeCell ref="H27:J27"/>
    <mergeCell ref="H28:J28"/>
    <mergeCell ref="H29:J29"/>
    <mergeCell ref="A33:B33"/>
    <mergeCell ref="C33:D33"/>
    <mergeCell ref="A29:B29"/>
    <mergeCell ref="C29:D29"/>
    <mergeCell ref="C31:D31"/>
    <mergeCell ref="L30:N30"/>
    <mergeCell ref="L33:N33"/>
    <mergeCell ref="A28:B28"/>
    <mergeCell ref="C28:D28"/>
    <mergeCell ref="Q52:Q53"/>
    <mergeCell ref="A30:B30"/>
    <mergeCell ref="C30:D30"/>
    <mergeCell ref="A27:B27"/>
    <mergeCell ref="L44:Q44"/>
    <mergeCell ref="L34:N34"/>
    <mergeCell ref="P34:R34"/>
    <mergeCell ref="T34:V34"/>
    <mergeCell ref="L41:M41"/>
    <mergeCell ref="O40:Q41"/>
    <mergeCell ref="L43:Q43"/>
    <mergeCell ref="L40:M40"/>
    <mergeCell ref="R40:R41"/>
    <mergeCell ref="L37:R37"/>
    <mergeCell ref="L38:R38"/>
    <mergeCell ref="O39:R39"/>
    <mergeCell ref="R43:W43"/>
    <mergeCell ref="T32:V32"/>
    <mergeCell ref="H33:J33"/>
    <mergeCell ref="P32:R32"/>
    <mergeCell ref="T51:W51"/>
    <mergeCell ref="T46:V47"/>
    <mergeCell ref="W52:W53"/>
    <mergeCell ref="W46:W47"/>
    <mergeCell ref="M46:M47"/>
    <mergeCell ref="T45:W45"/>
    <mergeCell ref="L45:M45"/>
    <mergeCell ref="N45:Q45"/>
    <mergeCell ref="R45:S45"/>
    <mergeCell ref="A55:C56"/>
    <mergeCell ref="D55:K56"/>
    <mergeCell ref="A49:F51"/>
    <mergeCell ref="G49:K51"/>
    <mergeCell ref="A46:E47"/>
    <mergeCell ref="F46:F47"/>
    <mergeCell ref="N46:P47"/>
    <mergeCell ref="Q46:Q47"/>
    <mergeCell ref="L49:Q49"/>
    <mergeCell ref="R49:W49"/>
    <mergeCell ref="L50:Q50"/>
    <mergeCell ref="L51:M51"/>
    <mergeCell ref="A52:E53"/>
    <mergeCell ref="F52:F53"/>
    <mergeCell ref="G52:J53"/>
    <mergeCell ref="K52:K53"/>
    <mergeCell ref="L52:L53"/>
    <mergeCell ref="M52:M53"/>
    <mergeCell ref="N52:P53"/>
    <mergeCell ref="J69:Q69"/>
    <mergeCell ref="A4:W4"/>
    <mergeCell ref="A3:W3"/>
    <mergeCell ref="R44:W44"/>
    <mergeCell ref="R50:W50"/>
    <mergeCell ref="N51:Q51"/>
    <mergeCell ref="R51:S51"/>
    <mergeCell ref="A57:C57"/>
    <mergeCell ref="D57:J57"/>
    <mergeCell ref="A43:F45"/>
    <mergeCell ref="G43:K45"/>
    <mergeCell ref="G46:J47"/>
    <mergeCell ref="K46:K47"/>
    <mergeCell ref="L46:L47"/>
    <mergeCell ref="A37:D41"/>
    <mergeCell ref="L39:N39"/>
    <mergeCell ref="E40:F41"/>
    <mergeCell ref="G40:G41"/>
    <mergeCell ref="H40:J41"/>
    <mergeCell ref="E38:K38"/>
    <mergeCell ref="E39:G39"/>
    <mergeCell ref="H39:K39"/>
    <mergeCell ref="K40:K41"/>
    <mergeCell ref="T52:V53"/>
  </mergeCells>
  <phoneticPr fontId="3"/>
  <dataValidations disablePrompts="1" count="1">
    <dataValidation type="list" allowBlank="1" showInputMessage="1" showErrorMessage="1" sqref="V19:W19" xr:uid="{00000000-0002-0000-0100-000000000000}">
      <formula1>$X$19:$Y$19</formula1>
    </dataValidation>
  </dataValidations>
  <printOptions horizontalCentered="1" verticalCentered="1"/>
  <pageMargins left="0.42" right="0.31" top="0.31496062992125984" bottom="0.31496062992125984" header="0.51181102362204722" footer="0.33"/>
  <pageSetup paperSize="9" scale="85" orientation="portrait" r:id="rId1"/>
  <headerFooter alignWithMargins="0"/>
  <ignoredErrors>
    <ignoredError sqref="F23:F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workbookViewId="0">
      <selection sqref="A1:XFD1048576"/>
    </sheetView>
  </sheetViews>
  <sheetFormatPr defaultRowHeight="13.5" x14ac:dyDescent="0.15"/>
  <cols>
    <col min="1" max="1" width="9" style="16"/>
    <col min="2" max="2" width="5.25" style="16" bestFit="1" customWidth="1"/>
    <col min="3" max="3" width="9.25" style="16" bestFit="1" customWidth="1"/>
    <col min="4" max="4" width="5.25" style="16" bestFit="1" customWidth="1"/>
    <col min="5" max="5" width="9.125" style="16" bestFit="1" customWidth="1"/>
    <col min="6" max="6" width="20.625" style="16" customWidth="1"/>
    <col min="7" max="7" width="9.125" style="16" customWidth="1"/>
    <col min="8" max="8" width="20.625" style="16" customWidth="1"/>
    <col min="9" max="9" width="9.125" style="16" bestFit="1" customWidth="1"/>
    <col min="10" max="10" width="20.625" style="16" customWidth="1"/>
    <col min="11" max="16384" width="9" style="16"/>
  </cols>
  <sheetData>
    <row r="1" spans="1:10" x14ac:dyDescent="0.15">
      <c r="A1" s="16" t="s">
        <v>42</v>
      </c>
      <c r="J1" s="17" t="s">
        <v>54</v>
      </c>
    </row>
    <row r="2" spans="1:10" x14ac:dyDescent="0.15">
      <c r="A2" s="210" t="s">
        <v>43</v>
      </c>
      <c r="B2" s="211"/>
      <c r="C2" s="211"/>
      <c r="D2" s="212"/>
      <c r="E2" s="22" t="s">
        <v>44</v>
      </c>
      <c r="F2" s="22" t="s">
        <v>45</v>
      </c>
      <c r="G2" s="22" t="s">
        <v>44</v>
      </c>
      <c r="H2" s="22" t="s">
        <v>52</v>
      </c>
      <c r="I2" s="22" t="s">
        <v>44</v>
      </c>
      <c r="J2" s="23" t="s">
        <v>48</v>
      </c>
    </row>
    <row r="3" spans="1:10" x14ac:dyDescent="0.15">
      <c r="A3" s="18">
        <v>0</v>
      </c>
      <c r="B3" s="19" t="s">
        <v>46</v>
      </c>
      <c r="C3" s="19">
        <v>63000</v>
      </c>
      <c r="D3" s="20" t="s">
        <v>47</v>
      </c>
      <c r="E3" s="24">
        <v>1</v>
      </c>
      <c r="F3" s="21">
        <v>58000</v>
      </c>
      <c r="G3" s="22"/>
      <c r="H3" s="21"/>
      <c r="I3" s="22"/>
      <c r="J3" s="21"/>
    </row>
    <row r="4" spans="1:10" x14ac:dyDescent="0.15">
      <c r="A4" s="18">
        <f t="shared" ref="A4:A52" si="0">C3</f>
        <v>63000</v>
      </c>
      <c r="B4" s="19"/>
      <c r="C4" s="19">
        <v>73000</v>
      </c>
      <c r="D4" s="20"/>
      <c r="E4" s="24">
        <v>2</v>
      </c>
      <c r="F4" s="21">
        <v>68000</v>
      </c>
      <c r="G4" s="22"/>
      <c r="H4" s="21"/>
      <c r="I4" s="22"/>
      <c r="J4" s="21"/>
    </row>
    <row r="5" spans="1:10" x14ac:dyDescent="0.15">
      <c r="A5" s="18">
        <f t="shared" si="0"/>
        <v>73000</v>
      </c>
      <c r="B5" s="25"/>
      <c r="C5" s="19">
        <v>83000</v>
      </c>
      <c r="D5" s="26"/>
      <c r="E5" s="24">
        <v>3</v>
      </c>
      <c r="F5" s="21">
        <v>78000</v>
      </c>
      <c r="G5" s="22"/>
      <c r="H5" s="21"/>
      <c r="I5" s="22"/>
      <c r="J5" s="21"/>
    </row>
    <row r="6" spans="1:10" x14ac:dyDescent="0.15">
      <c r="A6" s="18">
        <f t="shared" si="0"/>
        <v>83000</v>
      </c>
      <c r="B6" s="19"/>
      <c r="C6" s="19">
        <v>93000</v>
      </c>
      <c r="D6" s="20"/>
      <c r="E6" s="24">
        <v>4</v>
      </c>
      <c r="F6" s="21">
        <v>88000</v>
      </c>
      <c r="G6" s="21">
        <v>1</v>
      </c>
      <c r="H6" s="21">
        <v>88000</v>
      </c>
      <c r="I6" s="21">
        <v>1</v>
      </c>
      <c r="J6" s="21">
        <v>88000</v>
      </c>
    </row>
    <row r="7" spans="1:10" x14ac:dyDescent="0.15">
      <c r="A7" s="18">
        <f t="shared" si="0"/>
        <v>93000</v>
      </c>
      <c r="B7" s="19"/>
      <c r="C7" s="19">
        <v>101000</v>
      </c>
      <c r="D7" s="20"/>
      <c r="E7" s="24">
        <v>5</v>
      </c>
      <c r="F7" s="21">
        <v>98000</v>
      </c>
      <c r="G7" s="21">
        <v>2</v>
      </c>
      <c r="H7" s="21">
        <v>98000</v>
      </c>
      <c r="I7" s="21">
        <v>2</v>
      </c>
      <c r="J7" s="21">
        <v>98000</v>
      </c>
    </row>
    <row r="8" spans="1:10" x14ac:dyDescent="0.15">
      <c r="A8" s="18">
        <f t="shared" si="0"/>
        <v>101000</v>
      </c>
      <c r="B8" s="19"/>
      <c r="C8" s="19">
        <v>107000</v>
      </c>
      <c r="D8" s="20"/>
      <c r="E8" s="24">
        <v>6</v>
      </c>
      <c r="F8" s="21">
        <v>104000</v>
      </c>
      <c r="G8" s="21">
        <v>3</v>
      </c>
      <c r="H8" s="21">
        <v>104000</v>
      </c>
      <c r="I8" s="21">
        <v>3</v>
      </c>
      <c r="J8" s="21">
        <v>104000</v>
      </c>
    </row>
    <row r="9" spans="1:10" x14ac:dyDescent="0.15">
      <c r="A9" s="18">
        <f t="shared" si="0"/>
        <v>107000</v>
      </c>
      <c r="B9" s="19"/>
      <c r="C9" s="19">
        <v>114000</v>
      </c>
      <c r="D9" s="20"/>
      <c r="E9" s="24">
        <v>7</v>
      </c>
      <c r="F9" s="21">
        <v>110000</v>
      </c>
      <c r="G9" s="21">
        <v>4</v>
      </c>
      <c r="H9" s="21">
        <v>110000</v>
      </c>
      <c r="I9" s="21">
        <v>4</v>
      </c>
      <c r="J9" s="21">
        <v>110000</v>
      </c>
    </row>
    <row r="10" spans="1:10" x14ac:dyDescent="0.15">
      <c r="A10" s="18">
        <f t="shared" si="0"/>
        <v>114000</v>
      </c>
      <c r="B10" s="19"/>
      <c r="C10" s="19">
        <v>122000</v>
      </c>
      <c r="D10" s="20"/>
      <c r="E10" s="24">
        <v>8</v>
      </c>
      <c r="F10" s="21">
        <v>118000</v>
      </c>
      <c r="G10" s="21">
        <v>5</v>
      </c>
      <c r="H10" s="21">
        <v>118000</v>
      </c>
      <c r="I10" s="21">
        <v>5</v>
      </c>
      <c r="J10" s="21">
        <v>118000</v>
      </c>
    </row>
    <row r="11" spans="1:10" x14ac:dyDescent="0.15">
      <c r="A11" s="18">
        <f t="shared" si="0"/>
        <v>122000</v>
      </c>
      <c r="B11" s="19"/>
      <c r="C11" s="19">
        <v>130000</v>
      </c>
      <c r="D11" s="20"/>
      <c r="E11" s="24">
        <v>9</v>
      </c>
      <c r="F11" s="21">
        <v>126000</v>
      </c>
      <c r="G11" s="21">
        <v>6</v>
      </c>
      <c r="H11" s="21">
        <v>126000</v>
      </c>
      <c r="I11" s="21">
        <v>6</v>
      </c>
      <c r="J11" s="21">
        <v>126000</v>
      </c>
    </row>
    <row r="12" spans="1:10" x14ac:dyDescent="0.15">
      <c r="A12" s="18">
        <f t="shared" si="0"/>
        <v>130000</v>
      </c>
      <c r="B12" s="19"/>
      <c r="C12" s="19">
        <v>138000</v>
      </c>
      <c r="D12" s="20"/>
      <c r="E12" s="24">
        <v>10</v>
      </c>
      <c r="F12" s="21">
        <v>134000</v>
      </c>
      <c r="G12" s="21">
        <v>7</v>
      </c>
      <c r="H12" s="21">
        <v>134000</v>
      </c>
      <c r="I12" s="21">
        <v>7</v>
      </c>
      <c r="J12" s="21">
        <v>134000</v>
      </c>
    </row>
    <row r="13" spans="1:10" x14ac:dyDescent="0.15">
      <c r="A13" s="18">
        <f t="shared" si="0"/>
        <v>138000</v>
      </c>
      <c r="B13" s="19"/>
      <c r="C13" s="19">
        <v>146000</v>
      </c>
      <c r="D13" s="20"/>
      <c r="E13" s="24">
        <v>11</v>
      </c>
      <c r="F13" s="21">
        <v>142000</v>
      </c>
      <c r="G13" s="21">
        <v>8</v>
      </c>
      <c r="H13" s="21">
        <v>142000</v>
      </c>
      <c r="I13" s="21">
        <v>8</v>
      </c>
      <c r="J13" s="21">
        <v>142000</v>
      </c>
    </row>
    <row r="14" spans="1:10" x14ac:dyDescent="0.15">
      <c r="A14" s="18">
        <f t="shared" si="0"/>
        <v>146000</v>
      </c>
      <c r="B14" s="19"/>
      <c r="C14" s="19">
        <v>155000</v>
      </c>
      <c r="D14" s="20"/>
      <c r="E14" s="24">
        <v>12</v>
      </c>
      <c r="F14" s="21">
        <v>150000</v>
      </c>
      <c r="G14" s="21">
        <v>9</v>
      </c>
      <c r="H14" s="21">
        <v>150000</v>
      </c>
      <c r="I14" s="21">
        <v>9</v>
      </c>
      <c r="J14" s="21">
        <v>150000</v>
      </c>
    </row>
    <row r="15" spans="1:10" x14ac:dyDescent="0.15">
      <c r="A15" s="18">
        <f t="shared" si="0"/>
        <v>155000</v>
      </c>
      <c r="B15" s="19"/>
      <c r="C15" s="19">
        <v>165000</v>
      </c>
      <c r="D15" s="20"/>
      <c r="E15" s="24">
        <v>13</v>
      </c>
      <c r="F15" s="21">
        <v>160000</v>
      </c>
      <c r="G15" s="21">
        <v>10</v>
      </c>
      <c r="H15" s="21">
        <v>160000</v>
      </c>
      <c r="I15" s="21">
        <v>10</v>
      </c>
      <c r="J15" s="21">
        <v>160000</v>
      </c>
    </row>
    <row r="16" spans="1:10" x14ac:dyDescent="0.15">
      <c r="A16" s="18">
        <f t="shared" si="0"/>
        <v>165000</v>
      </c>
      <c r="B16" s="19"/>
      <c r="C16" s="19">
        <v>175000</v>
      </c>
      <c r="D16" s="20"/>
      <c r="E16" s="24">
        <v>14</v>
      </c>
      <c r="F16" s="21">
        <v>170000</v>
      </c>
      <c r="G16" s="21">
        <v>11</v>
      </c>
      <c r="H16" s="21">
        <v>170000</v>
      </c>
      <c r="I16" s="21">
        <v>11</v>
      </c>
      <c r="J16" s="21">
        <v>170000</v>
      </c>
    </row>
    <row r="17" spans="1:10" x14ac:dyDescent="0.15">
      <c r="A17" s="18">
        <f t="shared" si="0"/>
        <v>175000</v>
      </c>
      <c r="B17" s="19"/>
      <c r="C17" s="19">
        <v>185000</v>
      </c>
      <c r="D17" s="20"/>
      <c r="E17" s="24">
        <v>15</v>
      </c>
      <c r="F17" s="21">
        <v>180000</v>
      </c>
      <c r="G17" s="21">
        <v>12</v>
      </c>
      <c r="H17" s="21">
        <v>180000</v>
      </c>
      <c r="I17" s="21">
        <v>12</v>
      </c>
      <c r="J17" s="21">
        <v>180000</v>
      </c>
    </row>
    <row r="18" spans="1:10" x14ac:dyDescent="0.15">
      <c r="A18" s="18">
        <f t="shared" si="0"/>
        <v>185000</v>
      </c>
      <c r="B18" s="19"/>
      <c r="C18" s="19">
        <v>195000</v>
      </c>
      <c r="D18" s="20"/>
      <c r="E18" s="24">
        <v>16</v>
      </c>
      <c r="F18" s="21">
        <v>190000</v>
      </c>
      <c r="G18" s="21">
        <v>13</v>
      </c>
      <c r="H18" s="21">
        <v>190000</v>
      </c>
      <c r="I18" s="21">
        <v>13</v>
      </c>
      <c r="J18" s="21">
        <v>190000</v>
      </c>
    </row>
    <row r="19" spans="1:10" x14ac:dyDescent="0.15">
      <c r="A19" s="18">
        <f t="shared" si="0"/>
        <v>195000</v>
      </c>
      <c r="B19" s="19"/>
      <c r="C19" s="19">
        <v>210000</v>
      </c>
      <c r="D19" s="20"/>
      <c r="E19" s="24">
        <v>17</v>
      </c>
      <c r="F19" s="21">
        <v>200000</v>
      </c>
      <c r="G19" s="21">
        <v>14</v>
      </c>
      <c r="H19" s="21">
        <v>200000</v>
      </c>
      <c r="I19" s="21">
        <v>14</v>
      </c>
      <c r="J19" s="21">
        <v>200000</v>
      </c>
    </row>
    <row r="20" spans="1:10" x14ac:dyDescent="0.15">
      <c r="A20" s="18">
        <f t="shared" si="0"/>
        <v>210000</v>
      </c>
      <c r="B20" s="19"/>
      <c r="C20" s="19">
        <v>230000</v>
      </c>
      <c r="D20" s="20"/>
      <c r="E20" s="24">
        <v>18</v>
      </c>
      <c r="F20" s="21">
        <v>220000</v>
      </c>
      <c r="G20" s="21">
        <v>15</v>
      </c>
      <c r="H20" s="21">
        <v>220000</v>
      </c>
      <c r="I20" s="21">
        <v>15</v>
      </c>
      <c r="J20" s="21">
        <v>220000</v>
      </c>
    </row>
    <row r="21" spans="1:10" x14ac:dyDescent="0.15">
      <c r="A21" s="18">
        <f t="shared" si="0"/>
        <v>230000</v>
      </c>
      <c r="B21" s="19"/>
      <c r="C21" s="19">
        <v>250000</v>
      </c>
      <c r="D21" s="20"/>
      <c r="E21" s="24">
        <v>19</v>
      </c>
      <c r="F21" s="21">
        <v>240000</v>
      </c>
      <c r="G21" s="21">
        <v>16</v>
      </c>
      <c r="H21" s="21">
        <v>240000</v>
      </c>
      <c r="I21" s="21">
        <v>16</v>
      </c>
      <c r="J21" s="21">
        <v>240000</v>
      </c>
    </row>
    <row r="22" spans="1:10" x14ac:dyDescent="0.15">
      <c r="A22" s="18">
        <f t="shared" si="0"/>
        <v>250000</v>
      </c>
      <c r="B22" s="19"/>
      <c r="C22" s="19">
        <v>270000</v>
      </c>
      <c r="D22" s="20"/>
      <c r="E22" s="24">
        <v>20</v>
      </c>
      <c r="F22" s="21">
        <v>260000</v>
      </c>
      <c r="G22" s="21">
        <v>17</v>
      </c>
      <c r="H22" s="21">
        <v>260000</v>
      </c>
      <c r="I22" s="21">
        <v>17</v>
      </c>
      <c r="J22" s="21">
        <v>260000</v>
      </c>
    </row>
    <row r="23" spans="1:10" x14ac:dyDescent="0.15">
      <c r="A23" s="18">
        <f t="shared" si="0"/>
        <v>270000</v>
      </c>
      <c r="B23" s="19"/>
      <c r="C23" s="19">
        <v>290000</v>
      </c>
      <c r="D23" s="20"/>
      <c r="E23" s="24">
        <v>21</v>
      </c>
      <c r="F23" s="21">
        <v>280000</v>
      </c>
      <c r="G23" s="21">
        <v>18</v>
      </c>
      <c r="H23" s="21">
        <v>280000</v>
      </c>
      <c r="I23" s="21">
        <v>18</v>
      </c>
      <c r="J23" s="21">
        <v>280000</v>
      </c>
    </row>
    <row r="24" spans="1:10" x14ac:dyDescent="0.15">
      <c r="A24" s="18">
        <f t="shared" si="0"/>
        <v>290000</v>
      </c>
      <c r="B24" s="19"/>
      <c r="C24" s="19">
        <v>310000</v>
      </c>
      <c r="D24" s="20"/>
      <c r="E24" s="24">
        <v>22</v>
      </c>
      <c r="F24" s="21">
        <v>300000</v>
      </c>
      <c r="G24" s="21">
        <v>19</v>
      </c>
      <c r="H24" s="21">
        <v>300000</v>
      </c>
      <c r="I24" s="21">
        <v>19</v>
      </c>
      <c r="J24" s="21">
        <v>300000</v>
      </c>
    </row>
    <row r="25" spans="1:10" x14ac:dyDescent="0.15">
      <c r="A25" s="18">
        <f t="shared" si="0"/>
        <v>310000</v>
      </c>
      <c r="B25" s="19"/>
      <c r="C25" s="19">
        <v>330000</v>
      </c>
      <c r="D25" s="20"/>
      <c r="E25" s="24">
        <v>23</v>
      </c>
      <c r="F25" s="21">
        <v>320000</v>
      </c>
      <c r="G25" s="21">
        <v>20</v>
      </c>
      <c r="H25" s="21">
        <v>320000</v>
      </c>
      <c r="I25" s="21">
        <v>20</v>
      </c>
      <c r="J25" s="21">
        <v>320000</v>
      </c>
    </row>
    <row r="26" spans="1:10" x14ac:dyDescent="0.15">
      <c r="A26" s="18">
        <f t="shared" si="0"/>
        <v>330000</v>
      </c>
      <c r="B26" s="19"/>
      <c r="C26" s="19">
        <v>350000</v>
      </c>
      <c r="D26" s="20"/>
      <c r="E26" s="24">
        <v>24</v>
      </c>
      <c r="F26" s="21">
        <v>340000</v>
      </c>
      <c r="G26" s="21">
        <v>21</v>
      </c>
      <c r="H26" s="21">
        <v>340000</v>
      </c>
      <c r="I26" s="21">
        <v>21</v>
      </c>
      <c r="J26" s="21">
        <v>340000</v>
      </c>
    </row>
    <row r="27" spans="1:10" x14ac:dyDescent="0.15">
      <c r="A27" s="18">
        <f t="shared" si="0"/>
        <v>350000</v>
      </c>
      <c r="B27" s="19"/>
      <c r="C27" s="19">
        <v>370000</v>
      </c>
      <c r="D27" s="20"/>
      <c r="E27" s="24">
        <v>25</v>
      </c>
      <c r="F27" s="21">
        <v>360000</v>
      </c>
      <c r="G27" s="21">
        <v>22</v>
      </c>
      <c r="H27" s="21">
        <v>360000</v>
      </c>
      <c r="I27" s="21">
        <v>22</v>
      </c>
      <c r="J27" s="21">
        <v>360000</v>
      </c>
    </row>
    <row r="28" spans="1:10" x14ac:dyDescent="0.15">
      <c r="A28" s="18">
        <f t="shared" si="0"/>
        <v>370000</v>
      </c>
      <c r="B28" s="19"/>
      <c r="C28" s="19">
        <v>395000</v>
      </c>
      <c r="D28" s="20"/>
      <c r="E28" s="24">
        <v>26</v>
      </c>
      <c r="F28" s="21">
        <v>380000</v>
      </c>
      <c r="G28" s="21">
        <v>23</v>
      </c>
      <c r="H28" s="21">
        <v>380000</v>
      </c>
      <c r="I28" s="21">
        <v>23</v>
      </c>
      <c r="J28" s="21">
        <v>380000</v>
      </c>
    </row>
    <row r="29" spans="1:10" x14ac:dyDescent="0.15">
      <c r="A29" s="18">
        <f t="shared" si="0"/>
        <v>395000</v>
      </c>
      <c r="B29" s="19"/>
      <c r="C29" s="19">
        <v>425000</v>
      </c>
      <c r="D29" s="20"/>
      <c r="E29" s="24">
        <v>27</v>
      </c>
      <c r="F29" s="21">
        <v>410000</v>
      </c>
      <c r="G29" s="21">
        <v>24</v>
      </c>
      <c r="H29" s="21">
        <v>410000</v>
      </c>
      <c r="I29" s="21">
        <v>24</v>
      </c>
      <c r="J29" s="21">
        <v>410000</v>
      </c>
    </row>
    <row r="30" spans="1:10" x14ac:dyDescent="0.15">
      <c r="A30" s="18">
        <f t="shared" si="0"/>
        <v>425000</v>
      </c>
      <c r="B30" s="19"/>
      <c r="C30" s="19">
        <v>455000</v>
      </c>
      <c r="D30" s="20"/>
      <c r="E30" s="24">
        <v>28</v>
      </c>
      <c r="F30" s="21">
        <v>440000</v>
      </c>
      <c r="G30" s="21">
        <v>25</v>
      </c>
      <c r="H30" s="21">
        <v>440000</v>
      </c>
      <c r="I30" s="21">
        <v>25</v>
      </c>
      <c r="J30" s="21">
        <v>440000</v>
      </c>
    </row>
    <row r="31" spans="1:10" x14ac:dyDescent="0.15">
      <c r="A31" s="18">
        <f t="shared" si="0"/>
        <v>455000</v>
      </c>
      <c r="B31" s="19"/>
      <c r="C31" s="19">
        <v>485000</v>
      </c>
      <c r="D31" s="20"/>
      <c r="E31" s="24">
        <v>29</v>
      </c>
      <c r="F31" s="21">
        <v>470000</v>
      </c>
      <c r="G31" s="21">
        <v>26</v>
      </c>
      <c r="H31" s="21">
        <v>470000</v>
      </c>
      <c r="I31" s="21">
        <v>26</v>
      </c>
      <c r="J31" s="21">
        <v>470000</v>
      </c>
    </row>
    <row r="32" spans="1:10" x14ac:dyDescent="0.15">
      <c r="A32" s="18">
        <f t="shared" si="0"/>
        <v>485000</v>
      </c>
      <c r="B32" s="19"/>
      <c r="C32" s="19">
        <v>515000</v>
      </c>
      <c r="D32" s="20"/>
      <c r="E32" s="24">
        <v>30</v>
      </c>
      <c r="F32" s="21">
        <v>500000</v>
      </c>
      <c r="G32" s="21">
        <v>27</v>
      </c>
      <c r="H32" s="21">
        <v>500000</v>
      </c>
      <c r="I32" s="21">
        <v>27</v>
      </c>
      <c r="J32" s="21">
        <v>500000</v>
      </c>
    </row>
    <row r="33" spans="1:10" x14ac:dyDescent="0.15">
      <c r="A33" s="18">
        <f t="shared" si="0"/>
        <v>515000</v>
      </c>
      <c r="B33" s="19"/>
      <c r="C33" s="19">
        <v>545000</v>
      </c>
      <c r="D33" s="20"/>
      <c r="E33" s="24">
        <v>31</v>
      </c>
      <c r="F33" s="21">
        <v>530000</v>
      </c>
      <c r="G33" s="21">
        <v>28</v>
      </c>
      <c r="H33" s="21">
        <v>530000</v>
      </c>
      <c r="I33" s="21">
        <v>28</v>
      </c>
      <c r="J33" s="21">
        <v>530000</v>
      </c>
    </row>
    <row r="34" spans="1:10" x14ac:dyDescent="0.15">
      <c r="A34" s="18">
        <f t="shared" si="0"/>
        <v>545000</v>
      </c>
      <c r="B34" s="19"/>
      <c r="C34" s="19">
        <v>575000</v>
      </c>
      <c r="D34" s="20"/>
      <c r="E34" s="24">
        <v>32</v>
      </c>
      <c r="F34" s="21">
        <v>560000</v>
      </c>
      <c r="G34" s="21">
        <v>29</v>
      </c>
      <c r="H34" s="21">
        <v>560000</v>
      </c>
      <c r="I34" s="21">
        <v>29</v>
      </c>
      <c r="J34" s="21">
        <v>560000</v>
      </c>
    </row>
    <row r="35" spans="1:10" x14ac:dyDescent="0.15">
      <c r="A35" s="18">
        <f t="shared" si="0"/>
        <v>575000</v>
      </c>
      <c r="B35" s="19"/>
      <c r="C35" s="19">
        <v>605000</v>
      </c>
      <c r="D35" s="20"/>
      <c r="E35" s="24">
        <v>33</v>
      </c>
      <c r="F35" s="21">
        <v>590000</v>
      </c>
      <c r="G35" s="21">
        <v>30</v>
      </c>
      <c r="H35" s="21">
        <v>590000</v>
      </c>
      <c r="I35" s="21">
        <v>30</v>
      </c>
      <c r="J35" s="21">
        <v>590000</v>
      </c>
    </row>
    <row r="36" spans="1:10" x14ac:dyDescent="0.15">
      <c r="A36" s="18">
        <f t="shared" si="0"/>
        <v>605000</v>
      </c>
      <c r="B36" s="19"/>
      <c r="C36" s="19">
        <v>635000</v>
      </c>
      <c r="D36" s="20"/>
      <c r="E36" s="24">
        <v>34</v>
      </c>
      <c r="F36" s="21">
        <v>620000</v>
      </c>
      <c r="G36" s="21">
        <v>31</v>
      </c>
      <c r="H36" s="21">
        <v>620000</v>
      </c>
      <c r="I36" s="21">
        <v>31</v>
      </c>
      <c r="J36" s="21">
        <v>620000</v>
      </c>
    </row>
    <row r="37" spans="1:10" x14ac:dyDescent="0.15">
      <c r="A37" s="18">
        <f t="shared" si="0"/>
        <v>635000</v>
      </c>
      <c r="B37" s="19"/>
      <c r="C37" s="19">
        <v>665000</v>
      </c>
      <c r="D37" s="20"/>
      <c r="E37" s="24">
        <v>35</v>
      </c>
      <c r="F37" s="21">
        <v>650000</v>
      </c>
      <c r="G37" s="21">
        <v>32</v>
      </c>
      <c r="H37" s="21">
        <v>650000</v>
      </c>
      <c r="I37" s="21">
        <v>32</v>
      </c>
      <c r="J37" s="21">
        <v>650000</v>
      </c>
    </row>
    <row r="38" spans="1:10" x14ac:dyDescent="0.15">
      <c r="A38" s="18">
        <f t="shared" si="0"/>
        <v>665000</v>
      </c>
      <c r="B38" s="19"/>
      <c r="C38" s="19">
        <v>695000</v>
      </c>
      <c r="D38" s="20"/>
      <c r="E38" s="24">
        <v>36</v>
      </c>
      <c r="F38" s="21">
        <v>680000</v>
      </c>
      <c r="G38" s="21">
        <v>32</v>
      </c>
      <c r="H38" s="21">
        <v>650000</v>
      </c>
      <c r="I38" s="21">
        <v>32</v>
      </c>
      <c r="J38" s="21">
        <v>650000</v>
      </c>
    </row>
    <row r="39" spans="1:10" x14ac:dyDescent="0.15">
      <c r="A39" s="18">
        <f t="shared" si="0"/>
        <v>695000</v>
      </c>
      <c r="B39" s="19"/>
      <c r="C39" s="19">
        <v>730000</v>
      </c>
      <c r="D39" s="20"/>
      <c r="E39" s="24">
        <v>37</v>
      </c>
      <c r="F39" s="21">
        <v>710000</v>
      </c>
      <c r="G39" s="21">
        <v>32</v>
      </c>
      <c r="H39" s="21">
        <v>650000</v>
      </c>
      <c r="I39" s="21">
        <v>32</v>
      </c>
      <c r="J39" s="21">
        <v>650000</v>
      </c>
    </row>
    <row r="40" spans="1:10" x14ac:dyDescent="0.15">
      <c r="A40" s="18">
        <f t="shared" si="0"/>
        <v>730000</v>
      </c>
      <c r="B40" s="19"/>
      <c r="C40" s="19">
        <v>770000</v>
      </c>
      <c r="D40" s="20"/>
      <c r="E40" s="24">
        <v>38</v>
      </c>
      <c r="F40" s="21">
        <v>750000</v>
      </c>
      <c r="G40" s="21">
        <v>32</v>
      </c>
      <c r="H40" s="21">
        <v>650000</v>
      </c>
      <c r="I40" s="21">
        <v>32</v>
      </c>
      <c r="J40" s="21">
        <v>650000</v>
      </c>
    </row>
    <row r="41" spans="1:10" x14ac:dyDescent="0.15">
      <c r="A41" s="18">
        <f t="shared" si="0"/>
        <v>770000</v>
      </c>
      <c r="B41" s="19"/>
      <c r="C41" s="19">
        <v>810000</v>
      </c>
      <c r="D41" s="20"/>
      <c r="E41" s="24">
        <v>39</v>
      </c>
      <c r="F41" s="21">
        <v>790000</v>
      </c>
      <c r="G41" s="21">
        <v>32</v>
      </c>
      <c r="H41" s="21">
        <v>650000</v>
      </c>
      <c r="I41" s="21">
        <v>32</v>
      </c>
      <c r="J41" s="21">
        <v>650000</v>
      </c>
    </row>
    <row r="42" spans="1:10" x14ac:dyDescent="0.15">
      <c r="A42" s="18">
        <f t="shared" si="0"/>
        <v>810000</v>
      </c>
      <c r="B42" s="19"/>
      <c r="C42" s="19">
        <v>855000</v>
      </c>
      <c r="D42" s="20"/>
      <c r="E42" s="24">
        <v>40</v>
      </c>
      <c r="F42" s="21">
        <v>830000</v>
      </c>
      <c r="G42" s="21">
        <v>32</v>
      </c>
      <c r="H42" s="21">
        <v>650000</v>
      </c>
      <c r="I42" s="21">
        <v>32</v>
      </c>
      <c r="J42" s="21">
        <v>650000</v>
      </c>
    </row>
    <row r="43" spans="1:10" x14ac:dyDescent="0.15">
      <c r="A43" s="18">
        <f t="shared" si="0"/>
        <v>855000</v>
      </c>
      <c r="B43" s="19"/>
      <c r="C43" s="19">
        <v>905000</v>
      </c>
      <c r="D43" s="20"/>
      <c r="E43" s="24">
        <v>41</v>
      </c>
      <c r="F43" s="21">
        <v>880000</v>
      </c>
      <c r="G43" s="21">
        <v>32</v>
      </c>
      <c r="H43" s="21">
        <v>650000</v>
      </c>
      <c r="I43" s="21">
        <v>32</v>
      </c>
      <c r="J43" s="21">
        <v>650000</v>
      </c>
    </row>
    <row r="44" spans="1:10" x14ac:dyDescent="0.15">
      <c r="A44" s="18">
        <f t="shared" si="0"/>
        <v>905000</v>
      </c>
      <c r="B44" s="19"/>
      <c r="C44" s="19">
        <v>955000</v>
      </c>
      <c r="D44" s="20"/>
      <c r="E44" s="24">
        <v>42</v>
      </c>
      <c r="F44" s="21">
        <v>930000</v>
      </c>
      <c r="G44" s="21">
        <v>32</v>
      </c>
      <c r="H44" s="21">
        <v>650000</v>
      </c>
      <c r="I44" s="21">
        <v>32</v>
      </c>
      <c r="J44" s="21">
        <v>650000</v>
      </c>
    </row>
    <row r="45" spans="1:10" x14ac:dyDescent="0.15">
      <c r="A45" s="18">
        <f t="shared" si="0"/>
        <v>955000</v>
      </c>
      <c r="B45" s="19"/>
      <c r="C45" s="19">
        <v>1005000</v>
      </c>
      <c r="D45" s="20"/>
      <c r="E45" s="24">
        <v>43</v>
      </c>
      <c r="F45" s="21">
        <v>980000</v>
      </c>
      <c r="G45" s="21">
        <v>32</v>
      </c>
      <c r="H45" s="21">
        <v>650000</v>
      </c>
      <c r="I45" s="21">
        <v>32</v>
      </c>
      <c r="J45" s="21">
        <v>650000</v>
      </c>
    </row>
    <row r="46" spans="1:10" x14ac:dyDescent="0.15">
      <c r="A46" s="18">
        <f t="shared" si="0"/>
        <v>1005000</v>
      </c>
      <c r="B46" s="19"/>
      <c r="C46" s="19">
        <v>1055000</v>
      </c>
      <c r="D46" s="20"/>
      <c r="E46" s="24">
        <v>44</v>
      </c>
      <c r="F46" s="21">
        <v>1030000</v>
      </c>
      <c r="G46" s="21">
        <v>32</v>
      </c>
      <c r="H46" s="21">
        <v>650000</v>
      </c>
      <c r="I46" s="21">
        <v>32</v>
      </c>
      <c r="J46" s="21">
        <v>650000</v>
      </c>
    </row>
    <row r="47" spans="1:10" x14ac:dyDescent="0.15">
      <c r="A47" s="18">
        <f t="shared" si="0"/>
        <v>1055000</v>
      </c>
      <c r="B47" s="19"/>
      <c r="C47" s="19">
        <v>1115000</v>
      </c>
      <c r="D47" s="20"/>
      <c r="E47" s="24">
        <v>45</v>
      </c>
      <c r="F47" s="21">
        <v>1090000</v>
      </c>
      <c r="G47" s="21">
        <v>32</v>
      </c>
      <c r="H47" s="21">
        <v>650000</v>
      </c>
      <c r="I47" s="21">
        <v>32</v>
      </c>
      <c r="J47" s="21">
        <v>650000</v>
      </c>
    </row>
    <row r="48" spans="1:10" x14ac:dyDescent="0.15">
      <c r="A48" s="18">
        <f t="shared" si="0"/>
        <v>1115000</v>
      </c>
      <c r="B48" s="19"/>
      <c r="C48" s="19">
        <v>1175000</v>
      </c>
      <c r="D48" s="20"/>
      <c r="E48" s="24">
        <v>46</v>
      </c>
      <c r="F48" s="21">
        <v>1150000</v>
      </c>
      <c r="G48" s="21">
        <v>32</v>
      </c>
      <c r="H48" s="21">
        <v>650000</v>
      </c>
      <c r="I48" s="21">
        <v>32</v>
      </c>
      <c r="J48" s="21">
        <v>650000</v>
      </c>
    </row>
    <row r="49" spans="1:10" x14ac:dyDescent="0.15">
      <c r="A49" s="18">
        <f t="shared" si="0"/>
        <v>1175000</v>
      </c>
      <c r="B49" s="19"/>
      <c r="C49" s="19">
        <v>1235000</v>
      </c>
      <c r="D49" s="20"/>
      <c r="E49" s="24">
        <v>47</v>
      </c>
      <c r="F49" s="21">
        <v>1210000</v>
      </c>
      <c r="G49" s="21">
        <v>32</v>
      </c>
      <c r="H49" s="21">
        <v>650000</v>
      </c>
      <c r="I49" s="21">
        <v>32</v>
      </c>
      <c r="J49" s="21">
        <v>650000</v>
      </c>
    </row>
    <row r="50" spans="1:10" x14ac:dyDescent="0.15">
      <c r="A50" s="18">
        <f t="shared" si="0"/>
        <v>1235000</v>
      </c>
      <c r="B50" s="19"/>
      <c r="C50" s="19">
        <v>1295000</v>
      </c>
      <c r="D50" s="20"/>
      <c r="E50" s="24">
        <v>48</v>
      </c>
      <c r="F50" s="21">
        <v>1270000</v>
      </c>
      <c r="G50" s="21">
        <v>32</v>
      </c>
      <c r="H50" s="21">
        <v>650000</v>
      </c>
      <c r="I50" s="21">
        <v>32</v>
      </c>
      <c r="J50" s="21">
        <v>650000</v>
      </c>
    </row>
    <row r="51" spans="1:10" x14ac:dyDescent="0.15">
      <c r="A51" s="18">
        <f t="shared" si="0"/>
        <v>1295000</v>
      </c>
      <c r="B51" s="19"/>
      <c r="C51" s="19">
        <v>1355000</v>
      </c>
      <c r="D51" s="20"/>
      <c r="E51" s="24">
        <v>49</v>
      </c>
      <c r="F51" s="21">
        <v>1330000</v>
      </c>
      <c r="G51" s="21">
        <v>32</v>
      </c>
      <c r="H51" s="21">
        <v>650000</v>
      </c>
      <c r="I51" s="21">
        <v>32</v>
      </c>
      <c r="J51" s="21">
        <v>650000</v>
      </c>
    </row>
    <row r="52" spans="1:10" x14ac:dyDescent="0.15">
      <c r="A52" s="18">
        <f t="shared" si="0"/>
        <v>1355000</v>
      </c>
      <c r="B52" s="19"/>
      <c r="C52" s="19"/>
      <c r="D52" s="20"/>
      <c r="E52" s="24">
        <v>50</v>
      </c>
      <c r="F52" s="21">
        <v>1390000</v>
      </c>
      <c r="G52" s="21">
        <v>32</v>
      </c>
      <c r="H52" s="21">
        <v>650000</v>
      </c>
      <c r="I52" s="21">
        <v>32</v>
      </c>
      <c r="J52" s="21">
        <v>650000</v>
      </c>
    </row>
  </sheetData>
  <mergeCells count="1">
    <mergeCell ref="A2:D2"/>
  </mergeCells>
  <phoneticPr fontId="3"/>
  <pageMargins left="0.25" right="0.25" top="0.75" bottom="0.75" header="0.3" footer="0.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保険者算定申立書添付資料</vt:lpstr>
      <vt:lpstr>記入例</vt:lpstr>
      <vt:lpstr>等級表</vt:lpstr>
      <vt:lpstr>記入例!Print_Area</vt:lpstr>
      <vt:lpstr>保険者算定申立書添付資料!Print_Area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紀香</dc:creator>
  <cp:lastModifiedBy>三浦　紀香</cp:lastModifiedBy>
  <cp:lastPrinted>2025-07-17T07:29:22Z</cp:lastPrinted>
  <dcterms:created xsi:type="dcterms:W3CDTF">2026-02-06T00:13:29Z</dcterms:created>
  <dcterms:modified xsi:type="dcterms:W3CDTF">2026-02-06T01:08:29Z</dcterms:modified>
</cp:coreProperties>
</file>