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defaultThemeVersion="124226"/>
  <xr:revisionPtr revIDLastSave="0" documentId="13_ncr:1_{DB59AC5A-9E8B-4F4A-80F7-2891F513A040}" xr6:coauthVersionLast="36" xr6:coauthVersionMax="36" xr10:uidLastSave="{00000000-0000-0000-0000-000000000000}"/>
  <bookViews>
    <workbookView xWindow="180" yWindow="105" windowWidth="14970" windowHeight="8520" tabRatio="886" xr2:uid="{00000000-000D-0000-FFFF-FFFF00000000}"/>
  </bookViews>
  <sheets>
    <sheet name="育児休業(初回) (支援金対応)" sheetId="28" r:id="rId1"/>
    <sheet name="育児休業(初回) (支援金対応) 【記載例】" sheetId="30" r:id="rId2"/>
    <sheet name="育児休業(変更)" sheetId="21" r:id="rId3"/>
    <sheet name="育児休業(変更)【記載例】" sheetId="24" r:id="rId4"/>
    <sheet name="育児休業(延長)" sheetId="22" r:id="rId5"/>
    <sheet name="育児休業(延長)【記載例】" sheetId="27" r:id="rId6"/>
    <sheet name="育休金請求金額算定表" sheetId="18" r:id="rId7"/>
    <sheet name="支援金請求金額等算定表" sheetId="29" r:id="rId8"/>
    <sheet name="給付上限額" sheetId="19" r:id="rId9"/>
  </sheets>
  <externalReferences>
    <externalReference r:id="rId10"/>
  </externalReferences>
  <definedNames>
    <definedName name="_xlnm.Print_Area" localSheetId="6">育休金請求金額算定表!$B$3:$AK$47</definedName>
    <definedName name="_xlnm.Print_Area" localSheetId="4">'育児休業(延長)'!$B$3:$BE$63</definedName>
    <definedName name="_xlnm.Print_Area" localSheetId="5">'育児休業(延長)【記載例】'!$B$3:$BE$63</definedName>
    <definedName name="_xlnm.Print_Area" localSheetId="0">'育児休業(初回) (支援金対応)'!$B$3:$BE$70</definedName>
    <definedName name="_xlnm.Print_Area" localSheetId="1">'育児休業(初回) (支援金対応) 【記載例】'!$B$3:$BE$70</definedName>
    <definedName name="_xlnm.Print_Area" localSheetId="2">'育児休業(変更)'!$B$3:$BE$47</definedName>
    <definedName name="_xlnm.Print_Area" localSheetId="3">'育児休業(変更)【記載例】'!$B$3:$BE$47</definedName>
    <definedName name="_xlnm.Print_Area" localSheetId="8">給付上限額!$B$1:$K$17</definedName>
    <definedName name="_xlnm.Print_Area" localSheetId="7">支援金請求金額等算定表!$B$5:$AG$48</definedName>
    <definedName name="Z_190DDA0E_4617_4CF9_BA2E_96B743FEBB1D_.wvu.Cols" localSheetId="6" hidden="1">育休金請求金額算定表!$AN:$AY</definedName>
    <definedName name="Z_190DDA0E_4617_4CF9_BA2E_96B743FEBB1D_.wvu.PrintArea" localSheetId="6" hidden="1">育休金請求金額算定表!$C$3:$AK$47</definedName>
    <definedName name="期限1" localSheetId="7">'[1]請求金額算定表（初回）'!$AW$7</definedName>
    <definedName name="期限1">育休金請求金額算定表!$AW$7</definedName>
    <definedName name="至" localSheetId="7">'[1]請求金額算定表（初回）'!$S$9</definedName>
    <definedName name="至">育休金請求金額算定表!$S$9</definedName>
    <definedName name="自" localSheetId="7">'[1]請求金額算定表（初回）'!$J$9</definedName>
    <definedName name="自">育休金請求金額算定表!$J$9</definedName>
  </definedNames>
  <calcPr calcId="191029"/>
</workbook>
</file>

<file path=xl/calcChain.xml><?xml version="1.0" encoding="utf-8"?>
<calcChain xmlns="http://schemas.openxmlformats.org/spreadsheetml/2006/main">
  <c r="G14" i="29" l="1"/>
  <c r="G13" i="29"/>
  <c r="T40" i="29" l="1"/>
  <c r="T42" i="29" s="1"/>
  <c r="L45" i="29" s="1"/>
  <c r="G36" i="29"/>
  <c r="P35" i="29"/>
  <c r="P36" i="29" s="1"/>
  <c r="G35" i="29"/>
  <c r="T18" i="29"/>
  <c r="T20" i="29" s="1"/>
  <c r="L23" i="29" s="1"/>
  <c r="P13" i="29"/>
  <c r="P14" i="29" s="1"/>
  <c r="Z36" i="29" l="1"/>
  <c r="L47" i="29" s="1"/>
  <c r="O47" i="29" s="1"/>
  <c r="K30" i="29"/>
  <c r="K9" i="29"/>
  <c r="Z14" i="29"/>
  <c r="L25" i="29" s="1"/>
  <c r="O25" i="29" s="1"/>
  <c r="AV5" i="18"/>
  <c r="AV6" i="18" l="1"/>
  <c r="AS6" i="18" l="1"/>
  <c r="AS5" i="18" s="1"/>
  <c r="AV187" i="18" l="1"/>
  <c r="AV186" i="18"/>
  <c r="AW186" i="18" s="1"/>
  <c r="AV185" i="18"/>
  <c r="AW185" i="18" s="1"/>
  <c r="AV184" i="18"/>
  <c r="AW184" i="18" s="1"/>
  <c r="AV183" i="18"/>
  <c r="AW183" i="18" s="1"/>
  <c r="AV182" i="18"/>
  <c r="AW182" i="18" s="1"/>
  <c r="AV181" i="18"/>
  <c r="AW181" i="18" s="1"/>
  <c r="AV180" i="18"/>
  <c r="AW180" i="18" s="1"/>
  <c r="AV179" i="18"/>
  <c r="AW179" i="18" s="1"/>
  <c r="AV178" i="18"/>
  <c r="AW178" i="18" s="1"/>
  <c r="AV177" i="18"/>
  <c r="AW177" i="18" s="1"/>
  <c r="AV176" i="18"/>
  <c r="AW176" i="18" s="1"/>
  <c r="AV175" i="18"/>
  <c r="AW175" i="18" s="1"/>
  <c r="AV174" i="18"/>
  <c r="AW174" i="18" s="1"/>
  <c r="AV173" i="18"/>
  <c r="AW173" i="18" s="1"/>
  <c r="AV172" i="18"/>
  <c r="AW172" i="18" s="1"/>
  <c r="AV171" i="18"/>
  <c r="AW171" i="18" s="1"/>
  <c r="AV170" i="18"/>
  <c r="AW170" i="18" s="1"/>
  <c r="AV169" i="18"/>
  <c r="AW169" i="18" s="1"/>
  <c r="AV168" i="18"/>
  <c r="AW168" i="18" s="1"/>
  <c r="AV167" i="18"/>
  <c r="AW167" i="18" s="1"/>
  <c r="AV166" i="18"/>
  <c r="AW166" i="18" s="1"/>
  <c r="AV165" i="18"/>
  <c r="AW165" i="18" s="1"/>
  <c r="AV164" i="18"/>
  <c r="AW164" i="18" s="1"/>
  <c r="AV163" i="18"/>
  <c r="AW163" i="18" s="1"/>
  <c r="AV162" i="18"/>
  <c r="AW162" i="18" s="1"/>
  <c r="AV161" i="18"/>
  <c r="AW161" i="18" s="1"/>
  <c r="AV160" i="18"/>
  <c r="AW160" i="18" s="1"/>
  <c r="AV159" i="18"/>
  <c r="AW159" i="18" s="1"/>
  <c r="AV158" i="18"/>
  <c r="AW158" i="18" s="1"/>
  <c r="AV157" i="18"/>
  <c r="AW157" i="18" s="1"/>
  <c r="AV156" i="18"/>
  <c r="AW156" i="18" s="1"/>
  <c r="AV155" i="18"/>
  <c r="AW155" i="18" s="1"/>
  <c r="AV154" i="18"/>
  <c r="AW154" i="18" s="1"/>
  <c r="AV153" i="18"/>
  <c r="AW153" i="18" s="1"/>
  <c r="AV152" i="18"/>
  <c r="AW152" i="18" s="1"/>
  <c r="AV151" i="18"/>
  <c r="AW151" i="18" s="1"/>
  <c r="AV150" i="18"/>
  <c r="AW150" i="18" s="1"/>
  <c r="AV149" i="18"/>
  <c r="AW149" i="18" s="1"/>
  <c r="AV148" i="18"/>
  <c r="AW148" i="18" s="1"/>
  <c r="AV147" i="18"/>
  <c r="AW147" i="18" s="1"/>
  <c r="AV146" i="18"/>
  <c r="AW146" i="18" s="1"/>
  <c r="AV145" i="18"/>
  <c r="AW145" i="18" s="1"/>
  <c r="AV144" i="18"/>
  <c r="AW144" i="18" s="1"/>
  <c r="AV143" i="18"/>
  <c r="AW143" i="18" s="1"/>
  <c r="AV142" i="18"/>
  <c r="AW142" i="18" s="1"/>
  <c r="AV141" i="18"/>
  <c r="AW141" i="18" s="1"/>
  <c r="AV140" i="18"/>
  <c r="AW140" i="18" s="1"/>
  <c r="AV139" i="18"/>
  <c r="AW139" i="18" s="1"/>
  <c r="AV138" i="18"/>
  <c r="AW138" i="18" s="1"/>
  <c r="AV137" i="18"/>
  <c r="AW137" i="18" s="1"/>
  <c r="AV136" i="18"/>
  <c r="AW136" i="18" s="1"/>
  <c r="AV135" i="18"/>
  <c r="AW135" i="18" s="1"/>
  <c r="AV134" i="18"/>
  <c r="AW134" i="18" s="1"/>
  <c r="AV133" i="18"/>
  <c r="AW133" i="18" s="1"/>
  <c r="AV132" i="18"/>
  <c r="AW132" i="18" s="1"/>
  <c r="AV131" i="18"/>
  <c r="AW131" i="18" s="1"/>
  <c r="AV130" i="18"/>
  <c r="AW130" i="18" s="1"/>
  <c r="AV129" i="18"/>
  <c r="AW129" i="18" s="1"/>
  <c r="AV128" i="18"/>
  <c r="AW128" i="18" s="1"/>
  <c r="AV127" i="18"/>
  <c r="AW127" i="18" s="1"/>
  <c r="AV126" i="18"/>
  <c r="AW126" i="18" s="1"/>
  <c r="AV125" i="18"/>
  <c r="AW125" i="18" s="1"/>
  <c r="AV124" i="18"/>
  <c r="AW124" i="18" s="1"/>
  <c r="AV123" i="18"/>
  <c r="AW123" i="18" s="1"/>
  <c r="AV122" i="18"/>
  <c r="AW122" i="18" s="1"/>
  <c r="AV121" i="18"/>
  <c r="AW121" i="18" s="1"/>
  <c r="AV120" i="18"/>
  <c r="AW120" i="18" s="1"/>
  <c r="AV119" i="18"/>
  <c r="AW119" i="18" s="1"/>
  <c r="AV118" i="18"/>
  <c r="AW118" i="18" s="1"/>
  <c r="AV117" i="18"/>
  <c r="AW117" i="18" s="1"/>
  <c r="AV116" i="18"/>
  <c r="AW116" i="18" s="1"/>
  <c r="AV115" i="18"/>
  <c r="AW115" i="18" s="1"/>
  <c r="AV114" i="18"/>
  <c r="AW114" i="18" s="1"/>
  <c r="AV113" i="18"/>
  <c r="AW113" i="18" s="1"/>
  <c r="AV112" i="18"/>
  <c r="AW112" i="18" s="1"/>
  <c r="AV111" i="18"/>
  <c r="AW111" i="18" s="1"/>
  <c r="AV110" i="18"/>
  <c r="AW110" i="18" s="1"/>
  <c r="AV109" i="18"/>
  <c r="AW109" i="18" s="1"/>
  <c r="AV108" i="18"/>
  <c r="AW108" i="18" s="1"/>
  <c r="AV107" i="18"/>
  <c r="AW107" i="18" s="1"/>
  <c r="AV106" i="18"/>
  <c r="AW106" i="18" s="1"/>
  <c r="AV105" i="18"/>
  <c r="AW105" i="18" s="1"/>
  <c r="AV104" i="18"/>
  <c r="AW104" i="18" s="1"/>
  <c r="AV103" i="18"/>
  <c r="AW103" i="18" s="1"/>
  <c r="AV102" i="18"/>
  <c r="AW102" i="18" s="1"/>
  <c r="AV101" i="18"/>
  <c r="AW101" i="18" s="1"/>
  <c r="AV100" i="18"/>
  <c r="AW100" i="18" s="1"/>
  <c r="AV99" i="18"/>
  <c r="AW99" i="18" s="1"/>
  <c r="AV98" i="18"/>
  <c r="AW98" i="18" s="1"/>
  <c r="AV97" i="18"/>
  <c r="AW97" i="18" s="1"/>
  <c r="AV96" i="18"/>
  <c r="AW96" i="18" s="1"/>
  <c r="AV95" i="18"/>
  <c r="AW95" i="18" s="1"/>
  <c r="AV94" i="18"/>
  <c r="AW94" i="18" s="1"/>
  <c r="AV93" i="18"/>
  <c r="AW93" i="18" s="1"/>
  <c r="AV92" i="18"/>
  <c r="AW92" i="18" s="1"/>
  <c r="AV91" i="18"/>
  <c r="AW91" i="18" s="1"/>
  <c r="AV90" i="18"/>
  <c r="AW90" i="18" s="1"/>
  <c r="AV89" i="18"/>
  <c r="AW89" i="18" s="1"/>
  <c r="AV88" i="18"/>
  <c r="AW88" i="18" s="1"/>
  <c r="AV87" i="18"/>
  <c r="AW87" i="18" s="1"/>
  <c r="AV86" i="18"/>
  <c r="AW86" i="18" s="1"/>
  <c r="AV85" i="18"/>
  <c r="AW85" i="18" s="1"/>
  <c r="AV84" i="18"/>
  <c r="AW84" i="18" s="1"/>
  <c r="AV83" i="18"/>
  <c r="AW83" i="18" s="1"/>
  <c r="AV82" i="18"/>
  <c r="AW82" i="18" s="1"/>
  <c r="AV81" i="18"/>
  <c r="AW81" i="18" s="1"/>
  <c r="AV80" i="18"/>
  <c r="AW80" i="18" s="1"/>
  <c r="AV79" i="18"/>
  <c r="AW79" i="18" s="1"/>
  <c r="AV78" i="18"/>
  <c r="AW78" i="18" s="1"/>
  <c r="AV77" i="18"/>
  <c r="AW77" i="18" s="1"/>
  <c r="AV76" i="18"/>
  <c r="AW76" i="18" s="1"/>
  <c r="AV75" i="18"/>
  <c r="AW75" i="18" s="1"/>
  <c r="AV74" i="18"/>
  <c r="AW74" i="18" s="1"/>
  <c r="AV73" i="18"/>
  <c r="AW73" i="18" s="1"/>
  <c r="AV72" i="18"/>
  <c r="AW72" i="18" s="1"/>
  <c r="AV71" i="18"/>
  <c r="AW71" i="18" s="1"/>
  <c r="AV70" i="18"/>
  <c r="AW70" i="18" s="1"/>
  <c r="AV69" i="18"/>
  <c r="AW69" i="18" s="1"/>
  <c r="AV68" i="18"/>
  <c r="AW68" i="18" s="1"/>
  <c r="AV67" i="18"/>
  <c r="AW67" i="18" s="1"/>
  <c r="AV66" i="18"/>
  <c r="AW66" i="18" s="1"/>
  <c r="AV65" i="18"/>
  <c r="AW65" i="18" s="1"/>
  <c r="AV64" i="18"/>
  <c r="AW64" i="18" s="1"/>
  <c r="AV63" i="18"/>
  <c r="AW63" i="18" s="1"/>
  <c r="AV62" i="18"/>
  <c r="AW62" i="18" s="1"/>
  <c r="AV61" i="18"/>
  <c r="AW61" i="18" s="1"/>
  <c r="AV60" i="18"/>
  <c r="AW60" i="18" s="1"/>
  <c r="AV59" i="18"/>
  <c r="AW59" i="18" s="1"/>
  <c r="AV58" i="18"/>
  <c r="AW58" i="18" s="1"/>
  <c r="AV57" i="18"/>
  <c r="AW57" i="18" s="1"/>
  <c r="AV56" i="18"/>
  <c r="AW56" i="18" s="1"/>
  <c r="AV55" i="18"/>
  <c r="AW55" i="18" s="1"/>
  <c r="AV54" i="18"/>
  <c r="AW54" i="18" s="1"/>
  <c r="AV53" i="18"/>
  <c r="AW53" i="18" s="1"/>
  <c r="AV52" i="18"/>
  <c r="AW52" i="18" s="1"/>
  <c r="AV51" i="18"/>
  <c r="AW51" i="18" s="1"/>
  <c r="AV50" i="18"/>
  <c r="AW50" i="18" s="1"/>
  <c r="AV49" i="18"/>
  <c r="AW49" i="18" s="1"/>
  <c r="AV48" i="18"/>
  <c r="AW48" i="18" s="1"/>
  <c r="AV47" i="18"/>
  <c r="AW47" i="18" s="1"/>
  <c r="AV46" i="18"/>
  <c r="AW46" i="18" s="1"/>
  <c r="AV45" i="18"/>
  <c r="AW45" i="18" s="1"/>
  <c r="AV44" i="18"/>
  <c r="AW44" i="18" s="1"/>
  <c r="AV43" i="18"/>
  <c r="AW43" i="18" s="1"/>
  <c r="AV42" i="18"/>
  <c r="AW42" i="18" s="1"/>
  <c r="AV41" i="18"/>
  <c r="AW41" i="18" s="1"/>
  <c r="AV40" i="18"/>
  <c r="AW40" i="18" s="1"/>
  <c r="AV39" i="18"/>
  <c r="AW39" i="18" s="1"/>
  <c r="AV38" i="18"/>
  <c r="AW38" i="18" s="1"/>
  <c r="AV37" i="18"/>
  <c r="AW37" i="18" s="1"/>
  <c r="AV36" i="18"/>
  <c r="AW36" i="18" s="1"/>
  <c r="AV35" i="18"/>
  <c r="AW35" i="18" s="1"/>
  <c r="AV34" i="18"/>
  <c r="AW34" i="18" s="1"/>
  <c r="P34" i="18"/>
  <c r="AV33" i="18"/>
  <c r="AW33" i="18" s="1"/>
  <c r="AV32" i="18"/>
  <c r="AW32" i="18" s="1"/>
  <c r="AV31" i="18"/>
  <c r="AW31" i="18" s="1"/>
  <c r="AV30" i="18"/>
  <c r="AW30" i="18" s="1"/>
  <c r="AV29" i="18"/>
  <c r="AW29" i="18" s="1"/>
  <c r="AV28" i="18"/>
  <c r="AW28" i="18" s="1"/>
  <c r="AV27" i="18"/>
  <c r="AW27" i="18" s="1"/>
  <c r="AV26" i="18"/>
  <c r="AW26" i="18" s="1"/>
  <c r="AV25" i="18"/>
  <c r="AW25" i="18" s="1"/>
  <c r="AV24" i="18"/>
  <c r="AW24" i="18" s="1"/>
  <c r="AV23" i="18"/>
  <c r="AW23" i="18" s="1"/>
  <c r="AV22" i="18"/>
  <c r="AW22" i="18" s="1"/>
  <c r="AV21" i="18"/>
  <c r="AW21" i="18" s="1"/>
  <c r="AV20" i="18"/>
  <c r="AW20" i="18" s="1"/>
  <c r="AV19" i="18"/>
  <c r="AW19" i="18" s="1"/>
  <c r="AV18" i="18"/>
  <c r="AW18" i="18" s="1"/>
  <c r="AV17" i="18"/>
  <c r="AW17" i="18" s="1"/>
  <c r="AV16" i="18"/>
  <c r="AW16" i="18" s="1"/>
  <c r="AV15" i="18"/>
  <c r="AW15" i="18" s="1"/>
  <c r="AV14" i="18"/>
  <c r="AW14" i="18" s="1"/>
  <c r="AV13" i="18"/>
  <c r="AW13" i="18" s="1"/>
  <c r="W13" i="18"/>
  <c r="W18" i="18" s="1"/>
  <c r="AV12" i="18"/>
  <c r="AW12" i="18" s="1"/>
  <c r="AV11" i="18"/>
  <c r="AW11" i="18" s="1"/>
  <c r="AV10" i="18"/>
  <c r="AW10" i="18" s="1"/>
  <c r="AV9" i="18"/>
  <c r="AW9" i="18" s="1"/>
  <c r="AV8" i="18"/>
  <c r="AW8" i="18" s="1"/>
  <c r="AS8" i="18"/>
  <c r="AS9" i="18" s="1"/>
  <c r="AO8" i="18"/>
  <c r="H34" i="18" s="1"/>
  <c r="AO7" i="18"/>
  <c r="AP7" i="18" s="1"/>
  <c r="AQ6" i="18"/>
  <c r="AP6" i="18"/>
  <c r="AO5" i="18"/>
  <c r="AO6" i="18" l="1"/>
  <c r="AP5" i="18"/>
  <c r="AS10" i="18"/>
  <c r="AT9" i="18"/>
  <c r="AU9" i="18" s="1"/>
  <c r="AT8" i="18"/>
  <c r="AU8" i="18" s="1"/>
  <c r="W16" i="18"/>
  <c r="AS11" i="18" l="1"/>
  <c r="AT10" i="18"/>
  <c r="AU10" i="18" s="1"/>
  <c r="AS12" i="18" l="1"/>
  <c r="AT11" i="18"/>
  <c r="AU11" i="18" s="1"/>
  <c r="AS13" i="18" l="1"/>
  <c r="AT12" i="18"/>
  <c r="AU12" i="18" s="1"/>
  <c r="AS14" i="18" l="1"/>
  <c r="AT13" i="18"/>
  <c r="AU13" i="18" s="1"/>
  <c r="AS15" i="18" l="1"/>
  <c r="AT14" i="18"/>
  <c r="AU14" i="18" s="1"/>
  <c r="AS16" i="18" l="1"/>
  <c r="AT15" i="18"/>
  <c r="AU15" i="18" s="1"/>
  <c r="AS17" i="18" l="1"/>
  <c r="AT16" i="18"/>
  <c r="AU16" i="18" s="1"/>
  <c r="AS18" i="18" l="1"/>
  <c r="AT17" i="18"/>
  <c r="AU17" i="18" s="1"/>
  <c r="AS19" i="18" l="1"/>
  <c r="AT18" i="18"/>
  <c r="AU18" i="18" s="1"/>
  <c r="AS20" i="18" l="1"/>
  <c r="AT19" i="18"/>
  <c r="AU19" i="18" s="1"/>
  <c r="AS21" i="18" l="1"/>
  <c r="AT20" i="18"/>
  <c r="AU20" i="18" s="1"/>
  <c r="AS22" i="18" l="1"/>
  <c r="AT21" i="18"/>
  <c r="AU21" i="18" s="1"/>
  <c r="AS23" i="18" l="1"/>
  <c r="AT22" i="18"/>
  <c r="AU22" i="18" s="1"/>
  <c r="AS24" i="18" l="1"/>
  <c r="AT23" i="18"/>
  <c r="AU23" i="18" s="1"/>
  <c r="AS25" i="18" l="1"/>
  <c r="AT24" i="18"/>
  <c r="AU24" i="18" s="1"/>
  <c r="AS26" i="18" l="1"/>
  <c r="AT25" i="18"/>
  <c r="AU25" i="18" s="1"/>
  <c r="AS27" i="18" l="1"/>
  <c r="AT26" i="18"/>
  <c r="AU26" i="18" s="1"/>
  <c r="AS28" i="18" l="1"/>
  <c r="AT27" i="18"/>
  <c r="AU27" i="18" s="1"/>
  <c r="AS29" i="18" l="1"/>
  <c r="AT28" i="18"/>
  <c r="AU28" i="18" s="1"/>
  <c r="AS30" i="18" l="1"/>
  <c r="AT29" i="18"/>
  <c r="AU29" i="18" s="1"/>
  <c r="AS31" i="18" l="1"/>
  <c r="AT30" i="18"/>
  <c r="AU30" i="18" s="1"/>
  <c r="AS32" i="18" l="1"/>
  <c r="AT31" i="18"/>
  <c r="AU31" i="18" s="1"/>
  <c r="AS33" i="18" l="1"/>
  <c r="AT32" i="18"/>
  <c r="AU32" i="18" s="1"/>
  <c r="AS34" i="18" l="1"/>
  <c r="AT33" i="18"/>
  <c r="AU33" i="18" s="1"/>
  <c r="AS35" i="18" l="1"/>
  <c r="AT34" i="18"/>
  <c r="AU34" i="18" s="1"/>
  <c r="AS36" i="18" l="1"/>
  <c r="AT35" i="18"/>
  <c r="AU35" i="18" s="1"/>
  <c r="AS37" i="18" l="1"/>
  <c r="AT36" i="18"/>
  <c r="AU36" i="18" s="1"/>
  <c r="AS38" i="18" l="1"/>
  <c r="AT37" i="18"/>
  <c r="AU37" i="18" s="1"/>
  <c r="AS39" i="18" l="1"/>
  <c r="AT38" i="18"/>
  <c r="AU38" i="18" s="1"/>
  <c r="AS40" i="18" l="1"/>
  <c r="AT39" i="18"/>
  <c r="AU39" i="18" s="1"/>
  <c r="AS41" i="18" l="1"/>
  <c r="AT40" i="18"/>
  <c r="AU40" i="18" s="1"/>
  <c r="AS42" i="18" l="1"/>
  <c r="AT41" i="18"/>
  <c r="AU41" i="18" s="1"/>
  <c r="AS43" i="18" l="1"/>
  <c r="AT42" i="18"/>
  <c r="AU42" i="18" s="1"/>
  <c r="AS44" i="18" l="1"/>
  <c r="AT43" i="18"/>
  <c r="AU43" i="18" s="1"/>
  <c r="AS45" i="18" l="1"/>
  <c r="AT44" i="18"/>
  <c r="AU44" i="18" s="1"/>
  <c r="AS46" i="18" l="1"/>
  <c r="AT45" i="18"/>
  <c r="AU45" i="18" s="1"/>
  <c r="AS47" i="18" l="1"/>
  <c r="AT46" i="18"/>
  <c r="AU46" i="18" s="1"/>
  <c r="AS48" i="18" l="1"/>
  <c r="AT47" i="18"/>
  <c r="AU47" i="18" s="1"/>
  <c r="AS49" i="18" l="1"/>
  <c r="AT48" i="18"/>
  <c r="AU48" i="18" s="1"/>
  <c r="AS50" i="18" l="1"/>
  <c r="AT49" i="18"/>
  <c r="AU49" i="18" s="1"/>
  <c r="AS51" i="18" l="1"/>
  <c r="AT50" i="18"/>
  <c r="AU50" i="18" s="1"/>
  <c r="AS52" i="18" l="1"/>
  <c r="AT51" i="18"/>
  <c r="AU51" i="18" s="1"/>
  <c r="AS53" i="18" l="1"/>
  <c r="AT52" i="18"/>
  <c r="AU52" i="18" s="1"/>
  <c r="AS54" i="18" l="1"/>
  <c r="AT53" i="18"/>
  <c r="AU53" i="18" s="1"/>
  <c r="AS55" i="18" l="1"/>
  <c r="AT54" i="18"/>
  <c r="AU54" i="18" s="1"/>
  <c r="AS56" i="18" l="1"/>
  <c r="AT55" i="18"/>
  <c r="AU55" i="18" s="1"/>
  <c r="AS57" i="18" l="1"/>
  <c r="AT56" i="18"/>
  <c r="AU56" i="18" s="1"/>
  <c r="AS58" i="18" l="1"/>
  <c r="AT57" i="18"/>
  <c r="AU57" i="18" s="1"/>
  <c r="AS59" i="18" l="1"/>
  <c r="AT58" i="18"/>
  <c r="AU58" i="18" s="1"/>
  <c r="AS60" i="18" l="1"/>
  <c r="AT59" i="18"/>
  <c r="AU59" i="18" s="1"/>
  <c r="AS61" i="18" l="1"/>
  <c r="AT60" i="18"/>
  <c r="AU60" i="18" s="1"/>
  <c r="AS62" i="18" l="1"/>
  <c r="AT61" i="18"/>
  <c r="AU61" i="18" s="1"/>
  <c r="AS63" i="18" l="1"/>
  <c r="AT62" i="18"/>
  <c r="AU62" i="18" s="1"/>
  <c r="AS64" i="18" l="1"/>
  <c r="AT63" i="18"/>
  <c r="AU63" i="18" s="1"/>
  <c r="AS65" i="18" l="1"/>
  <c r="AT64" i="18"/>
  <c r="AU64" i="18" s="1"/>
  <c r="AS66" i="18" l="1"/>
  <c r="AT65" i="18"/>
  <c r="AU65" i="18" s="1"/>
  <c r="AS67" i="18" l="1"/>
  <c r="AT66" i="18"/>
  <c r="AU66" i="18" s="1"/>
  <c r="AS68" i="18" l="1"/>
  <c r="AT67" i="18"/>
  <c r="AU67" i="18" s="1"/>
  <c r="AS69" i="18" l="1"/>
  <c r="AT68" i="18"/>
  <c r="AU68" i="18" s="1"/>
  <c r="AS70" i="18" l="1"/>
  <c r="AT69" i="18"/>
  <c r="AU69" i="18" s="1"/>
  <c r="AS71" i="18" l="1"/>
  <c r="AT70" i="18"/>
  <c r="AU70" i="18" s="1"/>
  <c r="AS72" i="18" l="1"/>
  <c r="AT71" i="18"/>
  <c r="AU71" i="18" s="1"/>
  <c r="AS73" i="18" l="1"/>
  <c r="AT72" i="18"/>
  <c r="AU72" i="18" s="1"/>
  <c r="AS74" i="18" l="1"/>
  <c r="AT73" i="18"/>
  <c r="AU73" i="18" s="1"/>
  <c r="AS75" i="18" l="1"/>
  <c r="AT74" i="18"/>
  <c r="AU74" i="18" s="1"/>
  <c r="AS76" i="18" l="1"/>
  <c r="AT75" i="18"/>
  <c r="AU75" i="18" s="1"/>
  <c r="AS77" i="18" l="1"/>
  <c r="AT76" i="18"/>
  <c r="AU76" i="18" s="1"/>
  <c r="AS78" i="18" l="1"/>
  <c r="AT77" i="18"/>
  <c r="AU77" i="18" s="1"/>
  <c r="AS79" i="18" l="1"/>
  <c r="AT78" i="18"/>
  <c r="AU78" i="18" s="1"/>
  <c r="AS80" i="18" l="1"/>
  <c r="AT79" i="18"/>
  <c r="AU79" i="18" s="1"/>
  <c r="AS81" i="18" l="1"/>
  <c r="AT80" i="18"/>
  <c r="AU80" i="18" s="1"/>
  <c r="AS82" i="18" l="1"/>
  <c r="AT81" i="18"/>
  <c r="AU81" i="18" s="1"/>
  <c r="AS83" i="18" l="1"/>
  <c r="AT82" i="18"/>
  <c r="AU82" i="18" s="1"/>
  <c r="AS84" i="18" l="1"/>
  <c r="AT83" i="18"/>
  <c r="AU83" i="18" s="1"/>
  <c r="AS85" i="18" l="1"/>
  <c r="AT84" i="18"/>
  <c r="AU84" i="18" s="1"/>
  <c r="AS86" i="18" l="1"/>
  <c r="AT85" i="18"/>
  <c r="AU85" i="18" s="1"/>
  <c r="AS87" i="18" l="1"/>
  <c r="AT86" i="18"/>
  <c r="AU86" i="18" s="1"/>
  <c r="AS88" i="18" l="1"/>
  <c r="AT87" i="18"/>
  <c r="AU87" i="18" s="1"/>
  <c r="AS89" i="18" l="1"/>
  <c r="AT88" i="18"/>
  <c r="AU88" i="18" s="1"/>
  <c r="AS90" i="18" l="1"/>
  <c r="AT89" i="18"/>
  <c r="AU89" i="18" s="1"/>
  <c r="AS91" i="18" l="1"/>
  <c r="AT90" i="18"/>
  <c r="AU90" i="18" s="1"/>
  <c r="AS92" i="18" l="1"/>
  <c r="AT91" i="18"/>
  <c r="AU91" i="18" s="1"/>
  <c r="AS93" i="18" l="1"/>
  <c r="AT92" i="18"/>
  <c r="AU92" i="18" s="1"/>
  <c r="AS94" i="18" l="1"/>
  <c r="AT93" i="18"/>
  <c r="AU93" i="18" s="1"/>
  <c r="AS95" i="18" l="1"/>
  <c r="AT94" i="18"/>
  <c r="AU94" i="18" s="1"/>
  <c r="AS96" i="18" l="1"/>
  <c r="AT95" i="18"/>
  <c r="AU95" i="18" s="1"/>
  <c r="AS97" i="18" l="1"/>
  <c r="AT96" i="18"/>
  <c r="AU96" i="18" s="1"/>
  <c r="AS98" i="18" l="1"/>
  <c r="AT97" i="18"/>
  <c r="AU97" i="18" s="1"/>
  <c r="AS99" i="18" l="1"/>
  <c r="AT98" i="18"/>
  <c r="AU98" i="18" s="1"/>
  <c r="AS100" i="18" l="1"/>
  <c r="AT99" i="18"/>
  <c r="AU99" i="18" s="1"/>
  <c r="AS101" i="18" l="1"/>
  <c r="AT100" i="18"/>
  <c r="AU100" i="18" s="1"/>
  <c r="AS102" i="18" l="1"/>
  <c r="AT101" i="18"/>
  <c r="AU101" i="18" s="1"/>
  <c r="AS103" i="18" l="1"/>
  <c r="AT102" i="18"/>
  <c r="AU102" i="18" s="1"/>
  <c r="AS104" i="18" l="1"/>
  <c r="AT103" i="18"/>
  <c r="AU103" i="18" s="1"/>
  <c r="AS105" i="18" l="1"/>
  <c r="AT104" i="18"/>
  <c r="AU104" i="18" s="1"/>
  <c r="AS106" i="18" l="1"/>
  <c r="AT105" i="18"/>
  <c r="AU105" i="18" s="1"/>
  <c r="AS107" i="18" l="1"/>
  <c r="AT106" i="18"/>
  <c r="AU106" i="18" s="1"/>
  <c r="AS108" i="18" l="1"/>
  <c r="AT107" i="18"/>
  <c r="AU107" i="18" s="1"/>
  <c r="AS109" i="18" l="1"/>
  <c r="AT108" i="18"/>
  <c r="AU108" i="18" s="1"/>
  <c r="AS110" i="18" l="1"/>
  <c r="AT109" i="18"/>
  <c r="AU109" i="18" s="1"/>
  <c r="AS111" i="18" l="1"/>
  <c r="AT110" i="18"/>
  <c r="AU110" i="18" s="1"/>
  <c r="AS112" i="18" l="1"/>
  <c r="AT111" i="18"/>
  <c r="AU111" i="18" s="1"/>
  <c r="AS113" i="18" l="1"/>
  <c r="AT112" i="18"/>
  <c r="AU112" i="18" s="1"/>
  <c r="AS114" i="18" l="1"/>
  <c r="AT113" i="18"/>
  <c r="AU113" i="18" s="1"/>
  <c r="AS115" i="18" l="1"/>
  <c r="AT114" i="18"/>
  <c r="AU114" i="18" s="1"/>
  <c r="AS116" i="18" l="1"/>
  <c r="AT115" i="18"/>
  <c r="AU115" i="18" s="1"/>
  <c r="AS117" i="18" l="1"/>
  <c r="AT116" i="18"/>
  <c r="AU116" i="18" s="1"/>
  <c r="AS118" i="18" l="1"/>
  <c r="AT117" i="18"/>
  <c r="AU117" i="18" s="1"/>
  <c r="AS119" i="18" l="1"/>
  <c r="AT118" i="18"/>
  <c r="AU118" i="18" s="1"/>
  <c r="AS120" i="18" l="1"/>
  <c r="AT119" i="18"/>
  <c r="AU119" i="18" s="1"/>
  <c r="AS121" i="18" l="1"/>
  <c r="AT120" i="18"/>
  <c r="AU120" i="18" s="1"/>
  <c r="AS122" i="18" l="1"/>
  <c r="AT121" i="18"/>
  <c r="AU121" i="18" s="1"/>
  <c r="AS123" i="18" l="1"/>
  <c r="AT122" i="18"/>
  <c r="AU122" i="18" s="1"/>
  <c r="AS124" i="18" l="1"/>
  <c r="AT123" i="18"/>
  <c r="AU123" i="18" s="1"/>
  <c r="AS125" i="18" l="1"/>
  <c r="AT124" i="18"/>
  <c r="AU124" i="18" s="1"/>
  <c r="AS126" i="18" l="1"/>
  <c r="AT125" i="18"/>
  <c r="AU125" i="18" s="1"/>
  <c r="AS127" i="18" l="1"/>
  <c r="AT126" i="18"/>
  <c r="AU126" i="18" s="1"/>
  <c r="AS128" i="18" l="1"/>
  <c r="AT127" i="18"/>
  <c r="AU127" i="18" s="1"/>
  <c r="AS129" i="18" l="1"/>
  <c r="AT128" i="18"/>
  <c r="AU128" i="18" s="1"/>
  <c r="AS130" i="18" l="1"/>
  <c r="AT129" i="18"/>
  <c r="AU129" i="18" s="1"/>
  <c r="AS131" i="18" l="1"/>
  <c r="AT130" i="18"/>
  <c r="AU130" i="18" s="1"/>
  <c r="AS132" i="18" l="1"/>
  <c r="AT131" i="18"/>
  <c r="AU131" i="18" s="1"/>
  <c r="AS133" i="18" l="1"/>
  <c r="AT132" i="18"/>
  <c r="AU132" i="18" s="1"/>
  <c r="AS134" i="18" l="1"/>
  <c r="AT133" i="18"/>
  <c r="AU133" i="18" s="1"/>
  <c r="AS135" i="18" l="1"/>
  <c r="AT134" i="18"/>
  <c r="AU134" i="18" s="1"/>
  <c r="AS136" i="18" l="1"/>
  <c r="AT135" i="18"/>
  <c r="AU135" i="18" s="1"/>
  <c r="AS137" i="18" l="1"/>
  <c r="AT136" i="18"/>
  <c r="AU136" i="18" s="1"/>
  <c r="AS138" i="18" l="1"/>
  <c r="AT137" i="18"/>
  <c r="AU137" i="18" s="1"/>
  <c r="AS139" i="18" l="1"/>
  <c r="AT138" i="18"/>
  <c r="AU138" i="18" s="1"/>
  <c r="AS140" i="18" l="1"/>
  <c r="AT139" i="18"/>
  <c r="AU139" i="18" s="1"/>
  <c r="AS141" i="18" l="1"/>
  <c r="AT140" i="18"/>
  <c r="AU140" i="18" s="1"/>
  <c r="AS142" i="18" l="1"/>
  <c r="AT141" i="18"/>
  <c r="AU141" i="18" s="1"/>
  <c r="AS143" i="18" l="1"/>
  <c r="AT142" i="18"/>
  <c r="AU142" i="18" s="1"/>
  <c r="AS144" i="18" l="1"/>
  <c r="AT143" i="18"/>
  <c r="AU143" i="18" s="1"/>
  <c r="AS145" i="18" l="1"/>
  <c r="AT144" i="18"/>
  <c r="AU144" i="18" s="1"/>
  <c r="AS146" i="18" l="1"/>
  <c r="AT145" i="18"/>
  <c r="AU145" i="18" s="1"/>
  <c r="AS147" i="18" l="1"/>
  <c r="AT146" i="18"/>
  <c r="AU146" i="18" s="1"/>
  <c r="AS148" i="18" l="1"/>
  <c r="AT147" i="18"/>
  <c r="AU147" i="18" s="1"/>
  <c r="AS149" i="18" l="1"/>
  <c r="AT148" i="18"/>
  <c r="AU148" i="18" s="1"/>
  <c r="AS150" i="18" l="1"/>
  <c r="AT149" i="18"/>
  <c r="AU149" i="18" s="1"/>
  <c r="AS151" i="18" l="1"/>
  <c r="AT150" i="18"/>
  <c r="AU150" i="18" s="1"/>
  <c r="AS152" i="18" l="1"/>
  <c r="AT151" i="18"/>
  <c r="AU151" i="18" s="1"/>
  <c r="AS153" i="18" l="1"/>
  <c r="AT152" i="18"/>
  <c r="AU152" i="18" s="1"/>
  <c r="AS154" i="18" l="1"/>
  <c r="AT153" i="18"/>
  <c r="AU153" i="18" s="1"/>
  <c r="AS155" i="18" l="1"/>
  <c r="AT154" i="18"/>
  <c r="AU154" i="18" s="1"/>
  <c r="AS156" i="18" l="1"/>
  <c r="AT155" i="18"/>
  <c r="AU155" i="18" s="1"/>
  <c r="AS157" i="18" l="1"/>
  <c r="AT156" i="18"/>
  <c r="AU156" i="18" s="1"/>
  <c r="AS158" i="18" l="1"/>
  <c r="AT157" i="18"/>
  <c r="AU157" i="18" s="1"/>
  <c r="AS159" i="18" l="1"/>
  <c r="AT158" i="18"/>
  <c r="AU158" i="18" s="1"/>
  <c r="AS160" i="18" l="1"/>
  <c r="AT159" i="18"/>
  <c r="AU159" i="18" s="1"/>
  <c r="AS161" i="18" l="1"/>
  <c r="AT160" i="18"/>
  <c r="AU160" i="18" s="1"/>
  <c r="AS162" i="18" l="1"/>
  <c r="AT161" i="18"/>
  <c r="AU161" i="18" s="1"/>
  <c r="AS163" i="18" l="1"/>
  <c r="AT162" i="18"/>
  <c r="AU162" i="18" s="1"/>
  <c r="AS164" i="18" l="1"/>
  <c r="AT163" i="18"/>
  <c r="AU163" i="18" s="1"/>
  <c r="AS165" i="18" l="1"/>
  <c r="AT164" i="18"/>
  <c r="AU164" i="18" s="1"/>
  <c r="AS166" i="18" l="1"/>
  <c r="AT165" i="18"/>
  <c r="AU165" i="18" s="1"/>
  <c r="AS167" i="18" l="1"/>
  <c r="AT166" i="18"/>
  <c r="AU166" i="18" s="1"/>
  <c r="AS168" i="18" l="1"/>
  <c r="AT167" i="18"/>
  <c r="AU167" i="18" s="1"/>
  <c r="AS169" i="18" l="1"/>
  <c r="AT168" i="18"/>
  <c r="AU168" i="18" s="1"/>
  <c r="AS170" i="18" l="1"/>
  <c r="AT169" i="18"/>
  <c r="AU169" i="18" s="1"/>
  <c r="AS171" i="18" l="1"/>
  <c r="AT170" i="18"/>
  <c r="AU170" i="18" s="1"/>
  <c r="AS172" i="18" l="1"/>
  <c r="AT171" i="18"/>
  <c r="AU171" i="18" s="1"/>
  <c r="AS173" i="18" l="1"/>
  <c r="AT172" i="18"/>
  <c r="AU172" i="18" s="1"/>
  <c r="AS174" i="18" l="1"/>
  <c r="AT173" i="18"/>
  <c r="AU173" i="18" s="1"/>
  <c r="AS175" i="18" l="1"/>
  <c r="AT174" i="18"/>
  <c r="AU174" i="18" s="1"/>
  <c r="AS176" i="18" l="1"/>
  <c r="AT175" i="18"/>
  <c r="AU175" i="18" s="1"/>
  <c r="AS177" i="18" l="1"/>
  <c r="AT176" i="18"/>
  <c r="AU176" i="18" s="1"/>
  <c r="AS178" i="18" l="1"/>
  <c r="AT177" i="18"/>
  <c r="AU177" i="18" s="1"/>
  <c r="AS179" i="18" l="1"/>
  <c r="AT178" i="18"/>
  <c r="AU178" i="18" s="1"/>
  <c r="AS180" i="18" l="1"/>
  <c r="AT179" i="18"/>
  <c r="AU179" i="18" s="1"/>
  <c r="AS181" i="18" l="1"/>
  <c r="AT180" i="18"/>
  <c r="AU180" i="18" s="1"/>
  <c r="AS182" i="18" l="1"/>
  <c r="AT181" i="18"/>
  <c r="AU181" i="18" s="1"/>
  <c r="AS183" i="18" l="1"/>
  <c r="AT182" i="18"/>
  <c r="AU182" i="18" s="1"/>
  <c r="AS184" i="18" l="1"/>
  <c r="AT183" i="18"/>
  <c r="AU183" i="18" s="1"/>
  <c r="AS185" i="18" l="1"/>
  <c r="AT184" i="18"/>
  <c r="AU184" i="18" s="1"/>
  <c r="AS186" i="18" l="1"/>
  <c r="AT185" i="18"/>
  <c r="AU185" i="18" s="1"/>
  <c r="AS187" i="18" l="1"/>
  <c r="AT186" i="18"/>
  <c r="AU186" i="18" s="1"/>
  <c r="AT187" i="18" l="1"/>
  <c r="AU187" i="18" s="1"/>
  <c r="AU7" i="18" s="1"/>
  <c r="AW187" i="18"/>
  <c r="AW7" i="18" s="1"/>
  <c r="AP8" i="18" s="1"/>
  <c r="K26" i="18" l="1"/>
  <c r="S34" i="18" l="1"/>
  <c r="AO9" i="18"/>
  <c r="AP9" i="18" s="1"/>
  <c r="AN8" i="18"/>
  <c r="AQ8" i="18"/>
  <c r="W30" i="18"/>
  <c r="AA34" i="18" l="1"/>
  <c r="AO10" i="18" l="1"/>
  <c r="AP10" i="18" s="1"/>
  <c r="AN9" i="18"/>
  <c r="AQ9" i="18"/>
  <c r="AA35" i="18" l="1"/>
  <c r="S35" i="18"/>
  <c r="P35" i="18"/>
  <c r="H35" i="18"/>
  <c r="AO11" i="18" l="1"/>
  <c r="AP11" i="18" s="1"/>
  <c r="AN10" i="18"/>
  <c r="AQ10" i="18"/>
  <c r="AA36" i="18" l="1"/>
  <c r="S36" i="18"/>
  <c r="P36" i="18"/>
  <c r="H36" i="18"/>
  <c r="AO12" i="18" l="1"/>
  <c r="AP12" i="18" s="1"/>
  <c r="AN11" i="18"/>
  <c r="AQ11" i="18"/>
  <c r="AA37" i="18" l="1"/>
  <c r="S37" i="18"/>
  <c r="P37" i="18"/>
  <c r="H37" i="18"/>
  <c r="AO13" i="18" l="1"/>
  <c r="AP13" i="18" s="1"/>
  <c r="AN12" i="18"/>
  <c r="AQ12" i="18"/>
  <c r="AA38" i="18" l="1"/>
  <c r="S38" i="18"/>
  <c r="P38" i="18"/>
  <c r="H38" i="18"/>
  <c r="AO14" i="18" l="1"/>
  <c r="AP14" i="18" s="1"/>
  <c r="AN13" i="18"/>
  <c r="AQ13" i="18"/>
  <c r="AA39" i="18" l="1"/>
  <c r="S39" i="18"/>
  <c r="P39" i="18"/>
  <c r="H39" i="18"/>
  <c r="AO17" i="18" l="1"/>
  <c r="AN14" i="18"/>
  <c r="AQ14" i="18"/>
  <c r="AA40" i="18" l="1"/>
  <c r="S40" i="18"/>
  <c r="P40" i="18"/>
  <c r="H40" i="18"/>
  <c r="AQ7" i="18"/>
  <c r="AP17" i="18"/>
  <c r="K24" i="18" l="1"/>
  <c r="W28" i="18" s="1"/>
  <c r="W32" i="18" s="1"/>
  <c r="AO18" i="18"/>
  <c r="AN17" i="18"/>
  <c r="AQ17" i="18"/>
  <c r="AA41" i="18" l="1"/>
  <c r="S41" i="18"/>
  <c r="P41" i="18"/>
  <c r="H41" i="18"/>
  <c r="AP18" i="18"/>
  <c r="AO19" i="18" l="1"/>
  <c r="AN18" i="18"/>
  <c r="AQ18" i="18"/>
  <c r="AA42" i="18" l="1"/>
  <c r="S42" i="18"/>
  <c r="P42" i="18"/>
  <c r="H42" i="18"/>
  <c r="AP19" i="18"/>
  <c r="AO20" i="18" l="1"/>
  <c r="AN19" i="18"/>
  <c r="AQ19" i="18"/>
  <c r="AA43" i="18" l="1"/>
  <c r="S43" i="18"/>
  <c r="P43" i="18"/>
  <c r="H43" i="18"/>
  <c r="AP20" i="18"/>
  <c r="AO21" i="18" l="1"/>
  <c r="AN20" i="18"/>
  <c r="AQ20" i="18"/>
  <c r="P45" i="18" s="1"/>
  <c r="AA44" i="18" l="1"/>
  <c r="S44" i="18"/>
  <c r="P44" i="18"/>
  <c r="H44" i="18"/>
  <c r="AP21" i="18"/>
  <c r="AO22" i="18" l="1"/>
  <c r="AN21" i="18"/>
  <c r="AQ21" i="18"/>
  <c r="S45" i="18" l="1"/>
  <c r="AA45" i="18"/>
  <c r="H45" i="18"/>
  <c r="AP22" i="18"/>
  <c r="AO23" i="18" l="1"/>
  <c r="AN22" i="18"/>
  <c r="AQ22" i="18"/>
  <c r="AP23" i="18" l="1"/>
  <c r="AN23" i="18" s="1"/>
  <c r="AQ23" i="18" l="1"/>
</calcChain>
</file>

<file path=xl/sharedStrings.xml><?xml version="1.0" encoding="utf-8"?>
<sst xmlns="http://schemas.openxmlformats.org/spreadsheetml/2006/main" count="921" uniqueCount="257">
  <si>
    <t>円</t>
    <rPh sb="0" eb="1">
      <t>エン</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</si>
  <si>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</si>
  <si>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</si>
  <si>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</si>
  <si>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</si>
  <si>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電話番号</t>
    <rPh sb="0" eb="2">
      <t>デンワ</t>
    </rPh>
    <rPh sb="2" eb="4">
      <t>バンゴウ</t>
    </rPh>
    <phoneticPr fontId="2"/>
  </si>
  <si>
    <t>育児休業にかかる　　　　子の生年月日</t>
    <rPh sb="0" eb="2">
      <t>イクジ</t>
    </rPh>
    <rPh sb="2" eb="4">
      <t>キュウギョウ</t>
    </rPh>
    <rPh sb="12" eb="13">
      <t>コ</t>
    </rPh>
    <rPh sb="14" eb="16">
      <t>セイネン</t>
    </rPh>
    <rPh sb="16" eb="18">
      <t>ガッピ</t>
    </rPh>
    <phoneticPr fontId="2"/>
  </si>
  <si>
    <t>年</t>
    <rPh sb="0" eb="1">
      <t>ネン</t>
    </rPh>
    <phoneticPr fontId="2"/>
  </si>
  <si>
    <t>月</t>
    <rPh sb="0" eb="1">
      <t>ツキ</t>
    </rPh>
    <phoneticPr fontId="2"/>
  </si>
  <si>
    <t>日</t>
    <rPh sb="0" eb="1">
      <t>ヒ</t>
    </rPh>
    <phoneticPr fontId="2"/>
  </si>
  <si>
    <t>請  求  期  間</t>
    <phoneticPr fontId="2"/>
  </si>
  <si>
    <t>から</t>
    <phoneticPr fontId="2"/>
  </si>
  <si>
    <t>　　公立学校共済組合滋賀支部長　様</t>
  </si>
  <si>
    <t>－</t>
    <phoneticPr fontId="2"/>
  </si>
  <si>
    <t>所属所長</t>
    <rPh sb="0" eb="4">
      <t>ショゾクショチョウ</t>
    </rPh>
    <phoneticPr fontId="2"/>
  </si>
  <si>
    <t>平成</t>
    <rPh sb="0" eb="2">
      <t>ヘイセイ</t>
    </rPh>
    <phoneticPr fontId="2"/>
  </si>
  <si>
    <t>　なお、育児休業手当金の受給期間中に報酬の全部、または一部を受けた場合に、育児休業手当金給付金</t>
    <rPh sb="4" eb="6">
      <t>イクジ</t>
    </rPh>
    <rPh sb="6" eb="8">
      <t>キュウギョウ</t>
    </rPh>
    <rPh sb="8" eb="10">
      <t>テアテ</t>
    </rPh>
    <rPh sb="10" eb="11">
      <t>キン</t>
    </rPh>
    <rPh sb="12" eb="14">
      <t>ジュキュウ</t>
    </rPh>
    <rPh sb="14" eb="17">
      <t>キカンチュウ</t>
    </rPh>
    <rPh sb="18" eb="20">
      <t>ホウシュウ</t>
    </rPh>
    <rPh sb="21" eb="23">
      <t>ゼンブ</t>
    </rPh>
    <rPh sb="27" eb="29">
      <t>イチブ</t>
    </rPh>
    <rPh sb="30" eb="31">
      <t>ウ</t>
    </rPh>
    <rPh sb="33" eb="35">
      <t>バアイ</t>
    </rPh>
    <rPh sb="37" eb="39">
      <t>イクジ</t>
    </rPh>
    <rPh sb="39" eb="41">
      <t>キュウギョウ</t>
    </rPh>
    <rPh sb="44" eb="46">
      <t>キュウフ</t>
    </rPh>
    <phoneticPr fontId="2"/>
  </si>
  <si>
    <t>に変更が生じた際には、すみやかに返納します。</t>
    <rPh sb="4" eb="5">
      <t>ショウ</t>
    </rPh>
    <rPh sb="7" eb="8">
      <t>サイ</t>
    </rPh>
    <rPh sb="16" eb="18">
      <t>ヘンノウ</t>
    </rPh>
    <phoneticPr fontId="2"/>
  </si>
  <si>
    <t>※給付日数を自動計算としています。</t>
    <rPh sb="1" eb="3">
      <t>キュウフ</t>
    </rPh>
    <rPh sb="3" eb="5">
      <t>ニッスウ</t>
    </rPh>
    <rPh sb="6" eb="8">
      <t>ジドウ</t>
    </rPh>
    <rPh sb="8" eb="10">
      <t>ケイサン</t>
    </rPh>
    <phoneticPr fontId="10"/>
  </si>
  <si>
    <t>※色つきセルのみ入力してください。</t>
    <rPh sb="1" eb="2">
      <t>イロ</t>
    </rPh>
    <rPh sb="8" eb="10">
      <t>ニュウリョク</t>
    </rPh>
    <phoneticPr fontId="10"/>
  </si>
  <si>
    <r>
      <t>＊＊＊</t>
    </r>
    <r>
      <rPr>
        <b/>
        <sz val="12"/>
        <rFont val="ＭＳ 明朝"/>
        <family val="1"/>
        <charset val="128"/>
      </rPr>
      <t>　育児休業手当金請求金額算定表　</t>
    </r>
    <r>
      <rPr>
        <b/>
        <sz val="10"/>
        <rFont val="ＭＳ 明朝"/>
        <family val="1"/>
        <charset val="128"/>
      </rPr>
      <t>＊＊＊</t>
    </r>
    <rPh sb="4" eb="6">
      <t>イクジ</t>
    </rPh>
    <rPh sb="6" eb="8">
      <t>キュウギョウ</t>
    </rPh>
    <rPh sb="8" eb="10">
      <t>テア</t>
    </rPh>
    <rPh sb="10" eb="11">
      <t>キン</t>
    </rPh>
    <rPh sb="11" eb="13">
      <t>セイキュウ</t>
    </rPh>
    <rPh sb="13" eb="15">
      <t>キンガク</t>
    </rPh>
    <rPh sb="15" eb="17">
      <t>サンテイ</t>
    </rPh>
    <rPh sb="17" eb="18">
      <t>ヒョウ</t>
    </rPh>
    <phoneticPr fontId="10"/>
  </si>
  <si>
    <t>　</t>
  </si>
  <si>
    <t>育児休業手当金　※育児休業の開始日が平成27年10月１日以降のとき</t>
    <rPh sb="0" eb="2">
      <t>イクジ</t>
    </rPh>
    <rPh sb="2" eb="4">
      <t>キュウギョウ</t>
    </rPh>
    <rPh sb="4" eb="6">
      <t>テアテ</t>
    </rPh>
    <rPh sb="6" eb="7">
      <t>キン</t>
    </rPh>
    <rPh sb="9" eb="11">
      <t>イクジ</t>
    </rPh>
    <rPh sb="11" eb="13">
      <t>キュウギョウ</t>
    </rPh>
    <rPh sb="14" eb="17">
      <t>カイシビ</t>
    </rPh>
    <rPh sb="18" eb="20">
      <t>ヘイセイ</t>
    </rPh>
    <rPh sb="22" eb="23">
      <t>ネン</t>
    </rPh>
    <rPh sb="25" eb="26">
      <t>ガツ</t>
    </rPh>
    <rPh sb="27" eb="28">
      <t>ヒ</t>
    </rPh>
    <rPh sb="28" eb="30">
      <t>イコウ</t>
    </rPh>
    <phoneticPr fontId="10"/>
  </si>
  <si>
    <t>育児休業の対象となる子の生年月日</t>
    <rPh sb="0" eb="2">
      <t>イクジ</t>
    </rPh>
    <rPh sb="2" eb="4">
      <t>キュウギョウ</t>
    </rPh>
    <rPh sb="5" eb="7">
      <t>タイショウ</t>
    </rPh>
    <rPh sb="10" eb="11">
      <t>コ</t>
    </rPh>
    <rPh sb="12" eb="14">
      <t>セイネン</t>
    </rPh>
    <rPh sb="14" eb="16">
      <t>ガッピ</t>
    </rPh>
    <phoneticPr fontId="10"/>
  </si>
  <si>
    <t>パパ、ママ育休プラス</t>
    <rPh sb="5" eb="6">
      <t>イク</t>
    </rPh>
    <rPh sb="6" eb="7">
      <t>ヤスム</t>
    </rPh>
    <phoneticPr fontId="10"/>
  </si>
  <si>
    <t>請　求　期　間</t>
    <rPh sb="0" eb="1">
      <t>ウケ</t>
    </rPh>
    <rPh sb="2" eb="3">
      <t>モトム</t>
    </rPh>
    <rPh sb="4" eb="5">
      <t>マツ</t>
    </rPh>
    <rPh sb="6" eb="7">
      <t>アイダ</t>
    </rPh>
    <phoneticPr fontId="10"/>
  </si>
  <si>
    <t>から</t>
    <phoneticPr fontId="10"/>
  </si>
  <si>
    <t>まで</t>
    <phoneticPr fontId="10"/>
  </si>
  <si>
    <t>ア</t>
    <phoneticPr fontId="2"/>
  </si>
  <si>
    <t>①</t>
    <phoneticPr fontId="10"/>
  </si>
  <si>
    <t>標準報酬月額</t>
    <rPh sb="0" eb="2">
      <t>ヒョウジュン</t>
    </rPh>
    <rPh sb="2" eb="4">
      <t>ホウシュウ</t>
    </rPh>
    <rPh sb="4" eb="6">
      <t>ゲツガク</t>
    </rPh>
    <phoneticPr fontId="10"/>
  </si>
  <si>
    <t>＝</t>
    <phoneticPr fontId="10"/>
  </si>
  <si>
    <t>円</t>
    <rPh sb="0" eb="1">
      <t>エン</t>
    </rPh>
    <phoneticPr fontId="10"/>
  </si>
  <si>
    <t>イ</t>
    <phoneticPr fontId="2"/>
  </si>
  <si>
    <t>②</t>
    <phoneticPr fontId="10"/>
  </si>
  <si>
    <t>給　 料 　日 　額</t>
    <rPh sb="0" eb="1">
      <t>キュウ</t>
    </rPh>
    <rPh sb="3" eb="4">
      <t>リョウ</t>
    </rPh>
    <rPh sb="6" eb="7">
      <t>ヒ</t>
    </rPh>
    <rPh sb="9" eb="10">
      <t>ガク</t>
    </rPh>
    <phoneticPr fontId="10"/>
  </si>
  <si>
    <t>＝</t>
    <phoneticPr fontId="10"/>
  </si>
  <si>
    <t>ア</t>
    <phoneticPr fontId="10"/>
  </si>
  <si>
    <t>÷</t>
    <phoneticPr fontId="10"/>
  </si>
  <si>
    <t>２２</t>
    <phoneticPr fontId="10"/>
  </si>
  <si>
    <t>（５円未満の端数切り捨て、５円以上は10円に切り上げ）</t>
    <rPh sb="2" eb="3">
      <t>エン</t>
    </rPh>
    <rPh sb="3" eb="5">
      <t>ミマン</t>
    </rPh>
    <rPh sb="6" eb="8">
      <t>ハスウ</t>
    </rPh>
    <rPh sb="8" eb="9">
      <t>キ</t>
    </rPh>
    <rPh sb="10" eb="11">
      <t>ス</t>
    </rPh>
    <rPh sb="14" eb="17">
      <t>エンイジョウ</t>
    </rPh>
    <rPh sb="20" eb="21">
      <t>エン</t>
    </rPh>
    <rPh sb="22" eb="23">
      <t>キ</t>
    </rPh>
    <rPh sb="24" eb="25">
      <t>ア</t>
    </rPh>
    <phoneticPr fontId="10"/>
  </si>
  <si>
    <t>ウ</t>
    <phoneticPr fontId="2"/>
  </si>
  <si>
    <t>③</t>
    <phoneticPr fontId="10"/>
  </si>
  <si>
    <t>育児休業手当金日額</t>
    <rPh sb="0" eb="2">
      <t>イクジ</t>
    </rPh>
    <rPh sb="2" eb="4">
      <t>キュウギョウ</t>
    </rPh>
    <rPh sb="4" eb="6">
      <t>テアテ</t>
    </rPh>
    <rPh sb="6" eb="7">
      <t>キン</t>
    </rPh>
    <rPh sb="7" eb="9">
      <t>ニチガク</t>
    </rPh>
    <phoneticPr fontId="10"/>
  </si>
  <si>
    <t>イ</t>
    <phoneticPr fontId="10"/>
  </si>
  <si>
    <t>×</t>
    <phoneticPr fontId="10"/>
  </si>
  <si>
    <t>６７／１００</t>
    <phoneticPr fontId="10"/>
  </si>
  <si>
    <t>（円未満の端数切捨て）</t>
    <phoneticPr fontId="10"/>
  </si>
  <si>
    <t>（180日まで）</t>
    <rPh sb="4" eb="5">
      <t>ニチ</t>
    </rPh>
    <phoneticPr fontId="2"/>
  </si>
  <si>
    <t>エ</t>
    <phoneticPr fontId="2"/>
  </si>
  <si>
    <t>④</t>
    <phoneticPr fontId="10"/>
  </si>
  <si>
    <t>５０／１００</t>
    <phoneticPr fontId="10"/>
  </si>
  <si>
    <t>（181日以降）</t>
    <rPh sb="4" eb="5">
      <t>ニチ</t>
    </rPh>
    <rPh sb="5" eb="7">
      <t>イコウ</t>
    </rPh>
    <phoneticPr fontId="2"/>
  </si>
  <si>
    <t>オ</t>
    <phoneticPr fontId="2"/>
  </si>
  <si>
    <t>⑤</t>
    <phoneticPr fontId="2"/>
  </si>
  <si>
    <t>給付上限日額</t>
    <rPh sb="0" eb="2">
      <t>キュウフ</t>
    </rPh>
    <rPh sb="2" eb="4">
      <t>ジョウゲン</t>
    </rPh>
    <rPh sb="4" eb="6">
      <t>ニチガク</t>
    </rPh>
    <phoneticPr fontId="2"/>
  </si>
  <si>
    <t>カ</t>
    <phoneticPr fontId="2"/>
  </si>
  <si>
    <t>⑥</t>
    <phoneticPr fontId="2"/>
  </si>
  <si>
    <t>キ</t>
    <phoneticPr fontId="2"/>
  </si>
  <si>
    <t>⑦</t>
    <phoneticPr fontId="10"/>
  </si>
  <si>
    <t>請求対象期間の　　　休業日数</t>
    <rPh sb="0" eb="2">
      <t>セイキュウ</t>
    </rPh>
    <rPh sb="2" eb="4">
      <t>タイショウ</t>
    </rPh>
    <rPh sb="4" eb="6">
      <t>キカン</t>
    </rPh>
    <rPh sb="10" eb="12">
      <t>キュウギョウ</t>
    </rPh>
    <rPh sb="12" eb="14">
      <t>ニッスウ</t>
    </rPh>
    <phoneticPr fontId="10"/>
  </si>
  <si>
    <t>＝</t>
    <phoneticPr fontId="10"/>
  </si>
  <si>
    <t>日</t>
    <rPh sb="0" eb="1">
      <t>ニチ</t>
    </rPh>
    <phoneticPr fontId="10"/>
  </si>
  <si>
    <t>　（祝日法による休日・年末年始を含み、土・日曜日を除く）</t>
    <rPh sb="2" eb="4">
      <t>シュクジツ</t>
    </rPh>
    <rPh sb="4" eb="5">
      <t>ホウ</t>
    </rPh>
    <rPh sb="8" eb="10">
      <t>キュウジツ</t>
    </rPh>
    <rPh sb="11" eb="13">
      <t>ネンマツ</t>
    </rPh>
    <rPh sb="13" eb="15">
      <t>ネンシ</t>
    </rPh>
    <rPh sb="16" eb="17">
      <t>フク</t>
    </rPh>
    <rPh sb="19" eb="20">
      <t>ツチ</t>
    </rPh>
    <rPh sb="21" eb="22">
      <t>ヒ</t>
    </rPh>
    <rPh sb="22" eb="24">
      <t>ヨウビ</t>
    </rPh>
    <rPh sb="25" eb="26">
      <t>ノゾ</t>
    </rPh>
    <phoneticPr fontId="10"/>
  </si>
  <si>
    <t>ク</t>
    <phoneticPr fontId="2"/>
  </si>
  <si>
    <t>⑧</t>
    <phoneticPr fontId="10"/>
  </si>
  <si>
    <t>＝</t>
    <phoneticPr fontId="10"/>
  </si>
  <si>
    <t>ケ</t>
    <phoneticPr fontId="2"/>
  </si>
  <si>
    <t>⑨</t>
    <phoneticPr fontId="10"/>
  </si>
  <si>
    <t>請　求　金　額</t>
    <rPh sb="0" eb="1">
      <t>ショウ</t>
    </rPh>
    <rPh sb="2" eb="3">
      <t>モトム</t>
    </rPh>
    <rPh sb="4" eb="5">
      <t>キン</t>
    </rPh>
    <rPh sb="6" eb="7">
      <t>ガク</t>
    </rPh>
    <phoneticPr fontId="10"/>
  </si>
  <si>
    <t>ウ または オ</t>
    <phoneticPr fontId="10"/>
  </si>
  <si>
    <t>×</t>
    <phoneticPr fontId="10"/>
  </si>
  <si>
    <t>キ</t>
    <phoneticPr fontId="10"/>
  </si>
  <si>
    <t>コ</t>
    <phoneticPr fontId="2"/>
  </si>
  <si>
    <t>⑩</t>
    <phoneticPr fontId="10"/>
  </si>
  <si>
    <t>エ または カ</t>
    <phoneticPr fontId="10"/>
  </si>
  <si>
    <t>ク</t>
    <phoneticPr fontId="10"/>
  </si>
  <si>
    <t>⑪</t>
    <phoneticPr fontId="2"/>
  </si>
  <si>
    <t>請求金額合計</t>
    <rPh sb="0" eb="2">
      <t>セイキュウ</t>
    </rPh>
    <rPh sb="2" eb="4">
      <t>キンガク</t>
    </rPh>
    <rPh sb="4" eb="6">
      <t>ゴウケイ</t>
    </rPh>
    <phoneticPr fontId="2"/>
  </si>
  <si>
    <t>＝</t>
    <phoneticPr fontId="2"/>
  </si>
  <si>
    <t>＋</t>
    <phoneticPr fontId="2"/>
  </si>
  <si>
    <t>支　給　日　数</t>
    <rPh sb="0" eb="1">
      <t>ササ</t>
    </rPh>
    <rPh sb="2" eb="3">
      <t>キュウ</t>
    </rPh>
    <rPh sb="4" eb="5">
      <t>ヒ</t>
    </rPh>
    <rPh sb="6" eb="7">
      <t>スウ</t>
    </rPh>
    <phoneticPr fontId="10"/>
  </si>
  <si>
    <t>※ この様式は、共済組合へ提出していただく必要はありません。</t>
    <rPh sb="4" eb="6">
      <t>ヨウシキ</t>
    </rPh>
    <rPh sb="8" eb="12">
      <t>キ</t>
    </rPh>
    <rPh sb="13" eb="15">
      <t>テイシュツ</t>
    </rPh>
    <rPh sb="21" eb="23">
      <t>ヒツヨウ</t>
    </rPh>
    <phoneticPr fontId="10"/>
  </si>
  <si>
    <t>給付日額上限額の変遷</t>
    <rPh sb="0" eb="2">
      <t>キュウフ</t>
    </rPh>
    <rPh sb="2" eb="4">
      <t>ニチガク</t>
    </rPh>
    <rPh sb="4" eb="7">
      <t>ジョウゲンガク</t>
    </rPh>
    <rPh sb="8" eb="10">
      <t>ヘンセン</t>
    </rPh>
    <phoneticPr fontId="10"/>
  </si>
  <si>
    <t>期　　間</t>
    <rPh sb="0" eb="1">
      <t>キ</t>
    </rPh>
    <rPh sb="3" eb="4">
      <t>アイダ</t>
    </rPh>
    <phoneticPr fontId="10"/>
  </si>
  <si>
    <t>育児休業手当金</t>
    <rPh sb="0" eb="2">
      <t>イクジ</t>
    </rPh>
    <rPh sb="2" eb="4">
      <t>キュウギョウ</t>
    </rPh>
    <rPh sb="4" eb="6">
      <t>テアテ</t>
    </rPh>
    <rPh sb="6" eb="7">
      <t>キン</t>
    </rPh>
    <phoneticPr fontId="10"/>
  </si>
  <si>
    <t>６７％　　　　(180日まで）</t>
    <phoneticPr fontId="10"/>
  </si>
  <si>
    <t>５０％　　　　　　(181日以降）</t>
    <rPh sb="13" eb="14">
      <t>ヒ</t>
    </rPh>
    <rPh sb="14" eb="16">
      <t>イコウ</t>
    </rPh>
    <phoneticPr fontId="10"/>
  </si>
  <si>
    <t>令和</t>
    <rPh sb="0" eb="2">
      <t>レイワ</t>
    </rPh>
    <phoneticPr fontId="2"/>
  </si>
  <si>
    <t>名　称</t>
    <rPh sb="0" eb="1">
      <t>ナ</t>
    </rPh>
    <rPh sb="2" eb="3">
      <t>ショウ</t>
    </rPh>
    <phoneticPr fontId="2"/>
  </si>
  <si>
    <t>標準報酬月額
（短期・介護）</t>
    <rPh sb="0" eb="2">
      <t>ヒョウジュン</t>
    </rPh>
    <rPh sb="2" eb="4">
      <t>ホウシュウ</t>
    </rPh>
    <rPh sb="4" eb="6">
      <t>ゲツガク</t>
    </rPh>
    <rPh sb="8" eb="10">
      <t>タンキ</t>
    </rPh>
    <rPh sb="11" eb="13">
      <t>カイゴ</t>
    </rPh>
    <phoneticPr fontId="2"/>
  </si>
  <si>
    <t>承認された
育児休業の初日</t>
    <rPh sb="0" eb="2">
      <t>ショウニン</t>
    </rPh>
    <rPh sb="6" eb="8">
      <t>イクジ</t>
    </rPh>
    <rPh sb="8" eb="10">
      <t>キュウギョウ</t>
    </rPh>
    <rPh sb="11" eb="13">
      <t>ショニチ</t>
    </rPh>
    <phoneticPr fontId="2"/>
  </si>
  <si>
    <t>承認された
育児休業の末日</t>
    <rPh sb="0" eb="2">
      <t>ショウニン</t>
    </rPh>
    <rPh sb="6" eb="8">
      <t>イクジ</t>
    </rPh>
    <rPh sb="8" eb="10">
      <t>キュウギョウ</t>
    </rPh>
    <rPh sb="11" eb="13">
      <t>マツジツ</t>
    </rPh>
    <phoneticPr fontId="2"/>
  </si>
  <si>
    <t>所属所コード</t>
    <phoneticPr fontId="2"/>
  </si>
  <si>
    <t>請求者
（申出者）</t>
    <rPh sb="0" eb="3">
      <t>セイキュウシャ</t>
    </rPh>
    <rPh sb="5" eb="7">
      <t>モウシデ</t>
    </rPh>
    <rPh sb="7" eb="8">
      <t>シャ</t>
    </rPh>
    <phoneticPr fontId="2"/>
  </si>
  <si>
    <t>（共済組合記入欄）</t>
    <rPh sb="1" eb="3">
      <t>キョウサイ</t>
    </rPh>
    <rPh sb="3" eb="5">
      <t>クミアイ</t>
    </rPh>
    <rPh sb="5" eb="7">
      <t>キニュウ</t>
    </rPh>
    <rPh sb="7" eb="8">
      <t>ラン</t>
    </rPh>
    <phoneticPr fontId="2"/>
  </si>
  <si>
    <t>組 合 員 氏 名</t>
    <rPh sb="0" eb="1">
      <t>グミ</t>
    </rPh>
    <rPh sb="2" eb="3">
      <t>ゴウ</t>
    </rPh>
    <rPh sb="4" eb="5">
      <t>イン</t>
    </rPh>
    <rPh sb="6" eb="7">
      <t>シ</t>
    </rPh>
    <rPh sb="8" eb="9">
      <t>ナ</t>
    </rPh>
    <phoneticPr fontId="2"/>
  </si>
  <si>
    <t>所　属　所</t>
    <rPh sb="0" eb="1">
      <t>ショ</t>
    </rPh>
    <rPh sb="2" eb="3">
      <t>ゾク</t>
    </rPh>
    <rPh sb="4" eb="5">
      <t>ショ</t>
    </rPh>
    <phoneticPr fontId="2"/>
  </si>
  <si>
    <t>（請求期間の末日は、１歳の誕生日の前日か、育児休業の末日のどちらか早い方を記載してください。）</t>
    <rPh sb="1" eb="3">
      <t>セイキュウ</t>
    </rPh>
    <rPh sb="3" eb="5">
      <t>キカン</t>
    </rPh>
    <rPh sb="6" eb="8">
      <t>マツジツ</t>
    </rPh>
    <rPh sb="11" eb="12">
      <t>サイ</t>
    </rPh>
    <rPh sb="13" eb="16">
      <t>タンジョウビ</t>
    </rPh>
    <rPh sb="17" eb="19">
      <t>ゼンジツ</t>
    </rPh>
    <rPh sb="21" eb="23">
      <t>イクジ</t>
    </rPh>
    <rPh sb="23" eb="25">
      <t>キュウギョウ</t>
    </rPh>
    <rPh sb="26" eb="28">
      <t>マツジツ</t>
    </rPh>
    <rPh sb="33" eb="34">
      <t>ハヤ</t>
    </rPh>
    <rPh sb="35" eb="36">
      <t>ホウ</t>
    </rPh>
    <rPh sb="37" eb="39">
      <t>キサイ</t>
    </rPh>
    <phoneticPr fontId="2"/>
  </si>
  <si>
    <t>　上記のとおり育児休業手当金の請求期間の変更にともなう変更請求、および地方公務員等共済組合法第114条</t>
    <rPh sb="7" eb="9">
      <t>イクジ</t>
    </rPh>
    <rPh sb="9" eb="11">
      <t>キュウギョウ</t>
    </rPh>
    <rPh sb="11" eb="13">
      <t>テアテ</t>
    </rPh>
    <rPh sb="13" eb="14">
      <t>キン</t>
    </rPh>
    <rPh sb="17" eb="19">
      <t>キカン</t>
    </rPh>
    <rPh sb="20" eb="22">
      <t>ヘンコウ</t>
    </rPh>
    <rPh sb="27" eb="29">
      <t>ヘンコウ</t>
    </rPh>
    <rPh sb="29" eb="31">
      <t>セイキュウ</t>
    </rPh>
    <rPh sb="35" eb="37">
      <t>チホウ</t>
    </rPh>
    <rPh sb="37" eb="40">
      <t>コウムイン</t>
    </rPh>
    <rPh sb="40" eb="41">
      <t>トウ</t>
    </rPh>
    <rPh sb="41" eb="43">
      <t>キョウサイ</t>
    </rPh>
    <rPh sb="43" eb="45">
      <t>クミアイ</t>
    </rPh>
    <rPh sb="45" eb="46">
      <t>ホウ</t>
    </rPh>
    <rPh sb="46" eb="47">
      <t>ダイ</t>
    </rPh>
    <rPh sb="50" eb="51">
      <t>ジョウ</t>
    </rPh>
    <phoneticPr fontId="2"/>
  </si>
  <si>
    <t>の２第１項の規定による、育児休業期間にかかる掛金の免除期間の変更を申し出ます。</t>
    <rPh sb="27" eb="29">
      <t>キカン</t>
    </rPh>
    <rPh sb="30" eb="32">
      <t>ヘンコウ</t>
    </rPh>
    <phoneticPr fontId="2"/>
  </si>
  <si>
    <t>承認された
育児休業の期間</t>
    <rPh sb="0" eb="2">
      <t>ショウニン</t>
    </rPh>
    <rPh sb="6" eb="8">
      <t>イクジ</t>
    </rPh>
    <rPh sb="8" eb="10">
      <t>キュウギョウ</t>
    </rPh>
    <rPh sb="11" eb="13">
      <t>キカン</t>
    </rPh>
    <phoneticPr fontId="2"/>
  </si>
  <si>
    <t>変更前</t>
    <rPh sb="0" eb="2">
      <t>ヘンコウ</t>
    </rPh>
    <rPh sb="2" eb="3">
      <t>マエ</t>
    </rPh>
    <phoneticPr fontId="2"/>
  </si>
  <si>
    <t>変更後</t>
    <rPh sb="0" eb="2">
      <t>ヘンコウ</t>
    </rPh>
    <rPh sb="2" eb="3">
      <t>ゴ</t>
    </rPh>
    <phoneticPr fontId="2"/>
  </si>
  <si>
    <t>育児休業手当金
請  求  期  間</t>
    <rPh sb="0" eb="2">
      <t>イクジ</t>
    </rPh>
    <rPh sb="2" eb="4">
      <t>キュウギョウ</t>
    </rPh>
    <rPh sb="4" eb="6">
      <t>テアテ</t>
    </rPh>
    <rPh sb="6" eb="7">
      <t>キン</t>
    </rPh>
    <phoneticPr fontId="2"/>
  </si>
  <si>
    <t>月</t>
    <rPh sb="0" eb="1">
      <t>ガツ</t>
    </rPh>
    <phoneticPr fontId="2"/>
  </si>
  <si>
    <t>日</t>
    <rPh sb="0" eb="1">
      <t>ニチ</t>
    </rPh>
    <phoneticPr fontId="2"/>
  </si>
  <si>
    <t>育児休業手当金（変更）請求書　　兼　　育児休業等掛金免除（変更）申出書</t>
    <rPh sb="0" eb="2">
      <t>イクジ</t>
    </rPh>
    <rPh sb="2" eb="4">
      <t>キュウギョウ</t>
    </rPh>
    <rPh sb="4" eb="6">
      <t>テアテ</t>
    </rPh>
    <rPh sb="6" eb="7">
      <t>キン</t>
    </rPh>
    <rPh sb="8" eb="10">
      <t>ヘンコウ</t>
    </rPh>
    <rPh sb="11" eb="14">
      <t>セイキュウショ</t>
    </rPh>
    <rPh sb="16" eb="17">
      <t>ケン</t>
    </rPh>
    <rPh sb="19" eb="21">
      <t>イクジ</t>
    </rPh>
    <rPh sb="21" eb="23">
      <t>キュウギョウ</t>
    </rPh>
    <rPh sb="23" eb="24">
      <t>トウ</t>
    </rPh>
    <rPh sb="24" eb="26">
      <t>カケキン</t>
    </rPh>
    <rPh sb="26" eb="28">
      <t>メンジョ</t>
    </rPh>
    <rPh sb="29" eb="31">
      <t>ヘンコウ</t>
    </rPh>
    <rPh sb="32" eb="35">
      <t>モウシデショ</t>
    </rPh>
    <phoneticPr fontId="2"/>
  </si>
  <si>
    <t>（支給期間延長請求は毎月請求のため、請求期間は延長請求対象月の請求期間を記載してください。）</t>
    <rPh sb="1" eb="3">
      <t>シキュウ</t>
    </rPh>
    <rPh sb="3" eb="5">
      <t>キカン</t>
    </rPh>
    <rPh sb="5" eb="7">
      <t>エンチョウ</t>
    </rPh>
    <rPh sb="7" eb="9">
      <t>セイキュウ</t>
    </rPh>
    <rPh sb="10" eb="12">
      <t>マイツキ</t>
    </rPh>
    <rPh sb="12" eb="14">
      <t>セイキュウ</t>
    </rPh>
    <rPh sb="18" eb="20">
      <t>セイキュウ</t>
    </rPh>
    <rPh sb="20" eb="22">
      <t>キカン</t>
    </rPh>
    <rPh sb="23" eb="25">
      <t>エンチョウ</t>
    </rPh>
    <rPh sb="25" eb="27">
      <t>セイキュウ</t>
    </rPh>
    <rPh sb="27" eb="29">
      <t>タイショウ</t>
    </rPh>
    <rPh sb="29" eb="30">
      <t>ツキ</t>
    </rPh>
    <rPh sb="31" eb="33">
      <t>セイキュウ</t>
    </rPh>
    <rPh sb="33" eb="35">
      <t>キカン</t>
    </rPh>
    <rPh sb="36" eb="38">
      <t>キサイ</t>
    </rPh>
    <phoneticPr fontId="2"/>
  </si>
  <si>
    <t>育児休業手当金【支給期間延長】請求書　兼　育児休業等掛金免除申出書</t>
    <rPh sb="0" eb="2">
      <t>イクジ</t>
    </rPh>
    <rPh sb="2" eb="4">
      <t>キュウギョウ</t>
    </rPh>
    <rPh sb="4" eb="6">
      <t>テアテ</t>
    </rPh>
    <rPh sb="6" eb="7">
      <t>キン</t>
    </rPh>
    <rPh sb="8" eb="10">
      <t>シキュウ</t>
    </rPh>
    <rPh sb="10" eb="12">
      <t>キカン</t>
    </rPh>
    <rPh sb="12" eb="14">
      <t>エンチョウ</t>
    </rPh>
    <rPh sb="15" eb="18">
      <t>セイキュウショ</t>
    </rPh>
    <rPh sb="19" eb="20">
      <t>ケン</t>
    </rPh>
    <rPh sb="21" eb="23">
      <t>イクジ</t>
    </rPh>
    <rPh sb="23" eb="25">
      <t>キュウギョウ</t>
    </rPh>
    <rPh sb="25" eb="26">
      <t>トウ</t>
    </rPh>
    <rPh sb="26" eb="28">
      <t>カケキン</t>
    </rPh>
    <rPh sb="28" eb="30">
      <t>メンジョ</t>
    </rPh>
    <rPh sb="30" eb="33">
      <t>モウシデショ</t>
    </rPh>
    <phoneticPr fontId="2"/>
  </si>
  <si>
    <t>育児休業にかかる　　　　子の名前</t>
    <rPh sb="0" eb="2">
      <t>イクジ</t>
    </rPh>
    <rPh sb="2" eb="4">
      <t>キュウギョウ</t>
    </rPh>
    <rPh sb="12" eb="13">
      <t>コ</t>
    </rPh>
    <rPh sb="14" eb="16">
      <t>ナマエ</t>
    </rPh>
    <phoneticPr fontId="2"/>
  </si>
  <si>
    <t xml:space="preserve"> 養育を行う予定であった配偶者の死亡</t>
    <rPh sb="1" eb="3">
      <t>ヨウイク</t>
    </rPh>
    <rPh sb="4" eb="5">
      <t>オコナ</t>
    </rPh>
    <rPh sb="6" eb="8">
      <t>ヨテイ</t>
    </rPh>
    <rPh sb="12" eb="15">
      <t>ハイグウシャ</t>
    </rPh>
    <rPh sb="16" eb="18">
      <t>シボウ</t>
    </rPh>
    <phoneticPr fontId="2"/>
  </si>
  <si>
    <t xml:space="preserve"> 養育を行う予定であった配偶者の負傷、疾病等</t>
    <rPh sb="1" eb="3">
      <t>ヨウイク</t>
    </rPh>
    <rPh sb="4" eb="5">
      <t>オコナ</t>
    </rPh>
    <rPh sb="6" eb="8">
      <t>ヨテイ</t>
    </rPh>
    <rPh sb="12" eb="15">
      <t>ハイグウシャ</t>
    </rPh>
    <rPh sb="16" eb="18">
      <t>フショウ</t>
    </rPh>
    <rPh sb="19" eb="21">
      <t>シッペイ</t>
    </rPh>
    <rPh sb="21" eb="22">
      <t>トウ</t>
    </rPh>
    <phoneticPr fontId="2"/>
  </si>
  <si>
    <t xml:space="preserve"> 婚姻の解消等により、養育を行う予定であった配偶者と、当該子の別居</t>
    <rPh sb="1" eb="3">
      <t>コンイン</t>
    </rPh>
    <rPh sb="4" eb="6">
      <t>カイショウ</t>
    </rPh>
    <rPh sb="6" eb="7">
      <t>トウ</t>
    </rPh>
    <rPh sb="11" eb="13">
      <t>ヨウイク</t>
    </rPh>
    <rPh sb="14" eb="15">
      <t>オコナ</t>
    </rPh>
    <rPh sb="16" eb="18">
      <t>ヨテイ</t>
    </rPh>
    <rPh sb="22" eb="25">
      <t>ハイグウシャ</t>
    </rPh>
    <rPh sb="27" eb="29">
      <t>トウガイ</t>
    </rPh>
    <rPh sb="29" eb="30">
      <t>シ</t>
    </rPh>
    <rPh sb="31" eb="33">
      <t>ベッキョ</t>
    </rPh>
    <phoneticPr fontId="2"/>
  </si>
  <si>
    <t xml:space="preserve"> 養育を行う予定であった配偶者の産前・産後休暇の取得</t>
    <rPh sb="1" eb="3">
      <t>ヨウイク</t>
    </rPh>
    <rPh sb="4" eb="5">
      <t>オコナ</t>
    </rPh>
    <rPh sb="6" eb="8">
      <t>ヨテイ</t>
    </rPh>
    <rPh sb="12" eb="15">
      <t>ハイグウシャ</t>
    </rPh>
    <rPh sb="16" eb="18">
      <t>サンゼン</t>
    </rPh>
    <rPh sb="19" eb="21">
      <t>サンゴ</t>
    </rPh>
    <rPh sb="21" eb="23">
      <t>キュウカ</t>
    </rPh>
    <rPh sb="24" eb="26">
      <t>シュトク</t>
    </rPh>
    <phoneticPr fontId="2"/>
  </si>
  <si>
    <t>規定による、育児休業期間にかかる掛金の免除を申し出ます。</t>
    <phoneticPr fontId="2"/>
  </si>
  <si>
    <t>円</t>
    <rPh sb="0" eb="1">
      <t>エン</t>
    </rPh>
    <phoneticPr fontId="2"/>
  </si>
  <si>
    <t>割</t>
    <rPh sb="0" eb="1">
      <t>ワ</t>
    </rPh>
    <phoneticPr fontId="2"/>
  </si>
  <si>
    <t>)</t>
    <phoneticPr fontId="2"/>
  </si>
  <si>
    <t>(</t>
    <phoneticPr fontId="2"/>
  </si>
  <si>
    <t>日</t>
    <rPh sb="0" eb="1">
      <t>ニチ</t>
    </rPh>
    <phoneticPr fontId="2"/>
  </si>
  <si>
    <t>年</t>
    <rPh sb="0" eb="1">
      <t>ネン</t>
    </rPh>
    <phoneticPr fontId="2"/>
  </si>
  <si>
    <t>月</t>
    <rPh sb="0" eb="1">
      <t>ゲツ</t>
    </rPh>
    <phoneticPr fontId="2"/>
  </si>
  <si>
    <t>～</t>
    <phoneticPr fontId="2"/>
  </si>
  <si>
    <t>勤務しなかった期間に支払われた報酬についての所属機関の長または給与事務担当者の証明</t>
    <rPh sb="0" eb="2">
      <t>キンム</t>
    </rPh>
    <rPh sb="7" eb="9">
      <t>キカン</t>
    </rPh>
    <rPh sb="10" eb="12">
      <t>シハラ</t>
    </rPh>
    <rPh sb="15" eb="17">
      <t>ホウシュウ</t>
    </rPh>
    <rPh sb="22" eb="24">
      <t>ショゾク</t>
    </rPh>
    <rPh sb="24" eb="26">
      <t>キカン</t>
    </rPh>
    <rPh sb="27" eb="28">
      <t>チョウ</t>
    </rPh>
    <rPh sb="31" eb="33">
      <t>キュウヨ</t>
    </rPh>
    <rPh sb="33" eb="35">
      <t>ジム</t>
    </rPh>
    <rPh sb="35" eb="38">
      <t>タントウシャ</t>
    </rPh>
    <rPh sb="39" eb="41">
      <t>ショウメイ</t>
    </rPh>
    <phoneticPr fontId="2"/>
  </si>
  <si>
    <t>上記のとおり報酬を支払ったことを証明します。</t>
    <rPh sb="0" eb="2">
      <t>ジョウキ</t>
    </rPh>
    <rPh sb="6" eb="8">
      <t>ホウシュウ</t>
    </rPh>
    <rPh sb="9" eb="11">
      <t>シハラ</t>
    </rPh>
    <rPh sb="16" eb="18">
      <t>ショウメイ</t>
    </rPh>
    <phoneticPr fontId="2"/>
  </si>
  <si>
    <t>職名</t>
    <rPh sb="0" eb="2">
      <t>ショクメイ</t>
    </rPh>
    <phoneticPr fontId="2"/>
  </si>
  <si>
    <t>氏名</t>
    <rPh sb="0" eb="2">
      <t>シメイ</t>
    </rPh>
    <phoneticPr fontId="2"/>
  </si>
  <si>
    <t>所属所長または
給与事務担当者</t>
    <rPh sb="0" eb="2">
      <t>ショゾク</t>
    </rPh>
    <rPh sb="2" eb="4">
      <t>ショチョウ</t>
    </rPh>
    <rPh sb="8" eb="10">
      <t>キュウヨ</t>
    </rPh>
    <rPh sb="10" eb="12">
      <t>ジム</t>
    </rPh>
    <rPh sb="12" eb="15">
      <t>タントウシャ</t>
    </rPh>
    <phoneticPr fontId="2"/>
  </si>
  <si>
    <r>
      <t>　※所属所からの「勤務しなかった期間の報酬支払証明書」は、手当金請求期間中、月ごとに</t>
    </r>
    <r>
      <rPr>
        <b/>
        <u/>
        <sz val="11"/>
        <color rgb="FFFFFF00"/>
        <rFont val="BIZ UDP明朝 Medium"/>
        <family val="1"/>
        <charset val="128"/>
      </rPr>
      <t>翌月１０日まで</t>
    </r>
    <r>
      <rPr>
        <b/>
        <sz val="11"/>
        <color rgb="FFFFFF00"/>
        <rFont val="BIZ UDP明朝 Medium"/>
        <family val="1"/>
        <charset val="128"/>
      </rPr>
      <t>に必ず提出していただく必要がありますのでご注意願います。</t>
    </r>
    <rPh sb="2" eb="4">
      <t>ショゾク</t>
    </rPh>
    <rPh sb="4" eb="5">
      <t>ショ</t>
    </rPh>
    <rPh sb="29" eb="31">
      <t>テアテ</t>
    </rPh>
    <rPh sb="31" eb="32">
      <t>キン</t>
    </rPh>
    <rPh sb="32" eb="34">
      <t>セイキュウ</t>
    </rPh>
    <rPh sb="34" eb="37">
      <t>キカンチュウ</t>
    </rPh>
    <rPh sb="38" eb="39">
      <t>ツキ</t>
    </rPh>
    <rPh sb="42" eb="44">
      <t>ヨクゲツ</t>
    </rPh>
    <rPh sb="46" eb="47">
      <t>ヒ</t>
    </rPh>
    <rPh sb="50" eb="51">
      <t>カナラ</t>
    </rPh>
    <rPh sb="52" eb="54">
      <t>テイシュツ</t>
    </rPh>
    <rPh sb="60" eb="62">
      <t>ヒツヨウ</t>
    </rPh>
    <rPh sb="70" eb="72">
      <t>チュウイ</t>
    </rPh>
    <rPh sb="72" eb="73">
      <t>ネガ</t>
    </rPh>
    <phoneticPr fontId="2"/>
  </si>
  <si>
    <t>請  求  金  額</t>
    <phoneticPr fontId="2"/>
  </si>
  <si>
    <t>決 定 金 額</t>
    <phoneticPr fontId="2"/>
  </si>
  <si>
    <t>（請求金額算定表より算出してください。)</t>
    <rPh sb="1" eb="3">
      <t>セイキュウ</t>
    </rPh>
    <rPh sb="3" eb="5">
      <t>キンガク</t>
    </rPh>
    <rPh sb="5" eb="7">
      <t>サンテイ</t>
    </rPh>
    <rPh sb="7" eb="8">
      <t>ヒョウ</t>
    </rPh>
    <rPh sb="10" eb="12">
      <t>サンシュツ</t>
    </rPh>
    <phoneticPr fontId="2"/>
  </si>
  <si>
    <t>　</t>
    <phoneticPr fontId="2"/>
  </si>
  <si>
    <t>令和元年7月31日</t>
    <phoneticPr fontId="10"/>
  </si>
  <si>
    <t>令和1年8月1日～</t>
    <rPh sb="0" eb="1">
      <t>レイ</t>
    </rPh>
    <rPh sb="1" eb="2">
      <t>ワ</t>
    </rPh>
    <rPh sb="3" eb="4">
      <t>ネン</t>
    </rPh>
    <rPh sb="5" eb="6">
      <t>ツキ</t>
    </rPh>
    <rPh sb="7" eb="8">
      <t>ヒ</t>
    </rPh>
    <phoneticPr fontId="10"/>
  </si>
  <si>
    <t>令和2年8月1日～</t>
    <rPh sb="0" eb="1">
      <t>レイ</t>
    </rPh>
    <rPh sb="1" eb="2">
      <t>ワ</t>
    </rPh>
    <rPh sb="3" eb="4">
      <t>ネン</t>
    </rPh>
    <rPh sb="5" eb="6">
      <t>ツキ</t>
    </rPh>
    <rPh sb="7" eb="8">
      <t>ヒ</t>
    </rPh>
    <phoneticPr fontId="10"/>
  </si>
  <si>
    <t>公立　花子</t>
    <rPh sb="0" eb="2">
      <t>コウリツ</t>
    </rPh>
    <rPh sb="3" eb="5">
      <t>ハナコ</t>
    </rPh>
    <phoneticPr fontId="2"/>
  </si>
  <si>
    <t>琵琶湖小学校</t>
    <rPh sb="0" eb="3">
      <t>ビワコ</t>
    </rPh>
    <rPh sb="3" eb="6">
      <t>ショウガッコウ</t>
    </rPh>
    <phoneticPr fontId="2"/>
  </si>
  <si>
    <t>○○市○○町･･･</t>
  </si>
  <si>
    <t>077</t>
    <phoneticPr fontId="2"/>
  </si>
  <si>
    <t>456</t>
    <phoneticPr fontId="2"/>
  </si>
  <si>
    <t>9876</t>
    <phoneticPr fontId="2"/>
  </si>
  <si>
    <t xml:space="preserve">○○市立琵琶湖小学校長 </t>
    <rPh sb="4" eb="7">
      <t>ビワコ</t>
    </rPh>
    <phoneticPr fontId="2"/>
  </si>
  <si>
    <t>共済　太郎</t>
    <rPh sb="0" eb="2">
      <t>キョウサイ</t>
    </rPh>
    <rPh sb="3" eb="5">
      <t>タロウ</t>
    </rPh>
    <phoneticPr fontId="2"/>
  </si>
  <si>
    <t>465</t>
    <phoneticPr fontId="2"/>
  </si>
  <si>
    <t>1234</t>
    <phoneticPr fontId="2"/>
  </si>
  <si>
    <t>公立　冬花</t>
    <rPh sb="0" eb="2">
      <t>コウリツ</t>
    </rPh>
    <rPh sb="3" eb="4">
      <t>フユ</t>
    </rPh>
    <rPh sb="4" eb="5">
      <t>ハナ</t>
    </rPh>
    <phoneticPr fontId="2"/>
  </si>
  <si>
    <t>事務主事</t>
    <rPh sb="0" eb="2">
      <t>ジム</t>
    </rPh>
    <rPh sb="2" eb="4">
      <t>シュジ</t>
    </rPh>
    <phoneticPr fontId="2"/>
  </si>
  <si>
    <t>近江　夏子</t>
    <rPh sb="0" eb="2">
      <t>オウミ</t>
    </rPh>
    <rPh sb="3" eb="4">
      <t>ナツ</t>
    </rPh>
    <rPh sb="4" eb="5">
      <t>コ</t>
    </rPh>
    <phoneticPr fontId="2"/>
  </si>
  <si>
    <t>AP8～AP14　式修正</t>
    <rPh sb="9" eb="10">
      <t>シキ</t>
    </rPh>
    <rPh sb="10" eb="12">
      <t>シュウセイ</t>
    </rPh>
    <phoneticPr fontId="10"/>
  </si>
  <si>
    <t>旧：IF(EOMONTH(AO13,0)&gt;期限1,期限1,IF(至&gt;期限1,EOMONTH(AO13,0),IF(EOMONTH(AO13,0)&lt;EOMONTH(至,0),EOMONTH(AO13,0),至)))</t>
    <rPh sb="0" eb="1">
      <t>キュウ</t>
    </rPh>
    <phoneticPr fontId="10"/>
  </si>
  <si>
    <t>※終了日が180日の前月末～前日までの間だと、終了日＝180日目になるエラーのため</t>
    <rPh sb="1" eb="4">
      <t>シュウリョウビ</t>
    </rPh>
    <rPh sb="8" eb="9">
      <t>ニチ</t>
    </rPh>
    <rPh sb="10" eb="12">
      <t>ゼンゲツ</t>
    </rPh>
    <rPh sb="12" eb="13">
      <t>マツ</t>
    </rPh>
    <rPh sb="14" eb="16">
      <t>ゼンジツ</t>
    </rPh>
    <rPh sb="19" eb="20">
      <t>アイダ</t>
    </rPh>
    <rPh sb="23" eb="26">
      <t>シュウリョウビ</t>
    </rPh>
    <rPh sb="30" eb="31">
      <t>ニチ</t>
    </rPh>
    <rPh sb="31" eb="32">
      <t>メ</t>
    </rPh>
    <phoneticPr fontId="10"/>
  </si>
  <si>
    <t>令和3年8月1日～</t>
    <rPh sb="0" eb="1">
      <t>レイ</t>
    </rPh>
    <rPh sb="1" eb="2">
      <t>ワ</t>
    </rPh>
    <rPh sb="3" eb="4">
      <t>ネン</t>
    </rPh>
    <rPh sb="5" eb="6">
      <t>ツキ</t>
    </rPh>
    <rPh sb="7" eb="8">
      <t>ヒ</t>
    </rPh>
    <phoneticPr fontId="10"/>
  </si>
  <si>
    <t>パパママ適用</t>
    <rPh sb="4" eb="6">
      <t>テキヨウ</t>
    </rPh>
    <phoneticPr fontId="2"/>
  </si>
  <si>
    <t>請求期間末日</t>
    <rPh sb="0" eb="2">
      <t>セイキュウ</t>
    </rPh>
    <rPh sb="2" eb="4">
      <t>キカン</t>
    </rPh>
    <rPh sb="4" eb="6">
      <t>マツジツ</t>
    </rPh>
    <phoneticPr fontId="2"/>
  </si>
  <si>
    <t>請求対象至</t>
    <rPh sb="0" eb="2">
      <t>セイキュウ</t>
    </rPh>
    <rPh sb="2" eb="4">
      <t>タイショウ</t>
    </rPh>
    <rPh sb="4" eb="5">
      <t>イタル</t>
    </rPh>
    <phoneticPr fontId="2"/>
  </si>
  <si>
    <t>1年経過至</t>
    <rPh sb="1" eb="2">
      <t>ネン</t>
    </rPh>
    <rPh sb="2" eb="4">
      <t>ケイカ</t>
    </rPh>
    <rPh sb="4" eb="5">
      <t>イタル</t>
    </rPh>
    <phoneticPr fontId="2"/>
  </si>
  <si>
    <t>S9の入力規則「エラーメッセージ」を削除</t>
    <rPh sb="3" eb="5">
      <t>ニュウリョク</t>
    </rPh>
    <rPh sb="5" eb="7">
      <t>キソク</t>
    </rPh>
    <rPh sb="18" eb="20">
      <t>サクジョ</t>
    </rPh>
    <phoneticPr fontId="2"/>
  </si>
  <si>
    <t>S9がAS6より小さいとエラーとなるメッセージ。パパママプラスの場合、1歳2か月後がうまく計算されないため、機能ごと解除</t>
    <rPh sb="32" eb="34">
      <t>バアイ</t>
    </rPh>
    <rPh sb="36" eb="37">
      <t>サイ</t>
    </rPh>
    <rPh sb="39" eb="40">
      <t>ゲツ</t>
    </rPh>
    <rPh sb="40" eb="41">
      <t>ゴ</t>
    </rPh>
    <rPh sb="45" eb="47">
      <t>ケイサン</t>
    </rPh>
    <phoneticPr fontId="2"/>
  </si>
  <si>
    <t>右上赤文字部分修正</t>
    <rPh sb="0" eb="2">
      <t>ミギウエ</t>
    </rPh>
    <rPh sb="2" eb="3">
      <t>アカ</t>
    </rPh>
    <rPh sb="3" eb="5">
      <t>モジ</t>
    </rPh>
    <rPh sb="5" eb="7">
      <t>ブブン</t>
    </rPh>
    <rPh sb="7" eb="9">
      <t>シュウセイ</t>
    </rPh>
    <phoneticPr fontId="2"/>
  </si>
  <si>
    <t xml:space="preserve">1歳2か月の計算をYAER 1 ,MONTH 2　ではなく　EDATE 14 へ変更。1歳及び1歳2か月の末日と1年経過の短い期間を給付対象とする計算を追加。
</t>
    <rPh sb="1" eb="2">
      <t>サイ</t>
    </rPh>
    <rPh sb="4" eb="5">
      <t>ゲツ</t>
    </rPh>
    <rPh sb="6" eb="8">
      <t>ケイサン</t>
    </rPh>
    <rPh sb="40" eb="42">
      <t>ヘンコウ</t>
    </rPh>
    <rPh sb="44" eb="45">
      <t>サイ</t>
    </rPh>
    <rPh sb="45" eb="46">
      <t>オヨ</t>
    </rPh>
    <rPh sb="48" eb="49">
      <t>サイ</t>
    </rPh>
    <rPh sb="49" eb="52">
      <t>ニカゲツ</t>
    </rPh>
    <rPh sb="53" eb="55">
      <t>マツジツ</t>
    </rPh>
    <rPh sb="57" eb="58">
      <t>ネン</t>
    </rPh>
    <rPh sb="58" eb="60">
      <t>ケイカ</t>
    </rPh>
    <rPh sb="61" eb="62">
      <t>ミジカ</t>
    </rPh>
    <rPh sb="63" eb="65">
      <t>キカン</t>
    </rPh>
    <rPh sb="66" eb="68">
      <t>キュウフ</t>
    </rPh>
    <rPh sb="68" eb="70">
      <t>タイショウ</t>
    </rPh>
    <rPh sb="73" eb="75">
      <t>ケイサン</t>
    </rPh>
    <rPh sb="76" eb="78">
      <t>ツイカ</t>
    </rPh>
    <phoneticPr fontId="2"/>
  </si>
  <si>
    <t>有</t>
    <rPh sb="0" eb="1">
      <t>アリ</t>
    </rPh>
    <phoneticPr fontId="2"/>
  </si>
  <si>
    <t>無</t>
    <phoneticPr fontId="2"/>
  </si>
  <si>
    <r>
      <t xml:space="preserve">請求期間中の保育の実施について
</t>
    </r>
    <r>
      <rPr>
        <sz val="8"/>
        <rFont val="BIZ UDP明朝 Medium"/>
        <family val="1"/>
        <charset val="128"/>
      </rPr>
      <t>（保育が実施されている場合は有に</t>
    </r>
    <r>
      <rPr>
        <sz val="8"/>
        <rFont val="Segoe UI Symbol"/>
        <family val="1"/>
      </rPr>
      <t>☑</t>
    </r>
    <r>
      <rPr>
        <sz val="8"/>
        <rFont val="BIZ UDP明朝 Medium"/>
        <family val="1"/>
        <charset val="128"/>
      </rPr>
      <t>）</t>
    </r>
    <rPh sb="0" eb="2">
      <t>セイキュウ</t>
    </rPh>
    <rPh sb="2" eb="5">
      <t>キカンチュウ</t>
    </rPh>
    <rPh sb="6" eb="8">
      <t>ホイク</t>
    </rPh>
    <rPh sb="9" eb="11">
      <t>ジッシ</t>
    </rPh>
    <rPh sb="17" eb="19">
      <t>ホイク</t>
    </rPh>
    <rPh sb="20" eb="22">
      <t>ジッシ</t>
    </rPh>
    <rPh sb="27" eb="29">
      <t>バアイ</t>
    </rPh>
    <rPh sb="30" eb="31">
      <t>アリ</t>
    </rPh>
    <phoneticPr fontId="2"/>
  </si>
  <si>
    <r>
      <t>　支給期間延長事由　</t>
    </r>
    <r>
      <rPr>
        <sz val="9"/>
        <rFont val="BIZ UDP明朝 Medium"/>
        <family val="1"/>
        <charset val="128"/>
      </rPr>
      <t>（該当理由に</t>
    </r>
    <r>
      <rPr>
        <sz val="9"/>
        <rFont val="Segoe UI Symbol"/>
        <family val="1"/>
      </rPr>
      <t>☑</t>
    </r>
    <r>
      <rPr>
        <sz val="9"/>
        <rFont val="BIZ UDP明朝 Medium"/>
        <family val="1"/>
        <charset val="128"/>
      </rPr>
      <t>）</t>
    </r>
    <rPh sb="1" eb="3">
      <t>シキュウ</t>
    </rPh>
    <rPh sb="3" eb="5">
      <t>キカン</t>
    </rPh>
    <rPh sb="5" eb="7">
      <t>エンチョウ</t>
    </rPh>
    <rPh sb="7" eb="9">
      <t>ジユウ</t>
    </rPh>
    <rPh sb="11" eb="13">
      <t>ガイトウ</t>
    </rPh>
    <rPh sb="13" eb="15">
      <t>リユウ</t>
    </rPh>
    <phoneticPr fontId="2"/>
  </si>
  <si>
    <r>
      <t>※滋賀県費組合員</t>
    </r>
    <r>
      <rPr>
        <b/>
        <u/>
        <sz val="10"/>
        <rFont val="BIZ UDP明朝 Medium"/>
        <family val="1"/>
        <charset val="128"/>
      </rPr>
      <t>以外</t>
    </r>
    <r>
      <rPr>
        <sz val="10"/>
        <rFont val="BIZ UDP明朝 Medium"/>
        <family val="1"/>
        <charset val="128"/>
      </rPr>
      <t>の場合は、育児休業にかかる「辞令書」または「発令通知書」の写しを添付してください。</t>
    </r>
    <phoneticPr fontId="2"/>
  </si>
  <si>
    <t>令和4年8月1日～</t>
    <rPh sb="0" eb="1">
      <t>レイ</t>
    </rPh>
    <rPh sb="1" eb="2">
      <t>ワ</t>
    </rPh>
    <rPh sb="3" eb="4">
      <t>ネン</t>
    </rPh>
    <rPh sb="5" eb="6">
      <t>ツキ</t>
    </rPh>
    <rPh sb="7" eb="8">
      <t>ヒ</t>
    </rPh>
    <phoneticPr fontId="10"/>
  </si>
  <si>
    <t>パパ・ママ育休
プラス制度</t>
    <phoneticPr fontId="2"/>
  </si>
  <si>
    <t>（請求期間の末日は、１歳または１歳２か月の誕生日の前日か、育児休業の末日のどちらか早い方を記載してください。）</t>
    <rPh sb="1" eb="3">
      <t>セイキュウ</t>
    </rPh>
    <rPh sb="3" eb="5">
      <t>キカン</t>
    </rPh>
    <rPh sb="6" eb="8">
      <t>マツジツ</t>
    </rPh>
    <rPh sb="11" eb="12">
      <t>サイ</t>
    </rPh>
    <rPh sb="16" eb="17">
      <t>サイ</t>
    </rPh>
    <rPh sb="19" eb="20">
      <t>ゲツ</t>
    </rPh>
    <rPh sb="21" eb="24">
      <t>タンジョウビ</t>
    </rPh>
    <rPh sb="25" eb="27">
      <t>ゼンジツ</t>
    </rPh>
    <rPh sb="29" eb="31">
      <t>イクジ</t>
    </rPh>
    <rPh sb="31" eb="33">
      <t>キュウギョウ</t>
    </rPh>
    <rPh sb="34" eb="36">
      <t>マツジツ</t>
    </rPh>
    <rPh sb="41" eb="42">
      <t>ハヤ</t>
    </rPh>
    <rPh sb="43" eb="44">
      <t>ホウ</t>
    </rPh>
    <rPh sb="45" eb="47">
      <t>キサイ</t>
    </rPh>
    <phoneticPr fontId="2"/>
  </si>
  <si>
    <t>〇〇市〇〇町・・・</t>
    <rPh sb="2" eb="3">
      <t>シ</t>
    </rPh>
    <rPh sb="5" eb="6">
      <t>チョウ</t>
    </rPh>
    <phoneticPr fontId="2"/>
  </si>
  <si>
    <t>090</t>
    <phoneticPr fontId="2"/>
  </si>
  <si>
    <t>****</t>
    <phoneticPr fontId="2"/>
  </si>
  <si>
    <t>〇〇市立琵琶湖小学校長</t>
    <rPh sb="2" eb="4">
      <t>シリツ</t>
    </rPh>
    <rPh sb="4" eb="7">
      <t>ビワコ</t>
    </rPh>
    <rPh sb="7" eb="10">
      <t>ショウガッコウ</t>
    </rPh>
    <rPh sb="10" eb="11">
      <t>チョウ</t>
    </rPh>
    <phoneticPr fontId="2"/>
  </si>
  <si>
    <t>***</t>
    <phoneticPr fontId="2"/>
  </si>
  <si>
    <t>　上記のとおり育児休業手当金支給期間延長の請求、および地方公務員等共済組合法第114条の２第１項の</t>
    <rPh sb="7" eb="9">
      <t>イクジ</t>
    </rPh>
    <rPh sb="9" eb="11">
      <t>キュウギョウ</t>
    </rPh>
    <rPh sb="11" eb="13">
      <t>テアテ</t>
    </rPh>
    <rPh sb="13" eb="14">
      <t>キン</t>
    </rPh>
    <rPh sb="14" eb="16">
      <t>シキュウ</t>
    </rPh>
    <rPh sb="16" eb="18">
      <t>キカン</t>
    </rPh>
    <rPh sb="18" eb="20">
      <t>エンチョウ</t>
    </rPh>
    <rPh sb="27" eb="29">
      <t>チホウ</t>
    </rPh>
    <rPh sb="29" eb="32">
      <t>コウムイン</t>
    </rPh>
    <rPh sb="32" eb="33">
      <t>トウ</t>
    </rPh>
    <rPh sb="33" eb="35">
      <t>キョウサイ</t>
    </rPh>
    <rPh sb="35" eb="37">
      <t>クミアイ</t>
    </rPh>
    <rPh sb="37" eb="38">
      <t>ホウ</t>
    </rPh>
    <rPh sb="38" eb="39">
      <t>ダイ</t>
    </rPh>
    <rPh sb="42" eb="43">
      <t>ジョウ</t>
    </rPh>
    <rPh sb="45" eb="46">
      <t>ダイ</t>
    </rPh>
    <rPh sb="47" eb="48">
      <t>コウ</t>
    </rPh>
    <phoneticPr fontId="2"/>
  </si>
  <si>
    <t>組合員番号</t>
    <phoneticPr fontId="2"/>
  </si>
  <si>
    <r>
      <t xml:space="preserve"> </t>
    </r>
    <r>
      <rPr>
        <sz val="9"/>
        <rFont val="BIZ UDP明朝 Medium"/>
        <family val="1"/>
        <charset val="128"/>
      </rPr>
      <t>速やかな職場復帰を図るために保育所における保育を希望し、申し込みを行っているが、その実施が行われない。</t>
    </r>
    <rPh sb="1" eb="2">
      <t>スミ</t>
    </rPh>
    <rPh sb="5" eb="7">
      <t>ショクバ</t>
    </rPh>
    <rPh sb="7" eb="9">
      <t>フッキ</t>
    </rPh>
    <rPh sb="10" eb="11">
      <t>ハカ</t>
    </rPh>
    <rPh sb="15" eb="17">
      <t>ホイク</t>
    </rPh>
    <rPh sb="17" eb="18">
      <t>ショ</t>
    </rPh>
    <rPh sb="22" eb="24">
      <t>ホイク</t>
    </rPh>
    <rPh sb="25" eb="27">
      <t>キボウ</t>
    </rPh>
    <rPh sb="29" eb="30">
      <t>モウ</t>
    </rPh>
    <rPh sb="31" eb="32">
      <t>コ</t>
    </rPh>
    <rPh sb="34" eb="35">
      <t>オコナ</t>
    </rPh>
    <rPh sb="43" eb="45">
      <t>ジッシ</t>
    </rPh>
    <rPh sb="46" eb="47">
      <t>オコナ</t>
    </rPh>
    <phoneticPr fontId="2"/>
  </si>
  <si>
    <t>【毎月添付する書類】</t>
    <rPh sb="1" eb="3">
      <t>マイツキ</t>
    </rPh>
    <rPh sb="3" eb="5">
      <t>テンプ</t>
    </rPh>
    <rPh sb="7" eb="9">
      <t>ショルイ</t>
    </rPh>
    <phoneticPr fontId="2"/>
  </si>
  <si>
    <r>
      <t>【子が１歳</t>
    </r>
    <r>
      <rPr>
        <b/>
        <sz val="8"/>
        <rFont val="BIZ UDP明朝 Medium"/>
        <family val="1"/>
        <charset val="128"/>
      </rPr>
      <t>（※）</t>
    </r>
    <r>
      <rPr>
        <b/>
        <sz val="10"/>
        <rFont val="BIZ UDP明朝 Medium"/>
        <family val="1"/>
        <charset val="128"/>
      </rPr>
      <t>および１歳６か月に達する日の属する月の請求書に添付する書類】</t>
    </r>
    <rPh sb="1" eb="2">
      <t>コ</t>
    </rPh>
    <rPh sb="4" eb="5">
      <t>サイ</t>
    </rPh>
    <rPh sb="12" eb="13">
      <t>サイ</t>
    </rPh>
    <rPh sb="15" eb="16">
      <t>ゲツ</t>
    </rPh>
    <rPh sb="17" eb="18">
      <t>タッ</t>
    </rPh>
    <rPh sb="20" eb="21">
      <t>ヒ</t>
    </rPh>
    <rPh sb="22" eb="23">
      <t>ゾク</t>
    </rPh>
    <rPh sb="25" eb="26">
      <t>ツキ</t>
    </rPh>
    <rPh sb="27" eb="30">
      <t>セイキュウショ</t>
    </rPh>
    <rPh sb="31" eb="33">
      <t>テンプ</t>
    </rPh>
    <rPh sb="35" eb="37">
      <t>ショルイ</t>
    </rPh>
    <phoneticPr fontId="2"/>
  </si>
  <si>
    <t>※パパ・ママ育休プラス制度利用時は１歳２か月に達する日</t>
    <rPh sb="6" eb="8">
      <t>イクキュウ</t>
    </rPh>
    <rPh sb="11" eb="13">
      <t>セイド</t>
    </rPh>
    <rPh sb="13" eb="15">
      <t>リヨウ</t>
    </rPh>
    <rPh sb="15" eb="16">
      <t>ジ</t>
    </rPh>
    <rPh sb="18" eb="19">
      <t>サイ</t>
    </rPh>
    <rPh sb="21" eb="22">
      <t>ゲツ</t>
    </rPh>
    <rPh sb="23" eb="24">
      <t>タッ</t>
    </rPh>
    <rPh sb="26" eb="27">
      <t>ヒ</t>
    </rPh>
    <phoneticPr fontId="2"/>
  </si>
  <si>
    <t>毎月添付する書類に加えて、</t>
    <rPh sb="0" eb="2">
      <t>マイツキ</t>
    </rPh>
    <rPh sb="2" eb="4">
      <t>テンプ</t>
    </rPh>
    <rPh sb="6" eb="8">
      <t>ショルイ</t>
    </rPh>
    <rPh sb="9" eb="10">
      <t>クワ</t>
    </rPh>
    <phoneticPr fontId="2"/>
  </si>
  <si>
    <t>・「育児休業手当金支給対象期間延長事由認定申告書」</t>
    <rPh sb="2" eb="4">
      <t>イクジ</t>
    </rPh>
    <rPh sb="4" eb="6">
      <t>キュウギョウ</t>
    </rPh>
    <rPh sb="6" eb="8">
      <t>テアテ</t>
    </rPh>
    <rPh sb="8" eb="9">
      <t>キン</t>
    </rPh>
    <rPh sb="9" eb="11">
      <t>シキュウ</t>
    </rPh>
    <rPh sb="11" eb="13">
      <t>タイショウ</t>
    </rPh>
    <rPh sb="13" eb="15">
      <t>キカン</t>
    </rPh>
    <rPh sb="15" eb="17">
      <t>エンチョウ</t>
    </rPh>
    <rPh sb="17" eb="19">
      <t>ジユウ</t>
    </rPh>
    <rPh sb="19" eb="21">
      <t>ニンテイ</t>
    </rPh>
    <rPh sb="21" eb="24">
      <t>シンコクショ</t>
    </rPh>
    <phoneticPr fontId="2"/>
  </si>
  <si>
    <t>・市区町村に保育所等の入所申込をしたときの申請書の写し（電子申請の場合は申込内容を出力したもの、または</t>
    <rPh sb="1" eb="3">
      <t>シク</t>
    </rPh>
    <rPh sb="3" eb="5">
      <t>チョウソン</t>
    </rPh>
    <rPh sb="6" eb="8">
      <t>ホイク</t>
    </rPh>
    <rPh sb="8" eb="9">
      <t>ショ</t>
    </rPh>
    <rPh sb="9" eb="10">
      <t>ナド</t>
    </rPh>
    <rPh sb="11" eb="13">
      <t>ニュウショ</t>
    </rPh>
    <rPh sb="13" eb="15">
      <t>モウシコミ</t>
    </rPh>
    <rPh sb="21" eb="24">
      <t>シンセイショ</t>
    </rPh>
    <rPh sb="25" eb="26">
      <t>ウツ</t>
    </rPh>
    <rPh sb="28" eb="30">
      <t>デンシ</t>
    </rPh>
    <rPh sb="30" eb="32">
      <t>シンセイ</t>
    </rPh>
    <rPh sb="33" eb="35">
      <t>バアイ</t>
    </rPh>
    <rPh sb="36" eb="38">
      <t>モウシコミ</t>
    </rPh>
    <rPh sb="38" eb="40">
      <t>ナイヨウ</t>
    </rPh>
    <rPh sb="41" eb="43">
      <t>シュツリョク</t>
    </rPh>
    <phoneticPr fontId="2"/>
  </si>
  <si>
    <r>
      <rPr>
        <b/>
        <u/>
        <sz val="9"/>
        <rFont val="BIZ UDP明朝 Medium"/>
        <family val="1"/>
        <charset val="128"/>
      </rPr>
      <t>請求期間において</t>
    </r>
    <r>
      <rPr>
        <sz val="9"/>
        <rFont val="BIZ UDP明朝 Medium"/>
        <family val="1"/>
        <charset val="128"/>
      </rPr>
      <t>市区町村が発行した</t>
    </r>
    <r>
      <rPr>
        <b/>
        <sz val="9"/>
        <rFont val="BIZ UDP明朝 Medium"/>
        <family val="1"/>
        <charset val="128"/>
      </rPr>
      <t>「保育所不承諾通知」「入所保留通知書」</t>
    </r>
    <r>
      <rPr>
        <sz val="9"/>
        <rFont val="BIZ UDP明朝 Medium"/>
        <family val="1"/>
        <charset val="128"/>
      </rPr>
      <t>等の写し（待機児童であることがわかる書類）</t>
    </r>
    <rPh sb="0" eb="2">
      <t>セイキュウ</t>
    </rPh>
    <rPh sb="2" eb="4">
      <t>キカン</t>
    </rPh>
    <rPh sb="8" eb="10">
      <t>シク</t>
    </rPh>
    <rPh sb="10" eb="12">
      <t>チョウソン</t>
    </rPh>
    <rPh sb="13" eb="15">
      <t>ハッコウ</t>
    </rPh>
    <rPh sb="18" eb="20">
      <t>ホイク</t>
    </rPh>
    <rPh sb="20" eb="21">
      <t>ショ</t>
    </rPh>
    <rPh sb="21" eb="22">
      <t>フ</t>
    </rPh>
    <rPh sb="22" eb="24">
      <t>ショウダク</t>
    </rPh>
    <rPh sb="24" eb="26">
      <t>ツウチ</t>
    </rPh>
    <rPh sb="28" eb="30">
      <t>ニュウショ</t>
    </rPh>
    <rPh sb="30" eb="32">
      <t>ホリュウ</t>
    </rPh>
    <rPh sb="32" eb="34">
      <t>ツウチ</t>
    </rPh>
    <rPh sb="34" eb="35">
      <t>ショ</t>
    </rPh>
    <rPh sb="36" eb="37">
      <t>トウ</t>
    </rPh>
    <rPh sb="38" eb="39">
      <t>ウツ</t>
    </rPh>
    <phoneticPr fontId="2"/>
  </si>
  <si>
    <t>　申込をした画面の複写）</t>
    <rPh sb="6" eb="8">
      <t>ガメン</t>
    </rPh>
    <rPh sb="9" eb="11">
      <t>フクシャ</t>
    </rPh>
    <phoneticPr fontId="2"/>
  </si>
  <si>
    <t>育児休業にかかる　　　　子の出産予定日</t>
    <rPh sb="14" eb="16">
      <t>シュッサン</t>
    </rPh>
    <rPh sb="16" eb="19">
      <t>ヨテイビ</t>
    </rPh>
    <phoneticPr fontId="2"/>
  </si>
  <si>
    <t>雇用保険法
適用の有無</t>
    <rPh sb="0" eb="2">
      <t>コヨウ</t>
    </rPh>
    <rPh sb="2" eb="5">
      <t>ホケンホウ</t>
    </rPh>
    <rPh sb="6" eb="8">
      <t>テキヨウ</t>
    </rPh>
    <rPh sb="9" eb="11">
      <t>ウム</t>
    </rPh>
    <phoneticPr fontId="2"/>
  </si>
  <si>
    <t>産前産後休業
取得の有無</t>
    <rPh sb="0" eb="4">
      <t>サンゼンサンゴ</t>
    </rPh>
    <rPh sb="4" eb="6">
      <t>キュウギョウ</t>
    </rPh>
    <rPh sb="7" eb="9">
      <t>シュトク</t>
    </rPh>
    <rPh sb="10" eb="12">
      <t>ウム</t>
    </rPh>
    <phoneticPr fontId="2"/>
  </si>
  <si>
    <t>育児休業手当金
請  求  金  額</t>
    <rPh sb="0" eb="2">
      <t>イクジ</t>
    </rPh>
    <rPh sb="2" eb="4">
      <t>キュウギョウ</t>
    </rPh>
    <rPh sb="4" eb="6">
      <t>テアテ</t>
    </rPh>
    <rPh sb="6" eb="7">
      <t>キン</t>
    </rPh>
    <phoneticPr fontId="2"/>
  </si>
  <si>
    <t>育児休業
支援手当金</t>
    <rPh sb="0" eb="2">
      <t>イクジ</t>
    </rPh>
    <rPh sb="2" eb="4">
      <t>キュウギョウ</t>
    </rPh>
    <rPh sb="5" eb="7">
      <t>シエン</t>
    </rPh>
    <rPh sb="7" eb="9">
      <t>テアテ</t>
    </rPh>
    <rPh sb="9" eb="10">
      <t>キン</t>
    </rPh>
    <phoneticPr fontId="2"/>
  </si>
  <si>
    <t>配偶者の雇用保険の加入状況</t>
    <rPh sb="0" eb="3">
      <t>ハイグウシャ</t>
    </rPh>
    <rPh sb="4" eb="6">
      <t>コヨウ</t>
    </rPh>
    <rPh sb="6" eb="8">
      <t>ホケン</t>
    </rPh>
    <rPh sb="9" eb="11">
      <t>カニュウ</t>
    </rPh>
    <rPh sb="11" eb="13">
      <t>ジョウキョウ</t>
    </rPh>
    <phoneticPr fontId="2"/>
  </si>
  <si>
    <t>（理由）</t>
    <rPh sb="1" eb="3">
      <t>リユウ</t>
    </rPh>
    <phoneticPr fontId="2"/>
  </si>
  <si>
    <t xml:space="preserve"> 配偶者が育児休業を取得している</t>
    <phoneticPr fontId="2"/>
  </si>
  <si>
    <t xml:space="preserve"> 上記以外の理由により配偶者が育児休業を取得することができない</t>
    <rPh sb="1" eb="3">
      <t>ジョウキ</t>
    </rPh>
    <rPh sb="3" eb="5">
      <t>イガイ</t>
    </rPh>
    <rPh sb="6" eb="8">
      <t>リユウ</t>
    </rPh>
    <rPh sb="11" eb="14">
      <t>ハイグウシャ</t>
    </rPh>
    <rPh sb="15" eb="17">
      <t>イクジ</t>
    </rPh>
    <rPh sb="17" eb="19">
      <t>キュウギョウ</t>
    </rPh>
    <rPh sb="20" eb="22">
      <t>シュトク</t>
    </rPh>
    <phoneticPr fontId="2"/>
  </si>
  <si>
    <t>（令和</t>
    <rPh sb="1" eb="3">
      <t>レイワ</t>
    </rPh>
    <phoneticPr fontId="2"/>
  </si>
  <si>
    <t>日）</t>
    <rPh sb="0" eb="1">
      <t>ニチ</t>
    </rPh>
    <phoneticPr fontId="2"/>
  </si>
  <si>
    <t>上記のとおり育児休業手当金、育児休業支援手当金の請求、および育児休業期間中の保険料（掛金）の免除を申し出ます。</t>
    <rPh sb="6" eb="8">
      <t>イクジ</t>
    </rPh>
    <rPh sb="8" eb="10">
      <t>キュウギョウ</t>
    </rPh>
    <rPh sb="10" eb="12">
      <t>テアテ</t>
    </rPh>
    <rPh sb="12" eb="13">
      <t>キン</t>
    </rPh>
    <rPh sb="14" eb="16">
      <t>イクジ</t>
    </rPh>
    <rPh sb="16" eb="18">
      <t>キュウギョウ</t>
    </rPh>
    <rPh sb="18" eb="20">
      <t>シエン</t>
    </rPh>
    <rPh sb="20" eb="22">
      <t>テアテ</t>
    </rPh>
    <rPh sb="22" eb="23">
      <t>キン</t>
    </rPh>
    <rPh sb="30" eb="32">
      <t>イクジ</t>
    </rPh>
    <rPh sb="32" eb="34">
      <t>キュウギョウ</t>
    </rPh>
    <rPh sb="34" eb="37">
      <t>キカンチュウ</t>
    </rPh>
    <rPh sb="38" eb="41">
      <t>ホケンリョウ</t>
    </rPh>
    <rPh sb="42" eb="44">
      <t>カケキン</t>
    </rPh>
    <rPh sb="46" eb="48">
      <t>メンジョ</t>
    </rPh>
    <rPh sb="49" eb="50">
      <t>モウ</t>
    </rPh>
    <rPh sb="51" eb="52">
      <t>デ</t>
    </rPh>
    <phoneticPr fontId="2"/>
  </si>
  <si>
    <t>育児休業支援
手当金請求金額</t>
    <rPh sb="0" eb="2">
      <t>イクジ</t>
    </rPh>
    <rPh sb="2" eb="4">
      <t>キュウギョウ</t>
    </rPh>
    <rPh sb="4" eb="6">
      <t>シエン</t>
    </rPh>
    <rPh sb="7" eb="9">
      <t>テアテ</t>
    </rPh>
    <rPh sb="9" eb="10">
      <t>キン</t>
    </rPh>
    <phoneticPr fontId="2"/>
  </si>
  <si>
    <t>育児休業支援
手当金決定金額</t>
    <rPh sb="0" eb="2">
      <t>イクジ</t>
    </rPh>
    <rPh sb="2" eb="4">
      <t>キュウギョウ</t>
    </rPh>
    <rPh sb="4" eb="6">
      <t>シエン</t>
    </rPh>
    <rPh sb="7" eb="9">
      <t>テアテ</t>
    </rPh>
    <rPh sb="9" eb="10">
      <t>キン</t>
    </rPh>
    <rPh sb="10" eb="12">
      <t>ケッテイ</t>
    </rPh>
    <rPh sb="12" eb="14">
      <t>キンガク</t>
    </rPh>
    <phoneticPr fontId="2"/>
  </si>
  <si>
    <t>（共済組合記入欄）</t>
    <phoneticPr fontId="2"/>
  </si>
  <si>
    <t>育児休業手当金
決 定 金 額</t>
    <rPh sb="0" eb="2">
      <t>イクジ</t>
    </rPh>
    <rPh sb="2" eb="4">
      <t>キュウギョウ</t>
    </rPh>
    <rPh sb="4" eb="6">
      <t>テアテ</t>
    </rPh>
    <rPh sb="6" eb="7">
      <t>キン</t>
    </rPh>
    <phoneticPr fontId="2"/>
  </si>
  <si>
    <r>
      <t xml:space="preserve">請求期間
</t>
    </r>
    <r>
      <rPr>
        <sz val="6"/>
        <rFont val="BIZ UDP明朝 Medium"/>
        <family val="1"/>
        <charset val="128"/>
      </rPr>
      <t>（土日含む最大28日）</t>
    </r>
    <rPh sb="0" eb="2">
      <t>セイキュウ</t>
    </rPh>
    <rPh sb="2" eb="4">
      <t>キカン</t>
    </rPh>
    <rPh sb="6" eb="8">
      <t>ドニチ</t>
    </rPh>
    <rPh sb="8" eb="9">
      <t>フク</t>
    </rPh>
    <rPh sb="10" eb="12">
      <t>サイダイ</t>
    </rPh>
    <rPh sb="14" eb="15">
      <t>ニチ</t>
    </rPh>
    <phoneticPr fontId="2"/>
  </si>
  <si>
    <r>
      <t xml:space="preserve">標準報酬月額
</t>
    </r>
    <r>
      <rPr>
        <sz val="6"/>
        <rFont val="BIZ UDP明朝 Medium"/>
        <family val="1"/>
        <charset val="128"/>
      </rPr>
      <t>（短期・介護）</t>
    </r>
    <rPh sb="0" eb="6">
      <t>ヒョウジュンホウシュウゲツガク</t>
    </rPh>
    <rPh sb="8" eb="10">
      <t>タンキ</t>
    </rPh>
    <rPh sb="11" eb="13">
      <t>カイゴ</t>
    </rPh>
    <phoneticPr fontId="2"/>
  </si>
  <si>
    <r>
      <t>注記：請求日は育児休業の</t>
    </r>
    <r>
      <rPr>
        <b/>
        <u/>
        <sz val="7"/>
        <rFont val="BIZ UDゴシック"/>
        <family val="3"/>
        <charset val="128"/>
      </rPr>
      <t>初日以降の日付で作成</t>
    </r>
    <r>
      <rPr>
        <sz val="7"/>
        <rFont val="BIZ UDP明朝 Medium"/>
        <family val="1"/>
        <charset val="128"/>
      </rPr>
      <t>してください。</t>
    </r>
    <rPh sb="0" eb="2">
      <t>チュウキ</t>
    </rPh>
    <rPh sb="3" eb="5">
      <t>セイキュウ</t>
    </rPh>
    <rPh sb="5" eb="6">
      <t>ビ</t>
    </rPh>
    <rPh sb="7" eb="9">
      <t>イクジ</t>
    </rPh>
    <rPh sb="9" eb="11">
      <t>キュウギョウ</t>
    </rPh>
    <rPh sb="12" eb="14">
      <t>ショニチ</t>
    </rPh>
    <rPh sb="14" eb="16">
      <t>イコウ</t>
    </rPh>
    <rPh sb="17" eb="19">
      <t>ヒヅケ</t>
    </rPh>
    <rPh sb="20" eb="22">
      <t>サクセイ</t>
    </rPh>
    <phoneticPr fontId="2"/>
  </si>
  <si>
    <t>父母ともに育児休業を取得する場合、１年（母は出産日と産後休暇の期間を含んだ１年）を超えない範囲で子が１歳２か月に達する日まで育児休業手当金を支給します。
 該当する場合の添付書類
　①配偶者との続柄を確認する書類、②配偶者の育児休業期間を確認する書類の写し</t>
    <phoneticPr fontId="2"/>
  </si>
  <si>
    <t>育児休業手当金・支援手当金請求書　　兼　　育児休業等掛金免除申出書</t>
    <rPh sb="0" eb="2">
      <t>イクジ</t>
    </rPh>
    <rPh sb="2" eb="4">
      <t>キュウギョウ</t>
    </rPh>
    <rPh sb="4" eb="6">
      <t>テアテ</t>
    </rPh>
    <rPh sb="6" eb="7">
      <t>キン</t>
    </rPh>
    <rPh sb="8" eb="10">
      <t>シエン</t>
    </rPh>
    <rPh sb="10" eb="12">
      <t>テアテ</t>
    </rPh>
    <rPh sb="12" eb="13">
      <t>キン</t>
    </rPh>
    <rPh sb="13" eb="16">
      <t>セイキュウショ</t>
    </rPh>
    <rPh sb="18" eb="19">
      <t>ケン</t>
    </rPh>
    <rPh sb="21" eb="23">
      <t>イクジ</t>
    </rPh>
    <rPh sb="23" eb="25">
      <t>キュウギョウ</t>
    </rPh>
    <rPh sb="25" eb="26">
      <t>トウ</t>
    </rPh>
    <rPh sb="26" eb="28">
      <t>カケキン</t>
    </rPh>
    <rPh sb="28" eb="30">
      <t>メンジョ</t>
    </rPh>
    <rPh sb="30" eb="33">
      <t>モウシデショ</t>
    </rPh>
    <phoneticPr fontId="2"/>
  </si>
  <si>
    <t xml:space="preserve"> 【支援手当金請求者の添付書類】</t>
    <rPh sb="2" eb="4">
      <t>シエン</t>
    </rPh>
    <rPh sb="4" eb="6">
      <t>テアテ</t>
    </rPh>
    <rPh sb="6" eb="7">
      <t>キン</t>
    </rPh>
    <rPh sb="7" eb="9">
      <t>セイキュウ</t>
    </rPh>
    <rPh sb="9" eb="10">
      <t>シャ</t>
    </rPh>
    <rPh sb="11" eb="13">
      <t>テンプ</t>
    </rPh>
    <rPh sb="13" eb="15">
      <t>ショルイ</t>
    </rPh>
    <phoneticPr fontId="2"/>
  </si>
  <si>
    <t>・配偶者が雇用保険法の適用を受けない自営業者等の場合　：　① 世帯全員の続柄が記載された住民票記載事項証明書の写し　② 配偶者の直近の課税証明書の写し</t>
    <rPh sb="1" eb="4">
      <t>ハイグウシャ</t>
    </rPh>
    <rPh sb="5" eb="7">
      <t>コヨウ</t>
    </rPh>
    <rPh sb="7" eb="10">
      <t>ホケンホウ</t>
    </rPh>
    <rPh sb="11" eb="13">
      <t>テキヨウ</t>
    </rPh>
    <rPh sb="14" eb="15">
      <t>ウ</t>
    </rPh>
    <rPh sb="18" eb="21">
      <t>ジエイギョウ</t>
    </rPh>
    <rPh sb="21" eb="22">
      <t>シャ</t>
    </rPh>
    <rPh sb="22" eb="23">
      <t>トウ</t>
    </rPh>
    <rPh sb="24" eb="26">
      <t>バアイ</t>
    </rPh>
    <rPh sb="31" eb="33">
      <t>セタイ</t>
    </rPh>
    <rPh sb="33" eb="35">
      <t>ゼンイン</t>
    </rPh>
    <rPh sb="36" eb="38">
      <t>ツヅキガラ</t>
    </rPh>
    <rPh sb="39" eb="41">
      <t>キサイ</t>
    </rPh>
    <rPh sb="44" eb="47">
      <t>ジュウミンヒョウ</t>
    </rPh>
    <rPh sb="47" eb="49">
      <t>キサイ</t>
    </rPh>
    <rPh sb="49" eb="51">
      <t>ジコウ</t>
    </rPh>
    <rPh sb="51" eb="54">
      <t>ショウメイショ</t>
    </rPh>
    <rPh sb="55" eb="56">
      <t>ウツ</t>
    </rPh>
    <rPh sb="60" eb="63">
      <t>ハイグウシャ</t>
    </rPh>
    <rPh sb="64" eb="66">
      <t>チョッキン</t>
    </rPh>
    <rPh sb="67" eb="72">
      <t>カゼイショウメイショ</t>
    </rPh>
    <rPh sb="73" eb="74">
      <t>ウツ</t>
    </rPh>
    <phoneticPr fontId="2"/>
  </si>
  <si>
    <t>・配偶者がいない場合　：　① ひとり親家庭の福祉医療費助成制度の受給者証の写し等、ひとり親を対象とした公的な制度を利用していることがわかる書類の写し</t>
    <rPh sb="1" eb="4">
      <t>ハイグウシャ</t>
    </rPh>
    <rPh sb="8" eb="10">
      <t>バアイ</t>
    </rPh>
    <rPh sb="18" eb="19">
      <t>オヤ</t>
    </rPh>
    <rPh sb="19" eb="21">
      <t>カテイ</t>
    </rPh>
    <rPh sb="22" eb="24">
      <t>フクシ</t>
    </rPh>
    <rPh sb="24" eb="27">
      <t>イリョウヒ</t>
    </rPh>
    <rPh sb="27" eb="29">
      <t>ジョセイ</t>
    </rPh>
    <rPh sb="29" eb="31">
      <t>セイド</t>
    </rPh>
    <rPh sb="32" eb="35">
      <t>ジュキュウシャ</t>
    </rPh>
    <rPh sb="35" eb="36">
      <t>ショウ</t>
    </rPh>
    <rPh sb="37" eb="38">
      <t>ウツ</t>
    </rPh>
    <rPh sb="39" eb="40">
      <t>トウ</t>
    </rPh>
    <rPh sb="44" eb="45">
      <t>オヤ</t>
    </rPh>
    <rPh sb="46" eb="48">
      <t>タイショウ</t>
    </rPh>
    <rPh sb="51" eb="53">
      <t>コウテキ</t>
    </rPh>
    <rPh sb="54" eb="56">
      <t>セイド</t>
    </rPh>
    <rPh sb="57" eb="59">
      <t>リヨウ</t>
    </rPh>
    <rPh sb="69" eb="71">
      <t>ショルイ</t>
    </rPh>
    <rPh sb="72" eb="73">
      <t>ウツ</t>
    </rPh>
    <phoneticPr fontId="2"/>
  </si>
  <si>
    <t>・配偶者が育児休業に係る子を出産している場合　：　① 母子健康手帳（出生届済証明のページ）の写し</t>
    <rPh sb="1" eb="4">
      <t>ハイグウシャ</t>
    </rPh>
    <rPh sb="5" eb="7">
      <t>イクジ</t>
    </rPh>
    <rPh sb="7" eb="9">
      <t>キュウギョウ</t>
    </rPh>
    <rPh sb="10" eb="11">
      <t>カカ</t>
    </rPh>
    <rPh sb="12" eb="13">
      <t>コ</t>
    </rPh>
    <rPh sb="14" eb="16">
      <t>シュッサン</t>
    </rPh>
    <rPh sb="20" eb="22">
      <t>バアイ</t>
    </rPh>
    <rPh sb="27" eb="33">
      <t>ボシケンコウテチョウ</t>
    </rPh>
    <rPh sb="34" eb="36">
      <t>シュッショウ</t>
    </rPh>
    <rPh sb="36" eb="37">
      <t>トドケ</t>
    </rPh>
    <rPh sb="37" eb="38">
      <t>ズ</t>
    </rPh>
    <rPh sb="38" eb="40">
      <t>ショウメイ</t>
    </rPh>
    <rPh sb="46" eb="47">
      <t>ウツ</t>
    </rPh>
    <phoneticPr fontId="2"/>
  </si>
  <si>
    <t xml:space="preserve"> 配偶者が労働者でない</t>
    <phoneticPr fontId="2"/>
  </si>
  <si>
    <t xml:space="preserve"> 組合員が配偶者から暴力を受け別居中</t>
    <phoneticPr fontId="2"/>
  </si>
  <si>
    <t xml:space="preserve"> 配偶者が組合員の子と親子関係にない</t>
    <phoneticPr fontId="2"/>
  </si>
  <si>
    <t xml:space="preserve"> 配偶者が自営業やフリーランス等、雇用保険法の適用を受けない</t>
    <phoneticPr fontId="2"/>
  </si>
  <si>
    <t xml:space="preserve"> 配偶者が産前産後休業を取得している</t>
    <phoneticPr fontId="2"/>
  </si>
  <si>
    <t xml:space="preserve"> 配偶者がいない</t>
    <phoneticPr fontId="2"/>
  </si>
  <si>
    <t>※ その他配偶者の状況を確認する書類の詳細は所属所保管の事務手引きを参照してください。配偶者が被扶養者の場合は住民票記載事項証明書の写しは省略できます。</t>
    <rPh sb="4" eb="5">
      <t>タ</t>
    </rPh>
    <rPh sb="5" eb="8">
      <t>ハイグウシャ</t>
    </rPh>
    <rPh sb="9" eb="11">
      <t>ジョウキョウ</t>
    </rPh>
    <rPh sb="12" eb="14">
      <t>カクニン</t>
    </rPh>
    <rPh sb="16" eb="18">
      <t>ショルイ</t>
    </rPh>
    <rPh sb="19" eb="21">
      <t>ショウサイ</t>
    </rPh>
    <rPh sb="22" eb="24">
      <t>ショゾク</t>
    </rPh>
    <rPh sb="24" eb="25">
      <t>ショ</t>
    </rPh>
    <rPh sb="25" eb="27">
      <t>ホカン</t>
    </rPh>
    <rPh sb="28" eb="30">
      <t>ジム</t>
    </rPh>
    <rPh sb="30" eb="32">
      <t>テビ</t>
    </rPh>
    <rPh sb="34" eb="36">
      <t>サンショウ</t>
    </rPh>
    <rPh sb="43" eb="46">
      <t>ハイグウシャ</t>
    </rPh>
    <rPh sb="47" eb="51">
      <t>ヒフヨウシャ</t>
    </rPh>
    <rPh sb="52" eb="54">
      <t>バアイ</t>
    </rPh>
    <rPh sb="55" eb="58">
      <t>ジュウミンヒョウ</t>
    </rPh>
    <rPh sb="58" eb="60">
      <t>キサイ</t>
    </rPh>
    <rPh sb="60" eb="62">
      <t>ジコウ</t>
    </rPh>
    <rPh sb="62" eb="65">
      <t>ショウメイショ</t>
    </rPh>
    <rPh sb="66" eb="67">
      <t>ウツ</t>
    </rPh>
    <rPh sb="69" eb="71">
      <t>ショウリャク</t>
    </rPh>
    <phoneticPr fontId="2"/>
  </si>
  <si>
    <r>
      <t xml:space="preserve">配偶者の状況
</t>
    </r>
    <r>
      <rPr>
        <sz val="8"/>
        <rFont val="BIZ UDP明朝 Medium"/>
        <family val="1"/>
        <charset val="128"/>
      </rPr>
      <t>（該当箇所に</t>
    </r>
    <r>
      <rPr>
        <sz val="8"/>
        <rFont val="Segoe UI Symbol"/>
        <family val="1"/>
      </rPr>
      <t>✔</t>
    </r>
    <r>
      <rPr>
        <sz val="8"/>
        <rFont val="BIZ UDP明朝 Medium"/>
        <family val="1"/>
        <charset val="128"/>
      </rPr>
      <t>を
し、添付書類を
付けてください）</t>
    </r>
    <rPh sb="0" eb="3">
      <t>ハイグウシャ</t>
    </rPh>
    <rPh sb="4" eb="6">
      <t>ジョウキョウ</t>
    </rPh>
    <rPh sb="9" eb="11">
      <t>ガイトウ</t>
    </rPh>
    <rPh sb="11" eb="13">
      <t>カショ</t>
    </rPh>
    <rPh sb="19" eb="21">
      <t>テンプ</t>
    </rPh>
    <rPh sb="21" eb="23">
      <t>ショルイ</t>
    </rPh>
    <rPh sb="25" eb="26">
      <t>ツ</t>
    </rPh>
    <phoneticPr fontId="2"/>
  </si>
  <si>
    <t>・配偶者が育児休業をしている場合　：　① 世帯全員の続柄が記載された住民票記載事項証明書の写し  ② 配偶者の育児休業期間を確認する書類（辞令の写し等）</t>
    <rPh sb="1" eb="4">
      <t>ハイグウシャ</t>
    </rPh>
    <rPh sb="5" eb="7">
      <t>イクジ</t>
    </rPh>
    <rPh sb="7" eb="9">
      <t>キュウギョウ</t>
    </rPh>
    <rPh sb="14" eb="16">
      <t>バアイ</t>
    </rPh>
    <rPh sb="51" eb="54">
      <t>ハイグウシャ</t>
    </rPh>
    <rPh sb="55" eb="57">
      <t>イクジ</t>
    </rPh>
    <rPh sb="57" eb="59">
      <t>キュウギョウ</t>
    </rPh>
    <rPh sb="59" eb="61">
      <t>キカン</t>
    </rPh>
    <rPh sb="62" eb="64">
      <t>カクニン</t>
    </rPh>
    <rPh sb="66" eb="68">
      <t>ショルイ</t>
    </rPh>
    <rPh sb="69" eb="71">
      <t>ジレイ</t>
    </rPh>
    <rPh sb="72" eb="73">
      <t>ウツ</t>
    </rPh>
    <rPh sb="74" eb="75">
      <t>トウ</t>
    </rPh>
    <phoneticPr fontId="2"/>
  </si>
  <si>
    <t>※手当金の請求対象かどうか、請求期間・金額を自動計算します。</t>
    <rPh sb="1" eb="3">
      <t>テアテ</t>
    </rPh>
    <rPh sb="3" eb="4">
      <t>キン</t>
    </rPh>
    <rPh sb="5" eb="7">
      <t>セイキュウ</t>
    </rPh>
    <rPh sb="7" eb="9">
      <t>タイショウ</t>
    </rPh>
    <rPh sb="14" eb="16">
      <t>セイキュウ</t>
    </rPh>
    <rPh sb="16" eb="18">
      <t>キカン</t>
    </rPh>
    <rPh sb="19" eb="21">
      <t>キンガク</t>
    </rPh>
    <rPh sb="22" eb="24">
      <t>ジドウ</t>
    </rPh>
    <rPh sb="24" eb="26">
      <t>ケイサン</t>
    </rPh>
    <phoneticPr fontId="2"/>
  </si>
  <si>
    <t>※色つきセルのみ入力してください（産後休業の取得の有無により入力か所が異なりますのでご注意ください。）。</t>
    <rPh sb="1" eb="2">
      <t>イロ</t>
    </rPh>
    <rPh sb="8" eb="10">
      <t>ニュウリョク</t>
    </rPh>
    <rPh sb="17" eb="19">
      <t>サンゴ</t>
    </rPh>
    <rPh sb="19" eb="21">
      <t>キュウギョウ</t>
    </rPh>
    <rPh sb="22" eb="24">
      <t>シュトク</t>
    </rPh>
    <rPh sb="25" eb="27">
      <t>ウム</t>
    </rPh>
    <rPh sb="30" eb="32">
      <t>ニュウリョク</t>
    </rPh>
    <rPh sb="33" eb="34">
      <t>ショ</t>
    </rPh>
    <rPh sb="35" eb="36">
      <t>コト</t>
    </rPh>
    <rPh sb="43" eb="45">
      <t>チュウイ</t>
    </rPh>
    <phoneticPr fontId="2"/>
  </si>
  <si>
    <t>育児休業支援手当金　支給対象確認・請求金額算定表</t>
    <rPh sb="0" eb="2">
      <t>イクジ</t>
    </rPh>
    <rPh sb="2" eb="4">
      <t>キュウギョウ</t>
    </rPh>
    <rPh sb="4" eb="6">
      <t>シエン</t>
    </rPh>
    <rPh sb="6" eb="8">
      <t>テアテ</t>
    </rPh>
    <rPh sb="8" eb="9">
      <t>キン</t>
    </rPh>
    <rPh sb="10" eb="12">
      <t>シキュウ</t>
    </rPh>
    <rPh sb="12" eb="14">
      <t>タイショウ</t>
    </rPh>
    <rPh sb="14" eb="16">
      <t>カクニン</t>
    </rPh>
    <rPh sb="17" eb="19">
      <t>セイキュウ</t>
    </rPh>
    <rPh sb="19" eb="21">
      <t>キンガク</t>
    </rPh>
    <rPh sb="21" eb="23">
      <t>サンテイ</t>
    </rPh>
    <rPh sb="23" eb="24">
      <t>ヒョウ</t>
    </rPh>
    <phoneticPr fontId="2"/>
  </si>
  <si>
    <t>産後休業を取得しない組合員（男性組合員等）</t>
    <rPh sb="0" eb="2">
      <t>サンゴ</t>
    </rPh>
    <rPh sb="2" eb="4">
      <t>キュウギョウ</t>
    </rPh>
    <rPh sb="5" eb="7">
      <t>シュトク</t>
    </rPh>
    <rPh sb="10" eb="13">
      <t>クミアイイン</t>
    </rPh>
    <rPh sb="14" eb="16">
      <t>ダンセイ</t>
    </rPh>
    <rPh sb="16" eb="19">
      <t>クミアイイン</t>
    </rPh>
    <rPh sb="19" eb="20">
      <t>ナド</t>
    </rPh>
    <phoneticPr fontId="2"/>
  </si>
  <si>
    <t>請求対象となるか：</t>
    <rPh sb="0" eb="2">
      <t>セイキュウ</t>
    </rPh>
    <rPh sb="2" eb="4">
      <t>タイショウ</t>
    </rPh>
    <phoneticPr fontId="2"/>
  </si>
  <si>
    <t>育児休業の対象となる子の生年月日</t>
    <rPh sb="0" eb="2">
      <t>イクジ</t>
    </rPh>
    <rPh sb="2" eb="4">
      <t>キュウギョウ</t>
    </rPh>
    <rPh sb="5" eb="7">
      <t>タイショウ</t>
    </rPh>
    <rPh sb="10" eb="11">
      <t>コ</t>
    </rPh>
    <rPh sb="12" eb="14">
      <t>セイネン</t>
    </rPh>
    <rPh sb="14" eb="16">
      <t>ガッピ</t>
    </rPh>
    <phoneticPr fontId="2"/>
  </si>
  <si>
    <t>育児休業の取得期間</t>
    <rPh sb="0" eb="2">
      <t>イクジ</t>
    </rPh>
    <rPh sb="2" eb="4">
      <t>キュウギョウ</t>
    </rPh>
    <rPh sb="5" eb="7">
      <t>シュトク</t>
    </rPh>
    <rPh sb="7" eb="9">
      <t>キカン</t>
    </rPh>
    <phoneticPr fontId="2"/>
  </si>
  <si>
    <t>まで</t>
    <phoneticPr fontId="2"/>
  </si>
  <si>
    <t>対象期間</t>
    <rPh sb="0" eb="2">
      <t>タイショウ</t>
    </rPh>
    <rPh sb="2" eb="4">
      <t>キカン</t>
    </rPh>
    <phoneticPr fontId="2"/>
  </si>
  <si>
    <t>請求期間</t>
    <rPh sb="0" eb="2">
      <t>セイキュウ</t>
    </rPh>
    <rPh sb="2" eb="4">
      <t>キカン</t>
    </rPh>
    <phoneticPr fontId="2"/>
  </si>
  <si>
    <t>までの</t>
    <phoneticPr fontId="2"/>
  </si>
  <si>
    <t>日間</t>
    <rPh sb="0" eb="2">
      <t>ニチカン</t>
    </rPh>
    <phoneticPr fontId="2"/>
  </si>
  <si>
    <t>（土日を除く最大28日）</t>
    <rPh sb="1" eb="3">
      <t>ドニチ</t>
    </rPh>
    <rPh sb="4" eb="5">
      <t>ノゾ</t>
    </rPh>
    <rPh sb="6" eb="8">
      <t>サイダイ</t>
    </rPh>
    <rPh sb="10" eb="11">
      <t>ニチ</t>
    </rPh>
    <phoneticPr fontId="2"/>
  </si>
  <si>
    <t>請求金額算定</t>
    <rPh sb="0" eb="2">
      <t>セイキュウ</t>
    </rPh>
    <rPh sb="2" eb="4">
      <t>キンガク</t>
    </rPh>
    <rPh sb="4" eb="6">
      <t>サンテイ</t>
    </rPh>
    <phoneticPr fontId="2"/>
  </si>
  <si>
    <t>標準報酬月額</t>
    <rPh sb="0" eb="2">
      <t>ヒョウジュン</t>
    </rPh>
    <rPh sb="2" eb="4">
      <t>ホウシュウ</t>
    </rPh>
    <rPh sb="4" eb="6">
      <t>ゲツガク</t>
    </rPh>
    <phoneticPr fontId="2"/>
  </si>
  <si>
    <t>（ア）</t>
    <phoneticPr fontId="2"/>
  </si>
  <si>
    <t>①　標準報酬日額</t>
    <rPh sb="2" eb="4">
      <t>ヒョウジュン</t>
    </rPh>
    <rPh sb="4" eb="6">
      <t>ホウシュウ</t>
    </rPh>
    <rPh sb="6" eb="8">
      <t>ニチガク</t>
    </rPh>
    <phoneticPr fontId="2"/>
  </si>
  <si>
    <t>÷</t>
    <phoneticPr fontId="2"/>
  </si>
  <si>
    <t>（イ）</t>
    <phoneticPr fontId="2"/>
  </si>
  <si>
    <t>（５円未満の端数切捨て、５円以上は10円に切上げ）</t>
    <rPh sb="2" eb="3">
      <t>エン</t>
    </rPh>
    <rPh sb="3" eb="5">
      <t>ミマン</t>
    </rPh>
    <rPh sb="6" eb="8">
      <t>ハスウ</t>
    </rPh>
    <rPh sb="8" eb="10">
      <t>キリス</t>
    </rPh>
    <rPh sb="13" eb="16">
      <t>エンイジョウ</t>
    </rPh>
    <rPh sb="19" eb="20">
      <t>エン</t>
    </rPh>
    <rPh sb="21" eb="23">
      <t>キリア</t>
    </rPh>
    <phoneticPr fontId="2"/>
  </si>
  <si>
    <r>
      <t>②　</t>
    </r>
    <r>
      <rPr>
        <sz val="10"/>
        <rFont val="ＭＳ 明朝"/>
        <family val="1"/>
        <charset val="128"/>
      </rPr>
      <t>給付日額（算定）</t>
    </r>
    <rPh sb="2" eb="4">
      <t>キュウフ</t>
    </rPh>
    <rPh sb="4" eb="6">
      <t>ニチガク</t>
    </rPh>
    <rPh sb="7" eb="9">
      <t>サンテイ</t>
    </rPh>
    <phoneticPr fontId="2"/>
  </si>
  <si>
    <t>×</t>
    <phoneticPr fontId="2"/>
  </si>
  <si>
    <t>13/100</t>
    <phoneticPr fontId="2"/>
  </si>
  <si>
    <t>（ウ）</t>
    <phoneticPr fontId="2"/>
  </si>
  <si>
    <t>（円未満の端数切捨て）</t>
    <rPh sb="1" eb="2">
      <t>エン</t>
    </rPh>
    <rPh sb="2" eb="4">
      <t>ミマン</t>
    </rPh>
    <rPh sb="5" eb="7">
      <t>ハスウ</t>
    </rPh>
    <rPh sb="7" eb="9">
      <t>キリス</t>
    </rPh>
    <phoneticPr fontId="2"/>
  </si>
  <si>
    <r>
      <t>③　</t>
    </r>
    <r>
      <rPr>
        <sz val="10"/>
        <rFont val="ＭＳ 明朝"/>
        <family val="1"/>
        <charset val="128"/>
      </rPr>
      <t>給付日額（上限）</t>
    </r>
    <rPh sb="2" eb="4">
      <t>キュウフ</t>
    </rPh>
    <rPh sb="4" eb="6">
      <t>ニチガク</t>
    </rPh>
    <rPh sb="7" eb="9">
      <t>ジョウゲン</t>
    </rPh>
    <phoneticPr fontId="2"/>
  </si>
  <si>
    <t>（エ）</t>
    <phoneticPr fontId="2"/>
  </si>
  <si>
    <r>
      <t>④　</t>
    </r>
    <r>
      <rPr>
        <sz val="10"/>
        <rFont val="ＭＳ 明朝"/>
        <family val="1"/>
        <charset val="128"/>
      </rPr>
      <t>給付日額（決定）</t>
    </r>
    <rPh sb="2" eb="4">
      <t>キュウフ</t>
    </rPh>
    <rPh sb="4" eb="6">
      <t>ニチガク</t>
    </rPh>
    <rPh sb="7" eb="9">
      <t>ケッテイ</t>
    </rPh>
    <phoneticPr fontId="2"/>
  </si>
  <si>
    <t>（オ）</t>
    <phoneticPr fontId="2"/>
  </si>
  <si>
    <t>←（ウ）と（エ）の低い方</t>
    <rPh sb="9" eb="10">
      <t>ヒク</t>
    </rPh>
    <rPh sb="11" eb="12">
      <t>ホウ</t>
    </rPh>
    <phoneticPr fontId="2"/>
  </si>
  <si>
    <t>請求金額</t>
    <rPh sb="0" eb="2">
      <t>セイキュウ</t>
    </rPh>
    <rPh sb="2" eb="4">
      <t>キンガク</t>
    </rPh>
    <phoneticPr fontId="2"/>
  </si>
  <si>
    <t>産後休業を取得する組合員（女性組合員）</t>
    <rPh sb="0" eb="2">
      <t>サンゴ</t>
    </rPh>
    <rPh sb="2" eb="4">
      <t>キュウギョウ</t>
    </rPh>
    <rPh sb="5" eb="7">
      <t>シュトク</t>
    </rPh>
    <rPh sb="9" eb="12">
      <t>クミアイイン</t>
    </rPh>
    <rPh sb="13" eb="15">
      <t>ジョセイ</t>
    </rPh>
    <rPh sb="15" eb="18">
      <t>クミアイイン</t>
    </rPh>
    <phoneticPr fontId="2"/>
  </si>
  <si>
    <t>育児休業の対象となる子の出産予定日</t>
    <rPh sb="0" eb="2">
      <t>イクジ</t>
    </rPh>
    <rPh sb="2" eb="4">
      <t>キュウギョウ</t>
    </rPh>
    <rPh sb="5" eb="7">
      <t>タイショウ</t>
    </rPh>
    <rPh sb="10" eb="11">
      <t>コ</t>
    </rPh>
    <rPh sb="12" eb="14">
      <t>シュッサン</t>
    </rPh>
    <rPh sb="14" eb="17">
      <t>ヨテイビ</t>
    </rPh>
    <phoneticPr fontId="2"/>
  </si>
  <si>
    <t>◎◎市◎◎町・・・</t>
    <rPh sb="2" eb="3">
      <t>シ</t>
    </rPh>
    <rPh sb="5" eb="6">
      <t>チョウ</t>
    </rPh>
    <phoneticPr fontId="2"/>
  </si>
  <si>
    <t>◎◎市立琵琶湖小学校長</t>
    <rPh sb="2" eb="4">
      <t>シリツ</t>
    </rPh>
    <rPh sb="4" eb="7">
      <t>ビワコ</t>
    </rPh>
    <rPh sb="7" eb="10">
      <t>ショウガッコウ</t>
    </rPh>
    <rPh sb="10" eb="11">
      <t>チョウ</t>
    </rPh>
    <phoneticPr fontId="2"/>
  </si>
  <si>
    <t>※請求金額算定以外の項目については経過措置に対応していませんのでご注意ください。</t>
    <rPh sb="1" eb="3">
      <t>セイキュウ</t>
    </rPh>
    <rPh sb="3" eb="5">
      <t>キンガク</t>
    </rPh>
    <rPh sb="5" eb="7">
      <t>サンテイ</t>
    </rPh>
    <rPh sb="7" eb="9">
      <t>イガイ</t>
    </rPh>
    <rPh sb="10" eb="12">
      <t>コウモク</t>
    </rPh>
    <rPh sb="17" eb="19">
      <t>ケイカ</t>
    </rPh>
    <rPh sb="19" eb="21">
      <t>ソチ</t>
    </rPh>
    <rPh sb="22" eb="24">
      <t>タイオウ</t>
    </rPh>
    <rPh sb="33" eb="35">
      <t>チュウイ</t>
    </rPh>
    <phoneticPr fontId="2"/>
  </si>
  <si>
    <t>※請求書の請求期間および請求金額には、以下の赤字部分を転記してください。</t>
    <rPh sb="1" eb="4">
      <t>セイキュウショ</t>
    </rPh>
    <rPh sb="5" eb="7">
      <t>セイキュウ</t>
    </rPh>
    <rPh sb="7" eb="9">
      <t>キカン</t>
    </rPh>
    <rPh sb="12" eb="14">
      <t>セイキュウ</t>
    </rPh>
    <rPh sb="14" eb="16">
      <t>キンガク</t>
    </rPh>
    <rPh sb="19" eb="21">
      <t>イカ</t>
    </rPh>
    <rPh sb="22" eb="24">
      <t>アカジ</t>
    </rPh>
    <rPh sb="24" eb="26">
      <t>ブブン</t>
    </rPh>
    <rPh sb="27" eb="29">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</si>
</sst>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日&quot;"/>
    <numFmt numFmtId="177" formatCode="[$-411]ggge&quot;年&quot;m&quot;月&quot;d&quot;日&quot;;@"/>
    <numFmt numFmtId="178" formatCode="#,###"/>
    <numFmt numFmtId="179" formatCode="#"/>
    <numFmt numFmtId="180" formatCode="#,##0&quot; 円&quot;\ "/>
    <numFmt numFmtId="181" formatCode="#,##0_);[Red]\(#,##0\)"/>
    <numFmt numFmtId="182" formatCode="ggge&quot;年&quot;m&quot;月&quot;d&quot;日 ～&quot;"/>
    <numFmt numFmtId="183" formatCode="ggge&quot;年&quot;m&quot;月&quot;d&quot;日&quot;"/>
    <numFmt numFmtId="184" formatCode="#,##0&quot; 円&quot;"/>
  </numFmts>
  <fonts count="62" x14ac:knownFonts="1">
    <font>
      <sz val="11"/>
      <name val="ＭＳ 明朝"/>
      <family val="1"/>
      <charset val="128"/>
    </font>
    <font>
      <sz val="11"/>
      <name val="ＭＳ 明朝"/>
      <family val="1"/>
      <charset val="128"/>
    </font>
    <font>
      <sz val="6"/>
      <name val="ＭＳ 明朝"/>
      <family val="1"/>
      <charset val="128"/>
    </font>
    <font>
      <sz val="10"/>
      <name val="ＭＳ 明朝"/>
      <family val="1"/>
      <charset val="128"/>
    </font>
    <font>
      <b/>
      <sz val="10"/>
      <name val="ＭＳ 明朝"/>
      <family val="1"/>
      <charset val="128"/>
    </font>
    <font>
      <sz val="9"/>
      <name val="ＭＳ 明朝"/>
      <family val="1"/>
      <charset val="128"/>
    </font>
    <font>
      <b/>
      <sz val="11"/>
      <name val="ＭＳ 明朝"/>
      <family val="1"/>
      <charset val="128"/>
    </font>
    <font>
      <b/>
      <sz val="12"/>
      <name val="ＭＳ 明朝"/>
      <family val="1"/>
      <charset val="128"/>
    </font>
    <font>
      <sz val="11"/>
      <color theme="1"/>
      <name val="ＭＳ Ｐゴシック"/>
      <family val="3"/>
      <charset val="128"/>
      <scheme val="minor"/>
    </font>
    <font>
      <b/>
      <sz val="14"/>
      <color rgb="FFFFFF00"/>
      <name val="ＭＳ ゴシック"/>
      <family val="3"/>
      <charset val="128"/>
    </font>
    <font>
      <sz val="6"/>
      <name val="ＭＳ Ｐゴシック"/>
      <family val="3"/>
      <charset val="128"/>
    </font>
    <font>
      <sz val="10"/>
      <color rgb="FFFF0000"/>
      <name val="ＭＳ 明朝"/>
      <family val="1"/>
      <charset val="128"/>
    </font>
    <font>
      <sz val="9"/>
      <color theme="1"/>
      <name val="ＭＳ Ｐゴシック"/>
      <family val="3"/>
      <charset val="128"/>
      <scheme val="minor"/>
    </font>
    <font>
      <u/>
      <sz val="10"/>
      <name val="ＭＳ 明朝"/>
      <family val="1"/>
      <charset val="128"/>
    </font>
    <font>
      <sz val="10"/>
      <name val="HGP創英角ﾎﾟｯﾌﾟ体"/>
      <family val="3"/>
      <charset val="128"/>
    </font>
    <font>
      <sz val="11"/>
      <name val="HGP創英角ﾎﾟｯﾌﾟ体"/>
      <family val="3"/>
      <charset val="128"/>
    </font>
    <font>
      <b/>
      <sz val="11"/>
      <color rgb="FFFFFF00"/>
      <name val="BIZ UDP明朝 Medium"/>
      <family val="1"/>
      <charset val="128"/>
    </font>
    <font>
      <sz val="11"/>
      <name val="BIZ UDP明朝 Medium"/>
      <family val="1"/>
      <charset val="128"/>
    </font>
    <font>
      <b/>
      <sz val="14"/>
      <name val="BIZ UDP明朝 Medium"/>
      <family val="1"/>
      <charset val="128"/>
    </font>
    <font>
      <sz val="9"/>
      <name val="BIZ UDP明朝 Medium"/>
      <family val="1"/>
      <charset val="128"/>
    </font>
    <font>
      <sz val="10"/>
      <name val="BIZ UDP明朝 Medium"/>
      <family val="1"/>
      <charset val="128"/>
    </font>
    <font>
      <b/>
      <sz val="10"/>
      <name val="BIZ UDP明朝 Medium"/>
      <family val="1"/>
      <charset val="128"/>
    </font>
    <font>
      <b/>
      <sz val="11"/>
      <name val="BIZ UDP明朝 Medium"/>
      <family val="1"/>
      <charset val="128"/>
    </font>
    <font>
      <sz val="12"/>
      <name val="BIZ UDP明朝 Medium"/>
      <family val="1"/>
      <charset val="128"/>
    </font>
    <font>
      <sz val="8"/>
      <name val="BIZ UDP明朝 Medium"/>
      <family val="1"/>
      <charset val="128"/>
    </font>
    <font>
      <b/>
      <sz val="14"/>
      <name val="BIZ UDゴシック"/>
      <family val="3"/>
      <charset val="128"/>
    </font>
    <font>
      <b/>
      <u/>
      <sz val="11"/>
      <color rgb="FFFFFF00"/>
      <name val="BIZ UDP明朝 Medium"/>
      <family val="1"/>
      <charset val="128"/>
    </font>
    <font>
      <b/>
      <sz val="12"/>
      <name val="BIZ UDP明朝 Medium"/>
      <family val="1"/>
      <charset val="128"/>
    </font>
    <font>
      <b/>
      <sz val="9"/>
      <name val="BIZ UDP明朝 Medium"/>
      <family val="1"/>
      <charset val="128"/>
    </font>
    <font>
      <sz val="14"/>
      <name val="HGP創英角ﾎﾟｯﾌﾟ体"/>
      <family val="3"/>
      <charset val="128"/>
    </font>
    <font>
      <sz val="12"/>
      <name val="HGP創英角ﾎﾟｯﾌﾟ体"/>
      <family val="3"/>
      <charset val="128"/>
    </font>
    <font>
      <sz val="9"/>
      <name val="HGP創英角ﾎﾟｯﾌﾟ体"/>
      <family val="3"/>
      <charset val="128"/>
    </font>
    <font>
      <b/>
      <sz val="12"/>
      <name val="HGP創英角ﾎﾟｯﾌﾟ体"/>
      <family val="3"/>
      <charset val="128"/>
    </font>
    <font>
      <sz val="10"/>
      <color theme="0" tint="-4.9989318521683403E-2"/>
      <name val="ＭＳ 明朝"/>
      <family val="1"/>
      <charset val="128"/>
    </font>
    <font>
      <sz val="9"/>
      <color theme="0" tint="-4.9989318521683403E-2"/>
      <name val="ＭＳ 明朝"/>
      <family val="1"/>
      <charset val="128"/>
    </font>
    <font>
      <sz val="10"/>
      <color theme="5"/>
      <name val="ＭＳ 明朝"/>
      <family val="1"/>
      <charset val="128"/>
    </font>
    <font>
      <sz val="10"/>
      <color theme="0"/>
      <name val="ＭＳ 明朝"/>
      <family val="1"/>
      <charset val="128"/>
    </font>
    <font>
      <sz val="9"/>
      <color theme="0"/>
      <name val="ＭＳ 明朝"/>
      <family val="1"/>
      <charset val="128"/>
    </font>
    <font>
      <sz val="9"/>
      <color theme="5"/>
      <name val="ＭＳ 明朝"/>
      <family val="1"/>
      <charset val="128"/>
    </font>
    <font>
      <b/>
      <u/>
      <sz val="10"/>
      <name val="BIZ UDP明朝 Medium"/>
      <family val="1"/>
      <charset val="128"/>
    </font>
    <font>
      <sz val="8"/>
      <name val="Segoe UI Symbol"/>
      <family val="1"/>
    </font>
    <font>
      <sz val="9"/>
      <name val="Segoe UI Symbol"/>
      <family val="1"/>
    </font>
    <font>
      <sz val="9"/>
      <color rgb="FF000000"/>
      <name val="Meiryo UI"/>
      <family val="3"/>
      <charset val="128"/>
    </font>
    <font>
      <b/>
      <sz val="14"/>
      <name val="HGP創英角ﾎﾟｯﾌﾟ体"/>
      <family val="3"/>
      <charset val="128"/>
    </font>
    <font>
      <b/>
      <sz val="11"/>
      <name val="HGP創英角ﾎﾟｯﾌﾟ体"/>
      <family val="3"/>
      <charset val="128"/>
    </font>
    <font>
      <b/>
      <sz val="10"/>
      <name val="HGP創英角ﾎﾟｯﾌﾟ体"/>
      <family val="3"/>
      <charset val="128"/>
    </font>
    <font>
      <b/>
      <sz val="9"/>
      <name val="HGP創英角ﾎﾟｯﾌﾟ体"/>
      <family val="3"/>
      <charset val="128"/>
    </font>
    <font>
      <b/>
      <u/>
      <sz val="9"/>
      <name val="BIZ UDP明朝 Medium"/>
      <family val="1"/>
      <charset val="128"/>
    </font>
    <font>
      <b/>
      <sz val="8"/>
      <name val="BIZ UDP明朝 Medium"/>
      <family val="1"/>
      <charset val="128"/>
    </font>
    <font>
      <sz val="6"/>
      <name val="BIZ UDP明朝 Medium"/>
      <family val="1"/>
      <charset val="128"/>
    </font>
    <font>
      <b/>
      <sz val="13"/>
      <name val="BIZ UDゴシック"/>
      <family val="3"/>
      <charset val="128"/>
    </font>
    <font>
      <b/>
      <sz val="13"/>
      <name val="BIZ UDP明朝 Medium"/>
      <family val="1"/>
      <charset val="128"/>
    </font>
    <font>
      <sz val="7"/>
      <name val="BIZ UDP明朝 Medium"/>
      <family val="1"/>
      <charset val="128"/>
    </font>
    <font>
      <b/>
      <u/>
      <sz val="7"/>
      <name val="BIZ UDゴシック"/>
      <family val="3"/>
      <charset val="128"/>
    </font>
    <font>
      <sz val="12"/>
      <color rgb="FFFFFF00"/>
      <name val="ＭＳ 明朝"/>
      <family val="1"/>
      <charset val="128"/>
    </font>
    <font>
      <sz val="11"/>
      <name val="BIZ UDPゴシック"/>
      <family val="3"/>
      <charset val="128"/>
    </font>
    <font>
      <sz val="8"/>
      <name val="ＭＳ 明朝"/>
      <family val="1"/>
      <charset val="128"/>
    </font>
    <font>
      <b/>
      <sz val="13"/>
      <name val="HGP創英角ﾎﾟｯﾌﾟ体"/>
      <family val="3"/>
      <charset val="128"/>
    </font>
    <font>
      <sz val="8"/>
      <name val="HGP創英角ﾎﾟｯﾌﾟ体"/>
      <family val="3"/>
      <charset val="128"/>
    </font>
    <font>
      <sz val="14"/>
      <name val="BIZ UDP明朝 Medium"/>
      <family val="1"/>
      <charset val="128"/>
    </font>
    <font>
      <sz val="11"/>
      <color rgb="FFFF0000"/>
      <name val="ＭＳ 明朝"/>
      <family val="1"/>
      <charset val="128"/>
    </font>
    <font>
      <sz val="11"/>
      <color theme="1"/>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39997558519241921"/>
        <bgColor indexed="64"/>
      </patternFill>
    </fill>
  </fills>
  <borders count="78">
    <border>
      <left/>
      <right/>
      <top/>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theme="0"/>
      </top>
      <bottom/>
      <diagonal/>
    </border>
    <border>
      <left style="medium">
        <color indexed="64"/>
      </left>
      <right style="thin">
        <color indexed="64"/>
      </right>
      <top/>
      <bottom style="thin">
        <color indexed="64"/>
      </bottom>
      <diagonal/>
    </border>
    <border>
      <left style="dashDot">
        <color auto="1"/>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dashDot">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xf numFmtId="38" fontId="1" fillId="0" borderId="0" applyFont="0" applyFill="0" applyBorder="0" applyAlignment="0" applyProtection="0">
      <alignment vertical="center"/>
    </xf>
    <xf numFmtId="0" fontId="1" fillId="0" borderId="0"/>
    <xf numFmtId="0" fontId="8" fillId="0" borderId="0">
      <alignment vertical="center"/>
    </xf>
    <xf numFmtId="38" fontId="1" fillId="0" borderId="0" applyFont="0" applyFill="0" applyBorder="0" applyAlignment="0" applyProtection="0"/>
    <xf numFmtId="0" fontId="8" fillId="0" borderId="0">
      <alignment vertical="center"/>
    </xf>
    <xf numFmtId="0" fontId="1" fillId="0" borderId="0"/>
  </cellStyleXfs>
  <cellXfs count="643">
    <xf numFmtId="0" fontId="0" fillId="0" borderId="0" xfId="0"/>
    <xf numFmtId="49" fontId="3" fillId="0" borderId="0" xfId="2" applyNumberFormat="1" applyFont="1" applyAlignment="1" applyProtection="1">
      <alignment horizontal="center" vertical="center" shrinkToFit="1"/>
    </xf>
    <xf numFmtId="0" fontId="3" fillId="0" borderId="0" xfId="2" applyNumberFormat="1" applyFont="1" applyAlignment="1" applyProtection="1">
      <alignment horizontal="center" vertical="center"/>
    </xf>
    <xf numFmtId="176" fontId="3" fillId="0" borderId="0" xfId="2" applyNumberFormat="1" applyFont="1" applyAlignment="1" applyProtection="1">
      <alignment vertical="center"/>
    </xf>
    <xf numFmtId="0" fontId="3" fillId="0" borderId="0" xfId="2" applyNumberFormat="1" applyFont="1" applyAlignment="1" applyProtection="1">
      <alignment vertical="center"/>
    </xf>
    <xf numFmtId="57" fontId="3" fillId="0" borderId="0" xfId="2" applyNumberFormat="1" applyFont="1" applyAlignment="1" applyProtection="1">
      <alignment horizontal="center" vertical="center"/>
    </xf>
    <xf numFmtId="0" fontId="5" fillId="0" borderId="0" xfId="2" applyNumberFormat="1" applyFont="1" applyAlignment="1" applyProtection="1">
      <alignment horizontal="center" vertical="center"/>
    </xf>
    <xf numFmtId="49" fontId="3" fillId="0" borderId="0" xfId="2" applyNumberFormat="1" applyFont="1" applyBorder="1" applyAlignment="1" applyProtection="1">
      <alignment horizontal="center" vertical="center" shrinkToFit="1"/>
    </xf>
    <xf numFmtId="49" fontId="3" fillId="0" borderId="0" xfId="2" applyNumberFormat="1" applyFont="1" applyBorder="1" applyAlignment="1" applyProtection="1">
      <alignment horizontal="left" vertical="center" shrinkToFit="1"/>
    </xf>
    <xf numFmtId="49" fontId="3" fillId="0" borderId="0" xfId="2" applyNumberFormat="1" applyFont="1" applyFill="1" applyBorder="1" applyAlignment="1" applyProtection="1">
      <alignment vertical="center" shrinkToFit="1"/>
      <protection locked="0"/>
    </xf>
    <xf numFmtId="49" fontId="3" fillId="0" borderId="0" xfId="2" applyNumberFormat="1" applyFont="1" applyFill="1" applyBorder="1" applyAlignment="1" applyProtection="1">
      <alignment horizontal="left" vertical="center" shrinkToFit="1"/>
    </xf>
    <xf numFmtId="49" fontId="3" fillId="0" borderId="0" xfId="2" applyNumberFormat="1" applyFont="1" applyFill="1" applyBorder="1" applyAlignment="1" applyProtection="1">
      <alignment vertical="center" shrinkToFit="1"/>
    </xf>
    <xf numFmtId="49" fontId="11" fillId="0" borderId="0" xfId="2" applyNumberFormat="1" applyFont="1" applyFill="1" applyBorder="1" applyAlignment="1" applyProtection="1">
      <alignment vertical="center" shrinkToFit="1"/>
    </xf>
    <xf numFmtId="49" fontId="3" fillId="0" borderId="0" xfId="2" applyNumberFormat="1" applyFont="1" applyBorder="1" applyAlignment="1" applyProtection="1">
      <alignment horizontal="left" vertical="center"/>
    </xf>
    <xf numFmtId="49" fontId="11" fillId="0" borderId="0" xfId="2" applyNumberFormat="1" applyFont="1" applyBorder="1" applyAlignment="1" applyProtection="1">
      <alignment horizontal="center" vertical="center" shrinkToFit="1"/>
    </xf>
    <xf numFmtId="177" fontId="4" fillId="0" borderId="0" xfId="2" applyNumberFormat="1" applyFont="1" applyFill="1" applyBorder="1" applyAlignment="1" applyProtection="1">
      <alignment horizontal="center" vertical="center"/>
    </xf>
    <xf numFmtId="14" fontId="3" fillId="0" borderId="0" xfId="2" applyNumberFormat="1" applyFont="1" applyAlignment="1" applyProtection="1">
      <alignment horizontal="center" vertical="center"/>
    </xf>
    <xf numFmtId="0" fontId="8" fillId="0" borderId="0" xfId="3" applyAlignment="1" applyProtection="1">
      <alignment vertical="center"/>
    </xf>
    <xf numFmtId="0" fontId="12" fillId="0" borderId="0" xfId="3" applyFont="1" applyAlignment="1" applyProtection="1">
      <alignment vertical="center"/>
    </xf>
    <xf numFmtId="49" fontId="3" fillId="0" borderId="0" xfId="2" applyNumberFormat="1" applyFont="1" applyFill="1" applyBorder="1" applyAlignment="1" applyProtection="1">
      <alignment horizontal="center" vertical="center" shrinkToFit="1"/>
    </xf>
    <xf numFmtId="49" fontId="5" fillId="0" borderId="0" xfId="2" applyNumberFormat="1" applyFont="1" applyFill="1" applyBorder="1" applyAlignment="1" applyProtection="1">
      <alignment vertical="center" shrinkToFit="1"/>
    </xf>
    <xf numFmtId="49" fontId="5" fillId="0" borderId="0" xfId="2" applyNumberFormat="1" applyFont="1" applyFill="1" applyBorder="1" applyAlignment="1" applyProtection="1">
      <alignment horizontal="left" vertical="center" shrinkToFit="1"/>
    </xf>
    <xf numFmtId="0" fontId="3" fillId="0" borderId="0" xfId="2" applyNumberFormat="1" applyFont="1" applyFill="1" applyBorder="1" applyAlignment="1" applyProtection="1">
      <alignment horizontal="center" vertical="center" shrinkToFit="1"/>
    </xf>
    <xf numFmtId="49" fontId="3" fillId="0" borderId="16" xfId="2" applyNumberFormat="1" applyFont="1" applyFill="1" applyBorder="1" applyAlignment="1" applyProtection="1">
      <alignment horizontal="center" vertical="center" shrinkToFit="1"/>
    </xf>
    <xf numFmtId="49" fontId="3" fillId="0" borderId="0" xfId="2" applyNumberFormat="1" applyFont="1" applyFill="1" applyBorder="1" applyAlignment="1" applyProtection="1">
      <alignment horizontal="center" shrinkToFit="1"/>
    </xf>
    <xf numFmtId="49" fontId="3" fillId="0" borderId="0" xfId="2" applyNumberFormat="1" applyFont="1" applyFill="1" applyBorder="1" applyAlignment="1" applyProtection="1">
      <alignment horizontal="center" vertical="top" shrinkToFit="1"/>
    </xf>
    <xf numFmtId="49" fontId="3" fillId="0" borderId="0" xfId="2" applyNumberFormat="1" applyFont="1" applyFill="1" applyBorder="1" applyAlignment="1" applyProtection="1">
      <alignment horizontal="left" vertical="top" shrinkToFit="1"/>
    </xf>
    <xf numFmtId="49" fontId="3" fillId="0" borderId="16" xfId="2" applyNumberFormat="1" applyFont="1" applyFill="1" applyBorder="1" applyAlignment="1" applyProtection="1">
      <alignment vertical="center" shrinkToFit="1"/>
    </xf>
    <xf numFmtId="49" fontId="5" fillId="0" borderId="0" xfId="2" applyNumberFormat="1" applyFont="1" applyFill="1" applyBorder="1" applyAlignment="1" applyProtection="1">
      <alignment vertical="top" shrinkToFit="1"/>
    </xf>
    <xf numFmtId="49" fontId="5" fillId="0" borderId="0" xfId="2" applyNumberFormat="1" applyFont="1" applyFill="1" applyBorder="1" applyAlignment="1" applyProtection="1">
      <alignment horizontal="left" vertical="top" shrinkToFit="1"/>
    </xf>
    <xf numFmtId="49" fontId="3" fillId="0" borderId="0" xfId="2" applyNumberFormat="1" applyFont="1" applyFill="1" applyBorder="1" applyAlignment="1" applyProtection="1">
      <alignment shrinkToFit="1"/>
    </xf>
    <xf numFmtId="49" fontId="5" fillId="0" borderId="0" xfId="2" applyNumberFormat="1" applyFont="1" applyFill="1" applyBorder="1" applyAlignment="1" applyProtection="1">
      <alignment horizontal="center" vertical="center" shrinkToFit="1"/>
    </xf>
    <xf numFmtId="49" fontId="5" fillId="0" borderId="0" xfId="2" applyNumberFormat="1" applyFont="1" applyBorder="1" applyAlignment="1" applyProtection="1">
      <alignment vertical="center" shrinkToFit="1"/>
    </xf>
    <xf numFmtId="49" fontId="5" fillId="0" borderId="0" xfId="2" applyNumberFormat="1" applyFont="1" applyFill="1" applyBorder="1" applyAlignment="1" applyProtection="1">
      <alignment horizontal="right" vertical="center" shrinkToFit="1"/>
    </xf>
    <xf numFmtId="49" fontId="3" fillId="0" borderId="0" xfId="2" applyNumberFormat="1" applyFont="1" applyFill="1" applyBorder="1" applyAlignment="1" applyProtection="1">
      <alignment horizontal="right" vertical="center" shrinkToFit="1"/>
    </xf>
    <xf numFmtId="181" fontId="1" fillId="0" borderId="0" xfId="4" applyNumberFormat="1" applyFont="1" applyFill="1" applyBorder="1" applyAlignment="1" applyProtection="1">
      <alignment horizontal="center" shrinkToFit="1"/>
    </xf>
    <xf numFmtId="181" fontId="1" fillId="0" borderId="0" xfId="4" applyNumberFormat="1" applyFont="1" applyFill="1" applyBorder="1" applyAlignment="1" applyProtection="1">
      <alignment horizontal="center" vertical="center" shrinkToFit="1"/>
    </xf>
    <xf numFmtId="49" fontId="3" fillId="0" borderId="0" xfId="2" applyNumberFormat="1" applyFont="1" applyAlignment="1" applyProtection="1">
      <alignment horizontal="left" vertical="center" shrinkToFit="1"/>
    </xf>
    <xf numFmtId="178" fontId="1" fillId="0" borderId="0" xfId="4" applyNumberFormat="1" applyFont="1" applyFill="1" applyBorder="1" applyAlignment="1" applyProtection="1">
      <alignment vertical="center" shrinkToFit="1"/>
    </xf>
    <xf numFmtId="49" fontId="3" fillId="0" borderId="0" xfId="2" applyNumberFormat="1" applyFont="1" applyBorder="1" applyAlignment="1" applyProtection="1">
      <alignment vertical="center" shrinkToFit="1"/>
    </xf>
    <xf numFmtId="178" fontId="6" fillId="0" borderId="0" xfId="4" applyNumberFormat="1" applyFont="1" applyFill="1" applyBorder="1" applyAlignment="1" applyProtection="1">
      <alignment vertical="center" shrinkToFit="1"/>
    </xf>
    <xf numFmtId="178" fontId="6" fillId="0" borderId="0" xfId="4" applyNumberFormat="1" applyFont="1" applyFill="1" applyBorder="1" applyAlignment="1" applyProtection="1">
      <alignment horizontal="left" vertical="center" shrinkToFit="1"/>
    </xf>
    <xf numFmtId="49" fontId="3" fillId="0" borderId="0" xfId="2" applyNumberFormat="1" applyFont="1" applyBorder="1" applyAlignment="1" applyProtection="1">
      <alignment horizontal="center" vertical="center"/>
    </xf>
    <xf numFmtId="49" fontId="13" fillId="0" borderId="0" xfId="2" applyNumberFormat="1" applyFont="1" applyBorder="1" applyAlignment="1" applyProtection="1">
      <alignment vertical="center" shrinkToFit="1"/>
    </xf>
    <xf numFmtId="0" fontId="3" fillId="0" borderId="0" xfId="2" applyNumberFormat="1" applyFont="1" applyAlignment="1" applyProtection="1">
      <alignment horizontal="center" vertical="center" shrinkToFit="1"/>
    </xf>
    <xf numFmtId="0" fontId="8" fillId="0" borderId="0" xfId="3">
      <alignment vertical="center"/>
    </xf>
    <xf numFmtId="0" fontId="17" fillId="0" borderId="0" xfId="0" applyFont="1" applyFill="1" applyProtection="1"/>
    <xf numFmtId="0" fontId="20" fillId="0" borderId="0" xfId="0" applyFont="1" applyFill="1" applyAlignment="1" applyProtection="1">
      <alignment vertical="center"/>
    </xf>
    <xf numFmtId="0" fontId="19" fillId="0" borderId="7" xfId="0" applyFont="1" applyFill="1" applyBorder="1" applyAlignment="1" applyProtection="1">
      <alignment vertical="center"/>
    </xf>
    <xf numFmtId="0" fontId="20" fillId="0" borderId="1" xfId="0" applyFont="1" applyFill="1" applyBorder="1" applyAlignment="1" applyProtection="1">
      <alignment vertical="center"/>
    </xf>
    <xf numFmtId="0" fontId="17" fillId="0" borderId="1" xfId="0" applyFont="1" applyFill="1" applyBorder="1" applyProtection="1"/>
    <xf numFmtId="0" fontId="17" fillId="0" borderId="3" xfId="0" applyFont="1" applyFill="1" applyBorder="1" applyProtection="1"/>
    <xf numFmtId="0" fontId="17" fillId="0" borderId="0" xfId="0" applyFont="1" applyFill="1" applyBorder="1" applyProtection="1"/>
    <xf numFmtId="0" fontId="20"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0" fillId="0" borderId="4" xfId="0" applyFont="1" applyFill="1" applyBorder="1" applyAlignment="1" applyProtection="1">
      <alignment vertical="center"/>
    </xf>
    <xf numFmtId="0" fontId="20" fillId="0" borderId="3" xfId="0" applyFont="1" applyFill="1" applyBorder="1" applyAlignment="1" applyProtection="1">
      <alignment vertical="center"/>
    </xf>
    <xf numFmtId="0" fontId="20" fillId="0" borderId="7" xfId="0" applyFont="1" applyFill="1" applyBorder="1" applyAlignment="1" applyProtection="1">
      <alignment vertical="center"/>
    </xf>
    <xf numFmtId="0" fontId="20" fillId="0" borderId="10" xfId="0" applyFont="1" applyFill="1" applyBorder="1" applyAlignment="1" applyProtection="1">
      <alignment vertical="center"/>
    </xf>
    <xf numFmtId="0" fontId="17" fillId="0" borderId="8" xfId="0" applyFont="1" applyFill="1" applyBorder="1" applyAlignment="1" applyProtection="1">
      <alignment vertical="center" shrinkToFit="1"/>
    </xf>
    <xf numFmtId="0" fontId="19" fillId="0" borderId="6" xfId="0" applyFont="1" applyFill="1" applyBorder="1" applyAlignment="1" applyProtection="1">
      <alignment vertical="center"/>
    </xf>
    <xf numFmtId="0" fontId="19" fillId="0" borderId="8" xfId="0" applyFont="1" applyFill="1" applyBorder="1" applyAlignment="1" applyProtection="1">
      <alignment vertical="center"/>
    </xf>
    <xf numFmtId="0" fontId="17" fillId="0" borderId="3" xfId="0" applyFont="1" applyFill="1" applyBorder="1" applyAlignment="1" applyProtection="1">
      <alignment vertical="center"/>
    </xf>
    <xf numFmtId="0" fontId="17" fillId="0" borderId="6" xfId="0" applyFont="1" applyFill="1" applyBorder="1" applyAlignment="1" applyProtection="1">
      <alignment vertical="center" shrinkToFit="1"/>
    </xf>
    <xf numFmtId="0" fontId="17" fillId="0" borderId="1" xfId="0" applyFont="1" applyFill="1" applyBorder="1" applyAlignment="1" applyProtection="1">
      <alignment vertical="center"/>
    </xf>
    <xf numFmtId="0" fontId="17" fillId="0" borderId="10" xfId="0" applyFont="1" applyFill="1" applyBorder="1" applyProtection="1"/>
    <xf numFmtId="0" fontId="17" fillId="0" borderId="4" xfId="0" applyFont="1" applyFill="1" applyBorder="1" applyProtection="1"/>
    <xf numFmtId="0" fontId="17" fillId="0" borderId="8" xfId="0" applyFont="1" applyFill="1" applyBorder="1" applyProtection="1"/>
    <xf numFmtId="0" fontId="17" fillId="0" borderId="7" xfId="0" applyFont="1" applyFill="1" applyBorder="1" applyProtection="1"/>
    <xf numFmtId="0" fontId="17" fillId="0" borderId="6" xfId="0" applyFont="1" applyFill="1" applyBorder="1" applyProtection="1"/>
    <xf numFmtId="0" fontId="17" fillId="0" borderId="9" xfId="0" applyFont="1" applyFill="1" applyBorder="1" applyProtection="1"/>
    <xf numFmtId="0" fontId="20" fillId="0" borderId="44" xfId="0" applyFont="1" applyFill="1" applyBorder="1" applyAlignment="1" applyProtection="1">
      <alignment vertical="center"/>
    </xf>
    <xf numFmtId="0" fontId="20" fillId="0" borderId="9" xfId="0" applyFont="1" applyFill="1" applyBorder="1" applyAlignment="1" applyProtection="1">
      <alignment vertical="center"/>
    </xf>
    <xf numFmtId="0" fontId="20" fillId="0" borderId="8" xfId="0" applyFont="1" applyFill="1" applyBorder="1" applyAlignment="1" applyProtection="1">
      <alignment vertical="center"/>
    </xf>
    <xf numFmtId="0" fontId="24" fillId="0" borderId="6" xfId="0" applyFont="1" applyFill="1" applyBorder="1" applyAlignment="1" applyProtection="1">
      <alignment vertical="top"/>
    </xf>
    <xf numFmtId="0" fontId="19" fillId="0" borderId="1" xfId="0" applyFont="1" applyFill="1" applyBorder="1" applyAlignment="1" applyProtection="1">
      <alignment vertical="center"/>
    </xf>
    <xf numFmtId="0" fontId="19" fillId="0" borderId="3" xfId="0" applyFont="1" applyFill="1" applyBorder="1" applyAlignment="1" applyProtection="1">
      <alignment vertical="center"/>
    </xf>
    <xf numFmtId="0" fontId="19" fillId="0" borderId="0" xfId="0" applyFont="1" applyFill="1" applyAlignment="1" applyProtection="1">
      <alignment horizontal="center" vertical="center"/>
    </xf>
    <xf numFmtId="0" fontId="19" fillId="0" borderId="1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20" fillId="0" borderId="10" xfId="0" applyFont="1" applyFill="1" applyBorder="1" applyAlignment="1" applyProtection="1">
      <alignment horizontal="left" vertical="center"/>
    </xf>
    <xf numFmtId="0" fontId="17" fillId="0" borderId="46" xfId="0" applyFont="1" applyFill="1" applyBorder="1" applyProtection="1"/>
    <xf numFmtId="0" fontId="17" fillId="0" borderId="50" xfId="0" applyFont="1" applyFill="1" applyBorder="1" applyProtection="1"/>
    <xf numFmtId="0" fontId="23" fillId="0" borderId="50" xfId="0" applyFont="1" applyFill="1" applyBorder="1" applyAlignment="1" applyProtection="1">
      <alignment horizontal="left" vertical="center"/>
    </xf>
    <xf numFmtId="0" fontId="23" fillId="0" borderId="46" xfId="0" applyFont="1" applyFill="1" applyBorder="1" applyProtection="1"/>
    <xf numFmtId="0" fontId="23" fillId="0" borderId="0" xfId="0" applyFont="1" applyFill="1" applyProtection="1"/>
    <xf numFmtId="0" fontId="19" fillId="0" borderId="1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0" fillId="0" borderId="48" xfId="0" applyFont="1" applyFill="1" applyBorder="1" applyAlignment="1" applyProtection="1">
      <alignment vertical="center"/>
    </xf>
    <xf numFmtId="49" fontId="13" fillId="0" borderId="0" xfId="2" applyNumberFormat="1" applyFont="1" applyBorder="1" applyAlignment="1" applyProtection="1">
      <alignment horizontal="left" vertical="center" shrinkToFit="1"/>
    </xf>
    <xf numFmtId="57" fontId="33" fillId="0" borderId="0" xfId="6" applyNumberFormat="1" applyFont="1" applyAlignment="1" applyProtection="1">
      <alignment horizontal="left" vertical="center"/>
    </xf>
    <xf numFmtId="14" fontId="33" fillId="0" borderId="0" xfId="6" applyNumberFormat="1" applyFont="1" applyAlignment="1" applyProtection="1">
      <alignment horizontal="center" vertical="center"/>
    </xf>
    <xf numFmtId="176" fontId="33" fillId="0" borderId="0" xfId="6" applyNumberFormat="1" applyFont="1" applyAlignment="1" applyProtection="1">
      <alignment vertical="center"/>
    </xf>
    <xf numFmtId="0" fontId="33" fillId="0" borderId="0" xfId="6" applyNumberFormat="1" applyFont="1" applyAlignment="1" applyProtection="1">
      <alignment horizontal="left" vertical="center"/>
    </xf>
    <xf numFmtId="0" fontId="33" fillId="0" borderId="0" xfId="6" applyNumberFormat="1" applyFont="1" applyAlignment="1" applyProtection="1">
      <alignment horizontal="center" vertical="center"/>
    </xf>
    <xf numFmtId="49" fontId="13" fillId="0" borderId="0" xfId="2" applyNumberFormat="1" applyFont="1" applyBorder="1" applyAlignment="1" applyProtection="1">
      <alignment horizontal="left" vertical="center"/>
    </xf>
    <xf numFmtId="57" fontId="35" fillId="0" borderId="0" xfId="2" applyNumberFormat="1" applyFont="1" applyAlignment="1" applyProtection="1">
      <alignment horizontal="center" vertical="center"/>
    </xf>
    <xf numFmtId="0" fontId="36" fillId="0" borderId="0" xfId="2" applyNumberFormat="1" applyFont="1" applyAlignment="1" applyProtection="1">
      <alignment horizontal="center" vertical="center"/>
    </xf>
    <xf numFmtId="176" fontId="36" fillId="0" borderId="0" xfId="2" applyNumberFormat="1" applyFont="1" applyAlignment="1" applyProtection="1">
      <alignment vertical="center"/>
    </xf>
    <xf numFmtId="57" fontId="37" fillId="0" borderId="0" xfId="2" applyNumberFormat="1" applyFont="1" applyAlignment="1" applyProtection="1">
      <alignment horizontal="left" vertical="center"/>
    </xf>
    <xf numFmtId="0" fontId="35" fillId="0" borderId="0" xfId="2" applyNumberFormat="1" applyFont="1" applyAlignment="1" applyProtection="1">
      <alignment horizontal="left" vertical="center"/>
    </xf>
    <xf numFmtId="0" fontId="35" fillId="0" borderId="0" xfId="2" applyNumberFormat="1" applyFont="1" applyAlignment="1" applyProtection="1">
      <alignment horizontal="center" vertical="center"/>
    </xf>
    <xf numFmtId="0" fontId="38" fillId="0" borderId="0" xfId="2" applyNumberFormat="1" applyFont="1" applyAlignment="1" applyProtection="1">
      <alignment horizontal="center" vertical="center"/>
    </xf>
    <xf numFmtId="14" fontId="38" fillId="0" borderId="0" xfId="2" applyNumberFormat="1" applyFont="1" applyAlignment="1" applyProtection="1">
      <alignment horizontal="center" vertical="center"/>
    </xf>
    <xf numFmtId="0" fontId="37" fillId="0" borderId="0" xfId="2" applyNumberFormat="1" applyFont="1" applyAlignment="1" applyProtection="1">
      <alignment vertical="top" wrapText="1"/>
    </xf>
    <xf numFmtId="0" fontId="3" fillId="0" borderId="51" xfId="2" applyNumberFormat="1" applyFont="1" applyBorder="1" applyAlignment="1" applyProtection="1">
      <alignment horizontal="center" vertical="center"/>
    </xf>
    <xf numFmtId="176" fontId="3" fillId="0" borderId="51" xfId="2" applyNumberFormat="1" applyFont="1" applyBorder="1" applyAlignment="1" applyProtection="1">
      <alignment vertical="center"/>
    </xf>
    <xf numFmtId="57" fontId="37" fillId="0" borderId="0" xfId="2" applyNumberFormat="1" applyFont="1" applyAlignment="1" applyProtection="1">
      <alignment horizontal="left" vertical="top" wrapText="1"/>
    </xf>
    <xf numFmtId="0" fontId="37" fillId="0" borderId="0" xfId="2" applyNumberFormat="1" applyFont="1" applyAlignment="1" applyProtection="1">
      <alignment horizontal="left" vertical="center"/>
    </xf>
    <xf numFmtId="0" fontId="20" fillId="2" borderId="9" xfId="0" applyFont="1" applyFill="1" applyBorder="1" applyAlignment="1" applyProtection="1">
      <alignment vertical="center"/>
    </xf>
    <xf numFmtId="0" fontId="20" fillId="2" borderId="7"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20" fillId="0" borderId="10" xfId="0" applyFont="1" applyFill="1" applyBorder="1" applyAlignment="1" applyProtection="1">
      <alignment horizontal="center" vertical="center" wrapText="1"/>
    </xf>
    <xf numFmtId="0" fontId="20" fillId="0" borderId="68" xfId="0" applyFont="1" applyFill="1" applyBorder="1" applyAlignment="1" applyProtection="1">
      <alignment vertical="center"/>
    </xf>
    <xf numFmtId="0" fontId="17" fillId="0" borderId="68" xfId="0" applyFont="1" applyFill="1" applyBorder="1" applyProtection="1"/>
    <xf numFmtId="0" fontId="17" fillId="0" borderId="54" xfId="0" applyFont="1" applyFill="1" applyBorder="1" applyProtection="1"/>
    <xf numFmtId="0" fontId="17" fillId="0" borderId="56" xfId="0" applyFont="1" applyFill="1" applyBorder="1" applyProtection="1"/>
    <xf numFmtId="0" fontId="17" fillId="0" borderId="59" xfId="0" applyFont="1" applyFill="1" applyBorder="1" applyProtection="1"/>
    <xf numFmtId="0" fontId="20" fillId="0" borderId="53" xfId="0" applyFont="1" applyFill="1" applyBorder="1" applyAlignment="1" applyProtection="1">
      <alignment vertical="center"/>
    </xf>
    <xf numFmtId="0" fontId="20" fillId="0" borderId="55" xfId="0" applyFont="1" applyFill="1" applyBorder="1" applyAlignment="1" applyProtection="1">
      <alignment vertical="center"/>
    </xf>
    <xf numFmtId="0" fontId="17" fillId="0" borderId="55" xfId="0" applyFont="1" applyFill="1" applyBorder="1" applyProtection="1"/>
    <xf numFmtId="0" fontId="17" fillId="0" borderId="57" xfId="0" applyFont="1" applyFill="1" applyBorder="1" applyProtection="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0" fillId="3" borderId="6" xfId="0" applyFont="1" applyFill="1" applyBorder="1" applyAlignment="1" applyProtection="1">
      <alignment vertical="center" wrapText="1"/>
    </xf>
    <xf numFmtId="0" fontId="20" fillId="3" borderId="9" xfId="0" applyFont="1" applyFill="1" applyBorder="1" applyAlignment="1" applyProtection="1">
      <alignment vertical="center"/>
    </xf>
    <xf numFmtId="0" fontId="20" fillId="3" borderId="8" xfId="0" applyFont="1" applyFill="1" applyBorder="1" applyAlignment="1" applyProtection="1">
      <alignment vertical="center" wrapText="1"/>
    </xf>
    <xf numFmtId="0" fontId="20" fillId="3" borderId="7" xfId="0" applyFont="1" applyFill="1" applyBorder="1" applyAlignment="1" applyProtection="1">
      <alignment vertical="center"/>
    </xf>
    <xf numFmtId="0" fontId="20" fillId="0" borderId="3"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0" fontId="19" fillId="0" borderId="0" xfId="0" applyFont="1" applyFill="1" applyBorder="1" applyAlignment="1" applyProtection="1">
      <alignment vertical="center"/>
    </xf>
    <xf numFmtId="0" fontId="19" fillId="0" borderId="4" xfId="0" applyFont="1" applyFill="1" applyBorder="1" applyAlignment="1" applyProtection="1">
      <alignment vertical="center"/>
    </xf>
    <xf numFmtId="0" fontId="28" fillId="0" borderId="0"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52" fillId="0" borderId="0" xfId="0" applyFont="1" applyFill="1" applyBorder="1" applyAlignment="1" applyProtection="1">
      <alignment horizontal="left" vertical="center"/>
    </xf>
    <xf numFmtId="0" fontId="52" fillId="0" borderId="0" xfId="0" applyFont="1" applyFill="1" applyProtection="1"/>
    <xf numFmtId="0" fontId="52" fillId="0" borderId="0" xfId="0" applyFont="1" applyFill="1" applyBorder="1" applyProtection="1"/>
    <xf numFmtId="0" fontId="19" fillId="0" borderId="70" xfId="0" applyFont="1" applyFill="1" applyBorder="1" applyAlignment="1" applyProtection="1">
      <alignment vertical="center"/>
    </xf>
    <xf numFmtId="0" fontId="28" fillId="0" borderId="70" xfId="0" applyFont="1" applyFill="1" applyBorder="1" applyAlignment="1" applyProtection="1">
      <alignment vertical="center"/>
      <protection locked="0"/>
    </xf>
    <xf numFmtId="0" fontId="20" fillId="0" borderId="1"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0" fillId="0" borderId="1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4" fillId="0" borderId="10" xfId="0" applyFont="1" applyFill="1" applyBorder="1" applyAlignment="1" applyProtection="1">
      <alignment horizontal="center" vertical="center"/>
    </xf>
    <xf numFmtId="0" fontId="52" fillId="0" borderId="0" xfId="0" applyFont="1" applyFill="1" applyBorder="1" applyAlignment="1" applyProtection="1">
      <alignment horizontal="left" vertical="center"/>
    </xf>
    <xf numFmtId="0" fontId="54" fillId="0" borderId="0" xfId="0" applyFont="1" applyAlignment="1">
      <alignment vertical="center"/>
    </xf>
    <xf numFmtId="0" fontId="0" fillId="0" borderId="0" xfId="0" applyAlignment="1">
      <alignment vertical="center"/>
    </xf>
    <xf numFmtId="58" fontId="0" fillId="0" borderId="0" xfId="0" applyNumberForma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58" fontId="5" fillId="0" borderId="0" xfId="0" applyNumberFormat="1" applyFont="1" applyFill="1" applyAlignment="1">
      <alignment horizontal="left" vertical="center"/>
    </xf>
    <xf numFmtId="0" fontId="56" fillId="0" borderId="0" xfId="0" applyFont="1" applyAlignment="1">
      <alignment vertical="center"/>
    </xf>
    <xf numFmtId="0" fontId="54" fillId="0" borderId="0" xfId="0" applyFont="1" applyAlignment="1">
      <alignment horizontal="left" vertical="center"/>
    </xf>
    <xf numFmtId="0" fontId="16" fillId="0" borderId="0" xfId="0" applyFont="1" applyFill="1" applyAlignment="1" applyProtection="1">
      <alignment vertical="center" wrapText="1"/>
    </xf>
    <xf numFmtId="0" fontId="50" fillId="0" borderId="0" xfId="0" applyFont="1" applyFill="1" applyBorder="1" applyAlignment="1" applyProtection="1">
      <alignment horizontal="center" vertical="center" wrapText="1" shrinkToFit="1"/>
    </xf>
    <xf numFmtId="0" fontId="50" fillId="0" borderId="0"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51" fillId="2" borderId="1" xfId="0" applyFont="1" applyFill="1" applyBorder="1" applyAlignment="1" applyProtection="1">
      <alignment horizontal="left" vertical="center"/>
      <protection locked="0"/>
    </xf>
    <xf numFmtId="0" fontId="51" fillId="2" borderId="3" xfId="0" applyFont="1" applyFill="1" applyBorder="1" applyAlignment="1" applyProtection="1">
      <alignment horizontal="left" vertical="center"/>
      <protection locked="0"/>
    </xf>
    <xf numFmtId="0" fontId="19" fillId="0" borderId="6"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7" fillId="2" borderId="2" xfId="0" applyFont="1" applyFill="1" applyBorder="1" applyAlignment="1" applyProtection="1">
      <alignment horizontal="center" vertical="center"/>
      <protection locked="0"/>
    </xf>
    <xf numFmtId="0" fontId="27" fillId="2" borderId="36"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27" fillId="2" borderId="34" xfId="0" applyFont="1" applyFill="1" applyBorder="1" applyAlignment="1" applyProtection="1">
      <alignment horizontal="center" vertical="center"/>
      <protection locked="0"/>
    </xf>
    <xf numFmtId="0" fontId="27" fillId="2" borderId="39" xfId="0" applyFont="1" applyFill="1" applyBorder="1" applyAlignment="1" applyProtection="1">
      <alignment horizontal="center" vertical="center"/>
      <protection locked="0"/>
    </xf>
    <xf numFmtId="0" fontId="27" fillId="2" borderId="40" xfId="0" applyFont="1" applyFill="1" applyBorder="1" applyAlignment="1" applyProtection="1">
      <alignment horizontal="center" vertical="center"/>
      <protection locked="0"/>
    </xf>
    <xf numFmtId="0" fontId="22" fillId="2" borderId="1" xfId="0" applyFont="1" applyFill="1" applyBorder="1" applyAlignment="1" applyProtection="1">
      <alignment horizontal="left" vertical="center"/>
      <protection locked="0"/>
    </xf>
    <xf numFmtId="0" fontId="22" fillId="2" borderId="3" xfId="0" applyFont="1" applyFill="1" applyBorder="1" applyAlignment="1" applyProtection="1">
      <alignment horizontal="left" vertical="center"/>
      <protection locked="0"/>
    </xf>
    <xf numFmtId="0" fontId="27" fillId="2" borderId="35" xfId="0" applyFont="1" applyFill="1" applyBorder="1" applyAlignment="1" applyProtection="1">
      <alignment horizontal="center" vertical="center"/>
      <protection locked="0"/>
    </xf>
    <xf numFmtId="0" fontId="27" fillId="2" borderId="37"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28" fillId="3" borderId="1"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52" fillId="0" borderId="1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4" xfId="0" applyFont="1" applyFill="1" applyBorder="1" applyAlignment="1" applyProtection="1">
      <alignment horizontal="center" vertical="center"/>
    </xf>
    <xf numFmtId="38" fontId="18" fillId="2" borderId="1" xfId="1" applyFont="1" applyFill="1" applyBorder="1" applyAlignment="1" applyProtection="1">
      <alignment horizontal="center"/>
      <protection locked="0"/>
    </xf>
    <xf numFmtId="38" fontId="18" fillId="2" borderId="0" xfId="1" applyFont="1" applyFill="1" applyBorder="1" applyAlignment="1" applyProtection="1">
      <alignment horizontal="center"/>
      <protection locked="0"/>
    </xf>
    <xf numFmtId="0" fontId="19" fillId="0" borderId="1" xfId="0" applyFont="1" applyFill="1" applyBorder="1" applyAlignment="1" applyProtection="1">
      <alignment horizontal="center"/>
    </xf>
    <xf numFmtId="0" fontId="19" fillId="0" borderId="9" xfId="0" applyFont="1" applyFill="1" applyBorder="1" applyAlignment="1" applyProtection="1">
      <alignment horizontal="center"/>
    </xf>
    <xf numFmtId="0" fontId="19" fillId="0" borderId="0" xfId="0" applyFont="1" applyFill="1" applyBorder="1" applyAlignment="1" applyProtection="1">
      <alignment horizontal="center"/>
    </xf>
    <xf numFmtId="0" fontId="19" fillId="0" borderId="4" xfId="0" applyFont="1" applyFill="1" applyBorder="1" applyAlignment="1" applyProtection="1">
      <alignment horizontal="center"/>
    </xf>
    <xf numFmtId="0" fontId="28" fillId="3" borderId="0"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8" fillId="3" borderId="10" xfId="0" applyFont="1" applyFill="1" applyBorder="1" applyAlignment="1" applyProtection="1">
      <alignment horizontal="center" vertical="center"/>
      <protection locked="0"/>
    </xf>
    <xf numFmtId="0" fontId="28" fillId="3" borderId="0" xfId="0" applyFont="1" applyFill="1" applyBorder="1" applyAlignment="1" applyProtection="1">
      <alignment horizontal="right" vertical="center"/>
      <protection locked="0"/>
    </xf>
    <xf numFmtId="0" fontId="28" fillId="2" borderId="0" xfId="0" applyFont="1" applyFill="1" applyBorder="1" applyAlignment="1" applyProtection="1">
      <alignment horizontal="center" vertical="center"/>
      <protection locked="0"/>
    </xf>
    <xf numFmtId="0" fontId="21" fillId="2" borderId="0" xfId="0" applyFont="1" applyFill="1" applyBorder="1" applyAlignment="1" applyProtection="1">
      <alignment horizontal="left" vertical="center"/>
      <protection locked="0"/>
    </xf>
    <xf numFmtId="0" fontId="21" fillId="2" borderId="38" xfId="0" applyFont="1" applyFill="1" applyBorder="1" applyAlignment="1" applyProtection="1">
      <alignment horizontal="left" vertical="center"/>
      <protection locked="0"/>
    </xf>
    <xf numFmtId="49" fontId="21" fillId="2" borderId="38"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vertical="center" wrapText="1"/>
    </xf>
    <xf numFmtId="49" fontId="21" fillId="2" borderId="0"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21" fillId="2" borderId="61" xfId="0" applyFont="1" applyFill="1" applyBorder="1" applyAlignment="1" applyProtection="1">
      <alignment horizontal="left" vertical="center"/>
      <protection locked="0"/>
    </xf>
    <xf numFmtId="0" fontId="20" fillId="0" borderId="1"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3" borderId="6" xfId="0" applyFont="1" applyFill="1" applyBorder="1" applyAlignment="1" applyProtection="1">
      <alignment horizontal="right" vertical="center"/>
    </xf>
    <xf numFmtId="0" fontId="20" fillId="3" borderId="1" xfId="0" applyFont="1" applyFill="1" applyBorder="1" applyAlignment="1" applyProtection="1">
      <alignment horizontal="right" vertical="center"/>
    </xf>
    <xf numFmtId="0" fontId="20" fillId="3" borderId="8" xfId="0" applyFont="1" applyFill="1" applyBorder="1" applyAlignment="1" applyProtection="1">
      <alignment horizontal="right" vertical="center"/>
    </xf>
    <xf numFmtId="0" fontId="20" fillId="3" borderId="3" xfId="0" applyFont="1" applyFill="1" applyBorder="1" applyAlignment="1" applyProtection="1">
      <alignment horizontal="right" vertical="center"/>
    </xf>
    <xf numFmtId="0" fontId="19" fillId="0" borderId="69" xfId="0" applyFont="1" applyFill="1" applyBorder="1" applyAlignment="1" applyProtection="1">
      <alignment horizontal="center" vertical="center" wrapText="1"/>
      <protection locked="0"/>
    </xf>
    <xf numFmtId="0" fontId="19" fillId="0" borderId="70" xfId="0"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28" fillId="3" borderId="69" xfId="0" applyFont="1" applyFill="1" applyBorder="1" applyAlignment="1" applyProtection="1">
      <alignment horizontal="center" vertical="center"/>
      <protection locked="0"/>
    </xf>
    <xf numFmtId="0" fontId="28" fillId="3" borderId="70"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19" fillId="2" borderId="70" xfId="0"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20" fillId="0" borderId="7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19" fillId="0" borderId="70" xfId="0" applyFont="1" applyFill="1" applyBorder="1" applyAlignment="1" applyProtection="1">
      <alignment horizontal="center" vertical="center"/>
    </xf>
    <xf numFmtId="3" fontId="20" fillId="2" borderId="6" xfId="0" applyNumberFormat="1" applyFont="1" applyFill="1" applyBorder="1" applyAlignment="1" applyProtection="1">
      <alignment horizontal="right" vertical="center" wrapText="1"/>
      <protection locked="0"/>
    </xf>
    <xf numFmtId="3" fontId="20" fillId="2" borderId="1" xfId="0" applyNumberFormat="1" applyFont="1" applyFill="1" applyBorder="1" applyAlignment="1" applyProtection="1">
      <alignment horizontal="right" vertical="center" wrapText="1"/>
      <protection locked="0"/>
    </xf>
    <xf numFmtId="3" fontId="20" fillId="2" borderId="8" xfId="0" applyNumberFormat="1" applyFont="1" applyFill="1" applyBorder="1" applyAlignment="1" applyProtection="1">
      <alignment horizontal="right" vertical="center" wrapText="1"/>
      <protection locked="0"/>
    </xf>
    <xf numFmtId="3" fontId="20" fillId="2" borderId="3" xfId="0" applyNumberFormat="1" applyFont="1" applyFill="1" applyBorder="1" applyAlignment="1" applyProtection="1">
      <alignment horizontal="right" vertical="center" wrapText="1"/>
      <protection locked="0"/>
    </xf>
    <xf numFmtId="0" fontId="19" fillId="0" borderId="10"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9" fillId="0" borderId="60" xfId="0" applyFont="1" applyFill="1" applyBorder="1" applyAlignment="1" applyProtection="1">
      <alignment horizontal="center" vertical="center" wrapText="1"/>
    </xf>
    <xf numFmtId="0" fontId="19" fillId="0" borderId="61" xfId="0" applyFont="1" applyFill="1" applyBorder="1" applyAlignment="1" applyProtection="1">
      <alignment horizontal="center" vertical="center" wrapText="1"/>
    </xf>
    <xf numFmtId="0" fontId="19" fillId="0" borderId="62" xfId="0" applyFont="1" applyFill="1" applyBorder="1" applyAlignment="1" applyProtection="1">
      <alignment horizontal="center" vertical="center" wrapText="1"/>
    </xf>
    <xf numFmtId="0" fontId="19" fillId="3" borderId="63"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0" fontId="19" fillId="3" borderId="64"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65" xfId="0" applyFont="1" applyFill="1" applyBorder="1" applyAlignment="1" applyProtection="1">
      <alignment horizontal="center" vertical="center" wrapText="1"/>
    </xf>
    <xf numFmtId="0" fontId="19" fillId="3" borderId="66" xfId="0" applyFont="1" applyFill="1" applyBorder="1" applyAlignment="1" applyProtection="1">
      <alignment horizontal="center" vertical="center" wrapText="1"/>
    </xf>
    <xf numFmtId="0" fontId="19" fillId="3" borderId="61" xfId="0" applyFont="1" applyFill="1" applyBorder="1" applyAlignment="1" applyProtection="1">
      <alignment horizontal="center" vertical="center" wrapText="1"/>
    </xf>
    <xf numFmtId="0" fontId="19" fillId="3" borderId="67" xfId="0" applyFont="1" applyFill="1" applyBorder="1" applyAlignment="1" applyProtection="1">
      <alignment horizontal="center" vertical="center" wrapText="1"/>
    </xf>
    <xf numFmtId="0" fontId="52" fillId="0" borderId="1" xfId="0" applyFont="1" applyFill="1" applyBorder="1" applyAlignment="1" applyProtection="1">
      <alignment horizontal="left" vertical="center" wrapText="1"/>
    </xf>
    <xf numFmtId="0" fontId="52" fillId="0" borderId="9"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2" fillId="0" borderId="4" xfId="0" applyFont="1" applyFill="1" applyBorder="1" applyAlignment="1" applyProtection="1">
      <alignment horizontal="left" vertical="center" wrapText="1"/>
    </xf>
    <xf numFmtId="0" fontId="52" fillId="0" borderId="61" xfId="0" applyFont="1" applyFill="1" applyBorder="1" applyAlignment="1" applyProtection="1">
      <alignment horizontal="left" vertical="center" wrapText="1"/>
    </xf>
    <xf numFmtId="0" fontId="52" fillId="0" borderId="62" xfId="0" applyFont="1" applyFill="1" applyBorder="1" applyAlignment="1" applyProtection="1">
      <alignment horizontal="left" vertical="center" wrapText="1"/>
    </xf>
    <xf numFmtId="0" fontId="17" fillId="0" borderId="1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49" fillId="0" borderId="6" xfId="0" applyFont="1" applyFill="1" applyBorder="1" applyAlignment="1" applyProtection="1">
      <alignment horizontal="left" vertical="center"/>
    </xf>
    <xf numFmtId="0" fontId="49" fillId="0" borderId="1" xfId="0" applyFont="1" applyFill="1" applyBorder="1" applyAlignment="1" applyProtection="1">
      <alignment horizontal="left" vertical="center"/>
    </xf>
    <xf numFmtId="0" fontId="49" fillId="0" borderId="9" xfId="0" applyFont="1" applyFill="1" applyBorder="1" applyAlignment="1" applyProtection="1">
      <alignment horizontal="left" vertical="center"/>
    </xf>
    <xf numFmtId="0" fontId="20" fillId="0" borderId="7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2" borderId="70" xfId="0" applyFont="1" applyFill="1" applyBorder="1" applyAlignment="1" applyProtection="1">
      <alignment horizontal="center" vertical="center" shrinkToFit="1"/>
      <protection locked="0"/>
    </xf>
    <xf numFmtId="0" fontId="21" fillId="2" borderId="0"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4" fillId="2" borderId="0" xfId="0" applyFont="1" applyFill="1" applyBorder="1" applyAlignment="1" applyProtection="1">
      <alignment horizontal="left" vertical="top" wrapText="1"/>
      <protection locked="0"/>
    </xf>
    <xf numFmtId="0" fontId="24" fillId="2" borderId="3" xfId="0" applyFont="1" applyFill="1" applyBorder="1" applyAlignment="1" applyProtection="1">
      <alignment horizontal="left" vertical="top" wrapText="1"/>
      <protection locked="0"/>
    </xf>
    <xf numFmtId="0" fontId="52" fillId="0" borderId="0" xfId="0" applyFont="1" applyFill="1" applyAlignment="1" applyProtection="1">
      <alignment horizontal="left" shrinkToFit="1"/>
    </xf>
    <xf numFmtId="0" fontId="52" fillId="0" borderId="0" xfId="0" applyFont="1" applyFill="1" applyBorder="1" applyAlignment="1" applyProtection="1">
      <alignment horizontal="left" vertical="center"/>
    </xf>
    <xf numFmtId="0" fontId="19" fillId="0" borderId="71" xfId="0" applyFont="1" applyFill="1" applyBorder="1" applyAlignment="1" applyProtection="1">
      <alignment horizontal="center" vertical="center"/>
    </xf>
    <xf numFmtId="0" fontId="52" fillId="0" borderId="0" xfId="0" applyFont="1" applyFill="1" applyBorder="1" applyAlignment="1" applyProtection="1">
      <alignment horizontal="left" vertical="center" shrinkToFit="1"/>
    </xf>
    <xf numFmtId="0" fontId="19" fillId="0" borderId="10" xfId="0"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shrinkToFit="1"/>
    </xf>
    <xf numFmtId="0" fontId="19" fillId="0" borderId="73" xfId="0" applyFont="1" applyFill="1" applyBorder="1" applyAlignment="1" applyProtection="1">
      <alignment horizontal="center" vertical="center"/>
    </xf>
    <xf numFmtId="0" fontId="19" fillId="0" borderId="74" xfId="0" applyFont="1" applyFill="1" applyBorder="1" applyAlignment="1" applyProtection="1">
      <alignment horizontal="center" vertical="center"/>
    </xf>
    <xf numFmtId="0" fontId="19" fillId="0" borderId="72" xfId="0" applyFont="1" applyFill="1" applyBorder="1" applyAlignment="1" applyProtection="1">
      <alignment horizontal="center" vertical="center"/>
    </xf>
    <xf numFmtId="0" fontId="19" fillId="0" borderId="69" xfId="0" applyFont="1" applyFill="1" applyBorder="1" applyAlignment="1" applyProtection="1">
      <alignment horizontal="center" vertical="center" wrapText="1"/>
    </xf>
    <xf numFmtId="0" fontId="19" fillId="0" borderId="70" xfId="0" applyFont="1" applyFill="1" applyBorder="1" applyAlignment="1" applyProtection="1">
      <alignment horizontal="center" vertical="center" wrapText="1"/>
    </xf>
    <xf numFmtId="0" fontId="19" fillId="0" borderId="71" xfId="0" applyFont="1" applyFill="1" applyBorder="1" applyAlignment="1" applyProtection="1">
      <alignment horizontal="center" vertical="center" wrapText="1"/>
    </xf>
    <xf numFmtId="38" fontId="59" fillId="2" borderId="1" xfId="1" applyFont="1" applyFill="1" applyBorder="1" applyAlignment="1" applyProtection="1">
      <alignment horizontal="center"/>
      <protection locked="0"/>
    </xf>
    <xf numFmtId="38" fontId="59" fillId="2" borderId="0" xfId="1" applyFont="1" applyFill="1" applyBorder="1" applyAlignment="1" applyProtection="1">
      <alignment horizontal="center"/>
      <protection locked="0"/>
    </xf>
    <xf numFmtId="0" fontId="49" fillId="0" borderId="72" xfId="0" applyFont="1" applyFill="1" applyBorder="1" applyAlignment="1" applyProtection="1">
      <alignment horizontal="center" vertical="center"/>
    </xf>
    <xf numFmtId="0" fontId="49" fillId="0" borderId="73" xfId="0" applyFont="1" applyFill="1" applyBorder="1" applyAlignment="1" applyProtection="1">
      <alignment horizontal="center" vertical="center"/>
    </xf>
    <xf numFmtId="0" fontId="49" fillId="0" borderId="74" xfId="0" applyFont="1" applyFill="1" applyBorder="1" applyAlignment="1" applyProtection="1">
      <alignment horizontal="center" vertical="center"/>
    </xf>
    <xf numFmtId="49" fontId="45" fillId="2" borderId="0" xfId="0" applyNumberFormat="1" applyFont="1" applyFill="1" applyBorder="1" applyAlignment="1" applyProtection="1">
      <alignment horizontal="center" vertical="center"/>
      <protection locked="0"/>
    </xf>
    <xf numFmtId="0" fontId="45" fillId="2" borderId="61" xfId="0" applyFont="1" applyFill="1" applyBorder="1" applyAlignment="1" applyProtection="1">
      <alignment horizontal="left" vertical="center"/>
      <protection locked="0"/>
    </xf>
    <xf numFmtId="0" fontId="45" fillId="2" borderId="38" xfId="0" applyFont="1" applyFill="1" applyBorder="1" applyAlignment="1" applyProtection="1">
      <alignment horizontal="left" vertical="center"/>
      <protection locked="0"/>
    </xf>
    <xf numFmtId="0" fontId="46" fillId="2" borderId="0" xfId="0" applyFont="1" applyFill="1" applyBorder="1" applyAlignment="1" applyProtection="1">
      <alignment horizontal="center" vertical="center"/>
      <protection locked="0"/>
    </xf>
    <xf numFmtId="0" fontId="45" fillId="2" borderId="0" xfId="0" applyFont="1" applyFill="1" applyBorder="1" applyAlignment="1" applyProtection="1">
      <alignment horizontal="left" vertical="center"/>
      <protection locked="0"/>
    </xf>
    <xf numFmtId="49" fontId="45" fillId="2" borderId="38" xfId="0" applyNumberFormat="1" applyFont="1" applyFill="1" applyBorder="1" applyAlignment="1" applyProtection="1">
      <alignment horizontal="center" vertical="center"/>
      <protection locked="0"/>
    </xf>
    <xf numFmtId="0" fontId="58" fillId="2" borderId="0" xfId="0" applyFont="1" applyFill="1" applyBorder="1" applyAlignment="1" applyProtection="1">
      <alignment horizontal="left" vertical="top" wrapText="1"/>
      <protection locked="0"/>
    </xf>
    <xf numFmtId="0" fontId="58" fillId="2" borderId="3" xfId="0" applyFont="1" applyFill="1" applyBorder="1" applyAlignment="1" applyProtection="1">
      <alignment horizontal="left" vertical="top" wrapText="1"/>
      <protection locked="0"/>
    </xf>
    <xf numFmtId="0" fontId="58" fillId="2" borderId="0" xfId="0" applyFont="1" applyFill="1" applyBorder="1" applyAlignment="1" applyProtection="1">
      <alignment horizontal="center" vertical="center" shrinkToFit="1"/>
      <protection locked="0"/>
    </xf>
    <xf numFmtId="38" fontId="29" fillId="2" borderId="1" xfId="1" applyFont="1" applyFill="1" applyBorder="1" applyAlignment="1" applyProtection="1">
      <alignment horizontal="center"/>
      <protection locked="0"/>
    </xf>
    <xf numFmtId="38" fontId="29" fillId="2" borderId="0" xfId="1" applyFont="1" applyFill="1" applyBorder="1" applyAlignment="1" applyProtection="1">
      <alignment horizontal="center"/>
      <protection locked="0"/>
    </xf>
    <xf numFmtId="0" fontId="31" fillId="2" borderId="70" xfId="0" applyNumberFormat="1" applyFont="1" applyFill="1" applyBorder="1" applyAlignment="1" applyProtection="1">
      <alignment horizontal="center" vertical="center" shrinkToFit="1"/>
      <protection locked="0"/>
    </xf>
    <xf numFmtId="0" fontId="31" fillId="2" borderId="0" xfId="0" applyNumberFormat="1" applyFont="1" applyFill="1" applyBorder="1" applyAlignment="1" applyProtection="1">
      <alignment horizontal="center" vertical="center" shrinkToFit="1"/>
      <protection locked="0"/>
    </xf>
    <xf numFmtId="0" fontId="31" fillId="2" borderId="3" xfId="0" applyNumberFormat="1" applyFont="1" applyFill="1" applyBorder="1" applyAlignment="1" applyProtection="1">
      <alignment horizontal="center" vertical="center" shrinkToFit="1"/>
      <protection locked="0"/>
    </xf>
    <xf numFmtId="0" fontId="31" fillId="2" borderId="70" xfId="0" applyFont="1" applyFill="1" applyBorder="1" applyAlignment="1" applyProtection="1">
      <alignment horizontal="center" vertical="center" shrinkToFit="1"/>
      <protection locked="0"/>
    </xf>
    <xf numFmtId="0" fontId="31" fillId="2" borderId="0" xfId="0" applyFont="1" applyFill="1" applyBorder="1" applyAlignment="1" applyProtection="1">
      <alignment horizontal="center" vertical="center" shrinkToFit="1"/>
      <protection locked="0"/>
    </xf>
    <xf numFmtId="0" fontId="31" fillId="2" borderId="3" xfId="0" applyFont="1" applyFill="1" applyBorder="1" applyAlignment="1" applyProtection="1">
      <alignment horizontal="center" vertical="center" shrinkToFit="1"/>
      <protection locked="0"/>
    </xf>
    <xf numFmtId="0" fontId="45" fillId="2" borderId="0" xfId="0" applyFont="1" applyFill="1" applyBorder="1" applyAlignment="1" applyProtection="1">
      <alignment horizontal="center" vertical="center"/>
      <protection locked="0"/>
    </xf>
    <xf numFmtId="0" fontId="45" fillId="2" borderId="1"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3" fontId="14" fillId="2" borderId="6" xfId="0" applyNumberFormat="1" applyFont="1" applyFill="1" applyBorder="1" applyAlignment="1" applyProtection="1">
      <alignment horizontal="right" vertical="center" wrapText="1"/>
      <protection locked="0"/>
    </xf>
    <xf numFmtId="3" fontId="14" fillId="2" borderId="1" xfId="0" applyNumberFormat="1" applyFont="1" applyFill="1" applyBorder="1" applyAlignment="1" applyProtection="1">
      <alignment horizontal="right" vertical="center" wrapText="1"/>
      <protection locked="0"/>
    </xf>
    <xf numFmtId="3" fontId="14" fillId="2" borderId="8" xfId="0" applyNumberFormat="1" applyFont="1" applyFill="1" applyBorder="1" applyAlignment="1" applyProtection="1">
      <alignment horizontal="right" vertical="center" wrapText="1"/>
      <protection locked="0"/>
    </xf>
    <xf numFmtId="3" fontId="14" fillId="2" borderId="3" xfId="0" applyNumberFormat="1" applyFont="1" applyFill="1" applyBorder="1" applyAlignment="1" applyProtection="1">
      <alignment horizontal="right" vertical="center" wrapText="1"/>
      <protection locked="0"/>
    </xf>
    <xf numFmtId="0" fontId="44" fillId="2" borderId="1" xfId="0" applyFont="1" applyFill="1" applyBorder="1" applyAlignment="1" applyProtection="1">
      <alignment horizontal="left" vertical="center"/>
      <protection locked="0"/>
    </xf>
    <xf numFmtId="0" fontId="44" fillId="2" borderId="3" xfId="0" applyFont="1" applyFill="1" applyBorder="1" applyAlignment="1" applyProtection="1">
      <alignment horizontal="left" vertical="center"/>
      <protection locked="0"/>
    </xf>
    <xf numFmtId="0" fontId="32" fillId="2" borderId="35" xfId="0" applyFont="1" applyFill="1" applyBorder="1" applyAlignment="1" applyProtection="1">
      <alignment horizontal="center" vertical="center"/>
      <protection locked="0"/>
    </xf>
    <xf numFmtId="0" fontId="32" fillId="2" borderId="36" xfId="0" applyFont="1" applyFill="1" applyBorder="1" applyAlignment="1" applyProtection="1">
      <alignment horizontal="center" vertical="center"/>
      <protection locked="0"/>
    </xf>
    <xf numFmtId="0" fontId="32" fillId="2" borderId="37" xfId="0" applyFont="1" applyFill="1" applyBorder="1" applyAlignment="1" applyProtection="1">
      <alignment horizontal="center" vertical="center"/>
      <protection locked="0"/>
    </xf>
    <xf numFmtId="0" fontId="32" fillId="2" borderId="34"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protection locked="0"/>
    </xf>
    <xf numFmtId="0" fontId="32" fillId="2" borderId="40" xfId="0" applyFont="1" applyFill="1" applyBorder="1" applyAlignment="1" applyProtection="1">
      <alignment horizontal="center" vertical="center"/>
      <protection locked="0"/>
    </xf>
    <xf numFmtId="0" fontId="57" fillId="2" borderId="1" xfId="0" applyFont="1" applyFill="1" applyBorder="1" applyAlignment="1" applyProtection="1">
      <alignment horizontal="left" vertical="center"/>
      <protection locked="0"/>
    </xf>
    <xf numFmtId="0" fontId="57" fillId="2" borderId="3" xfId="0" applyFont="1" applyFill="1" applyBorder="1" applyAlignment="1" applyProtection="1">
      <alignment horizontal="left" vertical="center"/>
      <protection locked="0"/>
    </xf>
    <xf numFmtId="0" fontId="32" fillId="2" borderId="2" xfId="0" applyFont="1" applyFill="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9"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3"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18" fillId="2" borderId="1"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20" fillId="0" borderId="8" xfId="0" applyFont="1" applyFill="1" applyBorder="1" applyAlignment="1" applyProtection="1">
      <alignment horizontal="center" vertical="center"/>
    </xf>
    <xf numFmtId="0" fontId="27" fillId="2" borderId="2" xfId="0" applyNumberFormat="1" applyFont="1" applyFill="1" applyBorder="1" applyAlignment="1" applyProtection="1">
      <alignment horizontal="center" vertical="center"/>
      <protection locked="0"/>
    </xf>
    <xf numFmtId="0" fontId="27" fillId="2" borderId="36" xfId="0" applyNumberFormat="1" applyFont="1" applyFill="1" applyBorder="1" applyAlignment="1" applyProtection="1">
      <alignment horizontal="center" vertical="center"/>
      <protection locked="0"/>
    </xf>
    <xf numFmtId="0" fontId="27" fillId="2" borderId="11" xfId="0" applyNumberFormat="1" applyFont="1" applyFill="1" applyBorder="1" applyAlignment="1" applyProtection="1">
      <alignment horizontal="center" vertical="center"/>
      <protection locked="0"/>
    </xf>
    <xf numFmtId="0" fontId="27" fillId="2" borderId="34" xfId="0" applyNumberFormat="1" applyFont="1" applyFill="1" applyBorder="1" applyAlignment="1" applyProtection="1">
      <alignment horizontal="center" vertical="center"/>
      <protection locked="0"/>
    </xf>
    <xf numFmtId="0" fontId="27" fillId="2" borderId="39" xfId="0" applyNumberFormat="1" applyFont="1" applyFill="1" applyBorder="1" applyAlignment="1" applyProtection="1">
      <alignment horizontal="center" vertical="center"/>
      <protection locked="0"/>
    </xf>
    <xf numFmtId="0" fontId="27" fillId="2" borderId="40" xfId="0" applyNumberFormat="1" applyFont="1" applyFill="1" applyBorder="1" applyAlignment="1" applyProtection="1">
      <alignment horizontal="center" vertical="center"/>
      <protection locked="0"/>
    </xf>
    <xf numFmtId="0" fontId="27" fillId="2" borderId="35" xfId="0" applyNumberFormat="1" applyFont="1" applyFill="1" applyBorder="1" applyAlignment="1" applyProtection="1">
      <alignment horizontal="center" vertical="center"/>
      <protection locked="0"/>
    </xf>
    <xf numFmtId="0" fontId="27" fillId="2" borderId="37" xfId="0" applyNumberFormat="1" applyFont="1" applyFill="1" applyBorder="1" applyAlignment="1" applyProtection="1">
      <alignment horizontal="center" vertical="center"/>
      <protection locked="0"/>
    </xf>
    <xf numFmtId="0" fontId="21" fillId="2" borderId="1" xfId="0" applyNumberFormat="1" applyFont="1" applyFill="1" applyBorder="1" applyAlignment="1" applyProtection="1">
      <alignment horizontal="center" vertical="center"/>
      <protection locked="0"/>
    </xf>
    <xf numFmtId="0" fontId="21" fillId="2" borderId="3" xfId="0" applyNumberFormat="1"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38" fontId="27" fillId="2" borderId="1" xfId="1" applyFont="1" applyFill="1" applyBorder="1" applyAlignment="1" applyProtection="1">
      <alignment horizontal="center" vertical="center"/>
      <protection locked="0"/>
    </xf>
    <xf numFmtId="38" fontId="27" fillId="2" borderId="3" xfId="1" applyFont="1" applyFill="1" applyBorder="1" applyAlignment="1" applyProtection="1">
      <alignment horizontal="center" vertical="center"/>
      <protection locked="0"/>
    </xf>
    <xf numFmtId="0" fontId="21" fillId="2" borderId="0" xfId="0" applyNumberFormat="1" applyFont="1" applyFill="1" applyBorder="1" applyAlignment="1" applyProtection="1">
      <alignment horizontal="center" vertical="center"/>
      <protection locked="0"/>
    </xf>
    <xf numFmtId="0" fontId="20" fillId="0" borderId="43"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1" fillId="3" borderId="43" xfId="0" applyFont="1" applyFill="1" applyBorder="1" applyAlignment="1" applyProtection="1">
      <alignment horizontal="center" vertical="center"/>
      <protection locked="0"/>
    </xf>
    <xf numFmtId="0" fontId="21" fillId="2" borderId="43" xfId="0" applyNumberFormat="1"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2" fillId="3" borderId="0" xfId="0" applyFont="1" applyFill="1" applyBorder="1" applyAlignment="1" applyProtection="1">
      <alignment horizontal="right" vertical="center"/>
      <protection locked="0"/>
    </xf>
    <xf numFmtId="0" fontId="28" fillId="2" borderId="0" xfId="0" applyNumberFormat="1"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6" xfId="0" applyFont="1" applyFill="1" applyBorder="1" applyAlignment="1" applyProtection="1">
      <alignment horizontal="center"/>
    </xf>
    <xf numFmtId="0" fontId="20" fillId="0" borderId="1" xfId="0" applyFont="1" applyFill="1" applyBorder="1" applyAlignment="1" applyProtection="1">
      <alignment horizontal="center"/>
    </xf>
    <xf numFmtId="0" fontId="20" fillId="0" borderId="9" xfId="0" applyFont="1" applyFill="1" applyBorder="1" applyAlignment="1" applyProtection="1">
      <alignment horizontal="center"/>
    </xf>
    <xf numFmtId="0" fontId="20" fillId="0" borderId="10" xfId="0" applyFont="1" applyFill="1" applyBorder="1" applyAlignment="1" applyProtection="1">
      <alignment horizontal="center" vertical="center" wrapText="1"/>
    </xf>
    <xf numFmtId="0" fontId="24" fillId="0" borderId="43" xfId="0" applyFont="1" applyFill="1" applyBorder="1" applyAlignment="1" applyProtection="1">
      <alignment horizontal="center" vertical="center"/>
    </xf>
    <xf numFmtId="0" fontId="19" fillId="0" borderId="43"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21" fillId="3" borderId="47" xfId="0" applyFont="1" applyFill="1" applyBorder="1" applyAlignment="1" applyProtection="1">
      <alignment horizontal="center" vertical="center"/>
      <protection locked="0"/>
    </xf>
    <xf numFmtId="0" fontId="21" fillId="2" borderId="47" xfId="0" applyNumberFormat="1"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xf>
    <xf numFmtId="0" fontId="20" fillId="0" borderId="49" xfId="0" applyFont="1" applyFill="1" applyBorder="1" applyAlignment="1" applyProtection="1">
      <alignment horizontal="center" vertical="center"/>
    </xf>
    <xf numFmtId="0" fontId="20" fillId="0" borderId="0" xfId="0" applyFont="1" applyFill="1" applyBorder="1" applyAlignment="1" applyProtection="1">
      <alignment horizontal="center"/>
    </xf>
    <xf numFmtId="0" fontId="20" fillId="0" borderId="4" xfId="0" applyFont="1" applyFill="1" applyBorder="1" applyAlignment="1" applyProtection="1">
      <alignment horizontal="center"/>
    </xf>
    <xf numFmtId="0" fontId="24" fillId="0" borderId="6"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28" fillId="0" borderId="1" xfId="0" applyFont="1" applyFill="1" applyBorder="1" applyAlignment="1" applyProtection="1">
      <alignment horizontal="right" vertical="center"/>
    </xf>
    <xf numFmtId="0" fontId="28" fillId="0" borderId="0" xfId="0" applyFont="1" applyFill="1" applyBorder="1" applyAlignment="1" applyProtection="1">
      <alignment horizontal="right" vertical="center"/>
    </xf>
    <xf numFmtId="0" fontId="28" fillId="0" borderId="3" xfId="0" applyFont="1" applyFill="1" applyBorder="1" applyAlignment="1" applyProtection="1">
      <alignment horizontal="right" vertical="center"/>
    </xf>
    <xf numFmtId="0" fontId="24" fillId="0" borderId="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0" fillId="0" borderId="3" xfId="0" applyFont="1" applyFill="1" applyBorder="1" applyAlignment="1" applyProtection="1">
      <alignment horizontal="center" vertical="top"/>
    </xf>
    <xf numFmtId="0" fontId="20" fillId="0" borderId="0" xfId="0" applyFont="1" applyFill="1" applyBorder="1" applyAlignment="1" applyProtection="1">
      <alignment horizontal="center" vertical="center" wrapText="1"/>
    </xf>
    <xf numFmtId="0" fontId="22" fillId="3" borderId="0" xfId="0" applyFont="1" applyFill="1" applyBorder="1" applyAlignment="1" applyProtection="1">
      <alignment horizontal="right" vertical="center"/>
    </xf>
    <xf numFmtId="0" fontId="31" fillId="2" borderId="0"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14" fillId="2" borderId="38" xfId="0" applyFont="1" applyFill="1" applyBorder="1" applyAlignment="1" applyProtection="1">
      <alignment horizontal="left" vertical="center"/>
    </xf>
    <xf numFmtId="49" fontId="14" fillId="2" borderId="38" xfId="0" applyNumberFormat="1" applyFont="1" applyFill="1" applyBorder="1" applyAlignment="1" applyProtection="1">
      <alignment horizontal="center" vertical="center"/>
    </xf>
    <xf numFmtId="0" fontId="14" fillId="2" borderId="47"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vertical="center"/>
    </xf>
    <xf numFmtId="0" fontId="21" fillId="3" borderId="47"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38" fontId="29" fillId="2" borderId="1" xfId="1" applyFont="1" applyFill="1" applyBorder="1" applyAlignment="1" applyProtection="1">
      <alignment horizontal="center"/>
    </xf>
    <xf numFmtId="38" fontId="29" fillId="2" borderId="0" xfId="1" applyFont="1" applyFill="1" applyBorder="1" applyAlignment="1" applyProtection="1">
      <alignment horizontal="center"/>
    </xf>
    <xf numFmtId="0" fontId="21" fillId="3" borderId="1" xfId="0" applyFont="1" applyFill="1" applyBorder="1" applyAlignment="1" applyProtection="1">
      <alignment horizontal="center" vertical="center"/>
    </xf>
    <xf numFmtId="0" fontId="14" fillId="2" borderId="43" xfId="0" applyNumberFormat="1" applyFont="1" applyFill="1" applyBorder="1" applyAlignment="1" applyProtection="1">
      <alignment horizontal="center" vertical="center"/>
    </xf>
    <xf numFmtId="0" fontId="21" fillId="3" borderId="43" xfId="0" applyFont="1" applyFill="1" applyBorder="1" applyAlignment="1" applyProtection="1">
      <alignment horizontal="center" vertical="center"/>
    </xf>
    <xf numFmtId="0" fontId="15" fillId="2" borderId="1"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30" fillId="2" borderId="35" xfId="0" applyNumberFormat="1" applyFont="1" applyFill="1" applyBorder="1" applyAlignment="1" applyProtection="1">
      <alignment horizontal="center" vertical="center"/>
    </xf>
    <xf numFmtId="0" fontId="30" fillId="2" borderId="36" xfId="0" applyNumberFormat="1" applyFont="1" applyFill="1" applyBorder="1" applyAlignment="1" applyProtection="1">
      <alignment horizontal="center" vertical="center"/>
    </xf>
    <xf numFmtId="0" fontId="30" fillId="2" borderId="37" xfId="0" applyNumberFormat="1" applyFont="1" applyFill="1" applyBorder="1" applyAlignment="1" applyProtection="1">
      <alignment horizontal="center" vertical="center"/>
    </xf>
    <xf numFmtId="0" fontId="30" fillId="2" borderId="34" xfId="0" applyNumberFormat="1" applyFont="1" applyFill="1" applyBorder="1" applyAlignment="1" applyProtection="1">
      <alignment horizontal="center" vertical="center"/>
    </xf>
    <xf numFmtId="0" fontId="30" fillId="2" borderId="39" xfId="0" applyNumberFormat="1" applyFont="1" applyFill="1" applyBorder="1" applyAlignment="1" applyProtection="1">
      <alignment horizontal="center" vertical="center"/>
    </xf>
    <xf numFmtId="0" fontId="30" fillId="2" borderId="40"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xf>
    <xf numFmtId="0" fontId="21" fillId="3" borderId="3" xfId="0" applyFont="1" applyFill="1" applyBorder="1" applyAlignment="1" applyProtection="1">
      <alignment horizontal="center" vertical="center"/>
    </xf>
    <xf numFmtId="38" fontId="32" fillId="2" borderId="1" xfId="1" applyFont="1" applyFill="1" applyBorder="1" applyAlignment="1" applyProtection="1">
      <alignment horizontal="center" vertical="center"/>
    </xf>
    <xf numFmtId="38" fontId="32" fillId="2" borderId="3" xfId="1" applyFont="1" applyFill="1" applyBorder="1" applyAlignment="1" applyProtection="1">
      <alignment horizontal="center" vertical="center"/>
    </xf>
    <xf numFmtId="0" fontId="29" fillId="2" borderId="1" xfId="0" applyFont="1" applyFill="1" applyBorder="1" applyAlignment="1" applyProtection="1">
      <alignment horizontal="left" vertical="center"/>
    </xf>
    <xf numFmtId="0" fontId="29" fillId="2" borderId="3" xfId="0" applyFont="1" applyFill="1" applyBorder="1" applyAlignment="1" applyProtection="1">
      <alignment horizontal="left" vertical="center"/>
    </xf>
    <xf numFmtId="0" fontId="30" fillId="2" borderId="2" xfId="0" applyNumberFormat="1" applyFont="1" applyFill="1" applyBorder="1" applyAlignment="1" applyProtection="1">
      <alignment horizontal="center" vertical="center"/>
    </xf>
    <xf numFmtId="0" fontId="30" fillId="2" borderId="11" xfId="0" applyNumberFormat="1" applyFont="1" applyFill="1" applyBorder="1" applyAlignment="1" applyProtection="1">
      <alignment horizontal="center" vertical="center"/>
    </xf>
    <xf numFmtId="0" fontId="21" fillId="0" borderId="0" xfId="0" applyFont="1" applyFill="1" applyBorder="1" applyAlignment="1" applyProtection="1">
      <alignment horizontal="left"/>
    </xf>
    <xf numFmtId="0" fontId="24" fillId="0" borderId="0" xfId="0" applyFont="1" applyFill="1" applyBorder="1" applyAlignment="1" applyProtection="1">
      <alignment horizontal="left"/>
    </xf>
    <xf numFmtId="0" fontId="20" fillId="0" borderId="0" xfId="0" applyFont="1" applyFill="1" applyBorder="1" applyAlignment="1" applyProtection="1">
      <alignment horizontal="left"/>
    </xf>
    <xf numFmtId="0" fontId="21" fillId="0" borderId="58" xfId="0" applyFont="1" applyFill="1" applyBorder="1" applyAlignment="1" applyProtection="1">
      <alignment horizontal="left"/>
    </xf>
    <xf numFmtId="0" fontId="21" fillId="3" borderId="0" xfId="0" applyFont="1" applyFill="1" applyBorder="1" applyAlignment="1" applyProtection="1">
      <alignment horizontal="right" vertical="center"/>
      <protection locked="0"/>
    </xf>
    <xf numFmtId="0" fontId="21" fillId="3" borderId="6"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17" fillId="0" borderId="45" xfId="0" applyFont="1" applyFill="1" applyBorder="1" applyAlignment="1" applyProtection="1">
      <alignment horizontal="left" vertical="center"/>
    </xf>
    <xf numFmtId="0" fontId="17" fillId="2" borderId="0" xfId="0" applyFont="1" applyFill="1" applyBorder="1" applyAlignment="1" applyProtection="1">
      <alignment horizontal="center" vertical="center"/>
    </xf>
    <xf numFmtId="0" fontId="27" fillId="2" borderId="1"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0" fillId="2" borderId="6" xfId="0" applyFont="1" applyFill="1" applyBorder="1" applyAlignment="1" applyProtection="1">
      <alignment horizontal="right" vertical="center"/>
    </xf>
    <xf numFmtId="0" fontId="20" fillId="2" borderId="1" xfId="0" applyFont="1" applyFill="1" applyBorder="1" applyAlignment="1" applyProtection="1">
      <alignment horizontal="right" vertical="center"/>
    </xf>
    <xf numFmtId="0" fontId="20" fillId="2" borderId="8" xfId="0" applyFont="1" applyFill="1" applyBorder="1" applyAlignment="1" applyProtection="1">
      <alignment horizontal="right" vertical="center"/>
    </xf>
    <xf numFmtId="0" fontId="20" fillId="2" borderId="3" xfId="0" applyFont="1" applyFill="1" applyBorder="1" applyAlignment="1" applyProtection="1">
      <alignment horizontal="right" vertical="center"/>
    </xf>
    <xf numFmtId="0" fontId="17" fillId="0" borderId="3" xfId="0" applyFont="1" applyFill="1" applyBorder="1" applyAlignment="1" applyProtection="1">
      <alignment horizontal="center"/>
    </xf>
    <xf numFmtId="0" fontId="28" fillId="2" borderId="0" xfId="0" applyFont="1" applyFill="1" applyBorder="1" applyAlignment="1" applyProtection="1">
      <alignment horizontal="right" vertical="center"/>
      <protection locked="0"/>
    </xf>
    <xf numFmtId="0" fontId="17" fillId="0" borderId="45"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7" fillId="0" borderId="0" xfId="0" applyFont="1" applyFill="1" applyBorder="1" applyAlignment="1" applyProtection="1">
      <alignment horizontal="center"/>
    </xf>
    <xf numFmtId="0" fontId="21" fillId="2" borderId="0" xfId="0" applyFont="1" applyFill="1" applyBorder="1" applyAlignment="1" applyProtection="1">
      <alignment horizontal="left"/>
      <protection locked="0"/>
    </xf>
    <xf numFmtId="0" fontId="46" fillId="2" borderId="0" xfId="0" applyFont="1" applyFill="1" applyBorder="1" applyAlignment="1" applyProtection="1">
      <alignment horizontal="right" vertical="center"/>
      <protection locked="0"/>
    </xf>
    <xf numFmtId="0" fontId="45" fillId="2" borderId="0" xfId="0" applyFont="1" applyFill="1" applyBorder="1" applyAlignment="1" applyProtection="1">
      <alignment horizontal="left"/>
      <protection locked="0"/>
    </xf>
    <xf numFmtId="3" fontId="32" fillId="2" borderId="1" xfId="0" applyNumberFormat="1"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1" xfId="0" applyFont="1" applyFill="1" applyBorder="1" applyAlignment="1" applyProtection="1">
      <alignment horizontal="left" vertical="center"/>
      <protection locked="0"/>
    </xf>
    <xf numFmtId="0" fontId="32" fillId="2" borderId="3" xfId="0" applyFont="1" applyFill="1" applyBorder="1" applyAlignment="1" applyProtection="1">
      <alignment horizontal="left" vertical="center"/>
      <protection locked="0"/>
    </xf>
    <xf numFmtId="0" fontId="43" fillId="2" borderId="1" xfId="0" applyFont="1" applyFill="1" applyBorder="1" applyAlignment="1" applyProtection="1">
      <alignment horizontal="left" vertical="center"/>
      <protection locked="0"/>
    </xf>
    <xf numFmtId="0" fontId="43" fillId="2" borderId="3" xfId="0" applyFont="1" applyFill="1" applyBorder="1" applyAlignment="1" applyProtection="1">
      <alignment horizontal="left" vertical="center"/>
      <protection locked="0"/>
    </xf>
    <xf numFmtId="0" fontId="33" fillId="0" borderId="0" xfId="6" applyNumberFormat="1" applyFont="1" applyAlignment="1" applyProtection="1">
      <alignment horizontal="left" vertical="top" wrapText="1"/>
    </xf>
    <xf numFmtId="0" fontId="34" fillId="0" borderId="0" xfId="6" applyNumberFormat="1" applyFont="1" applyAlignment="1" applyProtection="1">
      <alignment horizontal="left" vertical="top" wrapText="1"/>
    </xf>
    <xf numFmtId="177" fontId="3" fillId="0" borderId="15" xfId="2" applyNumberFormat="1" applyFont="1" applyBorder="1" applyAlignment="1" applyProtection="1">
      <alignment horizontal="distributed"/>
    </xf>
    <xf numFmtId="177" fontId="3" fillId="0" borderId="16" xfId="2" applyNumberFormat="1" applyFont="1" applyBorder="1" applyAlignment="1" applyProtection="1">
      <alignment horizontal="distributed"/>
    </xf>
    <xf numFmtId="0" fontId="5" fillId="0" borderId="15" xfId="2" applyNumberFormat="1" applyFont="1" applyBorder="1" applyAlignment="1" applyProtection="1">
      <alignment horizontal="center"/>
    </xf>
    <xf numFmtId="176" fontId="3" fillId="0" borderId="15" xfId="2" applyNumberFormat="1" applyFont="1" applyBorder="1" applyAlignment="1" applyProtection="1"/>
    <xf numFmtId="176" fontId="3" fillId="0" borderId="16" xfId="2" applyNumberFormat="1" applyFont="1" applyBorder="1" applyAlignment="1" applyProtection="1"/>
    <xf numFmtId="49" fontId="3" fillId="0" borderId="6" xfId="2" applyNumberFormat="1" applyFont="1" applyBorder="1" applyAlignment="1" applyProtection="1">
      <alignment horizontal="center" vertical="center" textRotation="255" wrapText="1"/>
    </xf>
    <xf numFmtId="49" fontId="3" fillId="0" borderId="9" xfId="2" applyNumberFormat="1" applyFont="1" applyBorder="1" applyAlignment="1" applyProtection="1">
      <alignment horizontal="center" vertical="center" textRotation="255" wrapText="1"/>
    </xf>
    <xf numFmtId="49" fontId="3" fillId="0" borderId="10" xfId="2" applyNumberFormat="1" applyFont="1" applyBorder="1" applyAlignment="1" applyProtection="1">
      <alignment horizontal="center" vertical="center" textRotation="255" wrapText="1"/>
    </xf>
    <xf numFmtId="49" fontId="3" fillId="0" borderId="4" xfId="2" applyNumberFormat="1" applyFont="1" applyBorder="1" applyAlignment="1" applyProtection="1">
      <alignment horizontal="center" vertical="center" textRotation="255" wrapText="1"/>
    </xf>
    <xf numFmtId="49" fontId="3" fillId="0" borderId="8" xfId="2" applyNumberFormat="1" applyFont="1" applyBorder="1" applyAlignment="1" applyProtection="1">
      <alignment horizontal="center" vertical="center" textRotation="255" wrapText="1"/>
    </xf>
    <xf numFmtId="49" fontId="3" fillId="0" borderId="7" xfId="2" applyNumberFormat="1" applyFont="1" applyBorder="1" applyAlignment="1" applyProtection="1">
      <alignment horizontal="center" vertical="center" textRotation="255" wrapText="1"/>
    </xf>
    <xf numFmtId="49" fontId="3" fillId="0" borderId="0" xfId="2" applyNumberFormat="1" applyFont="1" applyBorder="1" applyAlignment="1" applyProtection="1">
      <alignment horizontal="left" vertical="center"/>
    </xf>
    <xf numFmtId="177" fontId="4" fillId="4" borderId="14" xfId="2" applyNumberFormat="1" applyFont="1" applyFill="1" applyBorder="1" applyAlignment="1" applyProtection="1">
      <alignment horizontal="center" vertical="center"/>
      <protection locked="0"/>
    </xf>
    <xf numFmtId="177" fontId="4" fillId="4" borderId="15" xfId="2" applyNumberFormat="1" applyFont="1" applyFill="1" applyBorder="1" applyAlignment="1" applyProtection="1">
      <alignment horizontal="center" vertical="center"/>
      <protection locked="0"/>
    </xf>
    <xf numFmtId="177" fontId="4" fillId="4" borderId="16" xfId="2" applyNumberFormat="1" applyFont="1" applyFill="1" applyBorder="1" applyAlignment="1" applyProtection="1">
      <alignment horizontal="center" vertical="center"/>
      <protection locked="0"/>
    </xf>
    <xf numFmtId="49" fontId="3" fillId="0" borderId="0" xfId="2" applyNumberFormat="1" applyFont="1" applyFill="1" applyBorder="1" applyAlignment="1" applyProtection="1">
      <alignment horizontal="center" vertical="center" shrinkToFit="1"/>
    </xf>
    <xf numFmtId="49" fontId="3" fillId="0" borderId="0" xfId="2" applyNumberFormat="1" applyFont="1" applyBorder="1" applyAlignment="1" applyProtection="1">
      <alignment horizontal="left" vertical="center" shrinkToFit="1"/>
    </xf>
    <xf numFmtId="38" fontId="6" fillId="4" borderId="14" xfId="4" applyFont="1" applyFill="1" applyBorder="1" applyAlignment="1" applyProtection="1">
      <alignment horizontal="right" vertical="center" shrinkToFit="1"/>
      <protection locked="0"/>
    </xf>
    <xf numFmtId="38" fontId="6" fillId="4" borderId="15" xfId="4" applyFont="1" applyFill="1" applyBorder="1" applyAlignment="1" applyProtection="1">
      <alignment horizontal="right" vertical="center" shrinkToFit="1"/>
      <protection locked="0"/>
    </xf>
    <xf numFmtId="38" fontId="6" fillId="4" borderId="16" xfId="4" applyFont="1" applyFill="1" applyBorder="1" applyAlignment="1" applyProtection="1">
      <alignment horizontal="right" vertical="center" shrinkToFit="1"/>
      <protection locked="0"/>
    </xf>
    <xf numFmtId="49" fontId="3" fillId="0" borderId="0" xfId="2" applyNumberFormat="1" applyFont="1" applyBorder="1" applyAlignment="1" applyProtection="1">
      <alignment horizontal="left" vertical="top" shrinkToFit="1"/>
    </xf>
    <xf numFmtId="49" fontId="5" fillId="0" borderId="0" xfId="2" applyNumberFormat="1" applyFont="1" applyFill="1" applyBorder="1" applyAlignment="1" applyProtection="1">
      <alignment horizontal="right" vertical="center" shrinkToFit="1"/>
    </xf>
    <xf numFmtId="49" fontId="3" fillId="0" borderId="0" xfId="2" applyNumberFormat="1" applyFont="1" applyBorder="1" applyAlignment="1" applyProtection="1">
      <alignment horizontal="left" vertical="center" wrapText="1" shrinkToFit="1"/>
    </xf>
    <xf numFmtId="179" fontId="6" fillId="0" borderId="14" xfId="2" applyNumberFormat="1" applyFont="1" applyFill="1" applyBorder="1" applyAlignment="1" applyProtection="1">
      <alignment horizontal="right" vertical="center" shrinkToFit="1"/>
    </xf>
    <xf numFmtId="179" fontId="6" fillId="0" borderId="15" xfId="2" applyNumberFormat="1" applyFont="1" applyFill="1" applyBorder="1" applyAlignment="1" applyProtection="1">
      <alignment horizontal="right" vertical="center" shrinkToFit="1"/>
    </xf>
    <xf numFmtId="179" fontId="6" fillId="0" borderId="16" xfId="2" applyNumberFormat="1" applyFont="1" applyFill="1" applyBorder="1" applyAlignment="1" applyProtection="1">
      <alignment horizontal="right" vertical="center" shrinkToFit="1"/>
    </xf>
    <xf numFmtId="49" fontId="5" fillId="0" borderId="0" xfId="2" applyNumberFormat="1" applyFont="1" applyFill="1" applyBorder="1" applyAlignment="1" applyProtection="1">
      <alignment horizontal="left" vertical="center" shrinkToFit="1"/>
    </xf>
    <xf numFmtId="49" fontId="3" fillId="0" borderId="0" xfId="2" applyNumberFormat="1" applyFont="1" applyBorder="1" applyAlignment="1" applyProtection="1">
      <alignment vertical="center" shrinkToFit="1"/>
    </xf>
    <xf numFmtId="38" fontId="6" fillId="0" borderId="14" xfId="4" applyFont="1" applyFill="1" applyBorder="1" applyAlignment="1" applyProtection="1">
      <alignment horizontal="right" vertical="center" shrinkToFit="1"/>
    </xf>
    <xf numFmtId="38" fontId="6" fillId="0" borderId="15" xfId="4" applyFont="1" applyFill="1" applyBorder="1" applyAlignment="1" applyProtection="1">
      <alignment horizontal="right" vertical="center" shrinkToFit="1"/>
    </xf>
    <xf numFmtId="38" fontId="6" fillId="0" borderId="16" xfId="4" applyFont="1" applyFill="1" applyBorder="1" applyAlignment="1" applyProtection="1">
      <alignment horizontal="right" vertical="center" shrinkToFit="1"/>
    </xf>
    <xf numFmtId="49" fontId="9" fillId="0" borderId="0" xfId="2" applyNumberFormat="1" applyFont="1" applyAlignment="1" applyProtection="1">
      <alignment vertical="center" shrinkToFit="1"/>
    </xf>
    <xf numFmtId="49" fontId="4" fillId="0" borderId="0" xfId="2" applyNumberFormat="1" applyFont="1" applyBorder="1" applyAlignment="1" applyProtection="1">
      <alignment horizontal="center" vertical="center" shrinkToFit="1"/>
    </xf>
    <xf numFmtId="178" fontId="1" fillId="0" borderId="14" xfId="4" applyNumberFormat="1" applyFont="1" applyFill="1" applyBorder="1" applyAlignment="1" applyProtection="1">
      <alignment horizontal="right" vertical="center" shrinkToFit="1"/>
    </xf>
    <xf numFmtId="178" fontId="1" fillId="0" borderId="15" xfId="4" applyNumberFormat="1" applyFont="1" applyFill="1" applyBorder="1" applyAlignment="1" applyProtection="1">
      <alignment horizontal="right" vertical="center" shrinkToFit="1"/>
    </xf>
    <xf numFmtId="49" fontId="3" fillId="0" borderId="0" xfId="2" applyNumberFormat="1" applyFont="1" applyFill="1" applyBorder="1" applyAlignment="1" applyProtection="1">
      <alignment horizontal="left" vertical="center" shrinkToFit="1"/>
    </xf>
    <xf numFmtId="49" fontId="3" fillId="0" borderId="0" xfId="2" applyNumberFormat="1" applyFont="1" applyFill="1" applyBorder="1" applyAlignment="1" applyProtection="1">
      <alignment horizontal="left" vertical="top" shrinkToFit="1"/>
    </xf>
    <xf numFmtId="49" fontId="3" fillId="0" borderId="0" xfId="2" applyNumberFormat="1" applyFont="1" applyFill="1" applyBorder="1" applyAlignment="1" applyProtection="1">
      <alignment horizontal="right" vertical="center" shrinkToFit="1"/>
    </xf>
    <xf numFmtId="180" fontId="1" fillId="0" borderId="14" xfId="4" applyNumberFormat="1" applyFont="1" applyFill="1" applyBorder="1" applyAlignment="1" applyProtection="1">
      <alignment vertical="center" shrinkToFit="1"/>
    </xf>
    <xf numFmtId="180" fontId="1" fillId="0" borderId="15" xfId="4" applyNumberFormat="1" applyFont="1" applyFill="1" applyBorder="1" applyAlignment="1" applyProtection="1">
      <alignment vertical="center" shrinkToFit="1"/>
    </xf>
    <xf numFmtId="180" fontId="1" fillId="0" borderId="16" xfId="4" applyNumberFormat="1" applyFont="1" applyFill="1" applyBorder="1" applyAlignment="1" applyProtection="1">
      <alignment vertical="center" shrinkToFit="1"/>
    </xf>
    <xf numFmtId="180" fontId="6" fillId="0" borderId="17" xfId="4" applyNumberFormat="1" applyFont="1" applyFill="1" applyBorder="1" applyAlignment="1" applyProtection="1">
      <alignment vertical="center" shrinkToFit="1"/>
    </xf>
    <xf numFmtId="180" fontId="6" fillId="0" borderId="18" xfId="4" applyNumberFormat="1" applyFont="1" applyFill="1" applyBorder="1" applyAlignment="1" applyProtection="1">
      <alignment vertical="center" shrinkToFit="1"/>
    </xf>
    <xf numFmtId="180" fontId="6" fillId="0" borderId="19" xfId="4" applyNumberFormat="1" applyFont="1" applyFill="1" applyBorder="1" applyAlignment="1" applyProtection="1">
      <alignment vertical="center" shrinkToFit="1"/>
    </xf>
    <xf numFmtId="0" fontId="37" fillId="0" borderId="0" xfId="2" applyNumberFormat="1" applyFont="1" applyAlignment="1" applyProtection="1">
      <alignment horizontal="left" vertical="top" wrapText="1"/>
    </xf>
    <xf numFmtId="0" fontId="56" fillId="0" borderId="0" xfId="0" applyFont="1" applyAlignment="1">
      <alignment horizontal="left" vertical="center"/>
    </xf>
    <xf numFmtId="0" fontId="0" fillId="0" borderId="0" xfId="0"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3" fontId="0" fillId="0" borderId="16" xfId="0" applyNumberFormat="1" applyBorder="1" applyAlignment="1">
      <alignment horizontal="center" vertical="center"/>
    </xf>
    <xf numFmtId="3" fontId="60" fillId="0" borderId="14" xfId="0" applyNumberFormat="1" applyFont="1" applyBorder="1" applyAlignment="1">
      <alignment horizontal="center" vertical="center"/>
    </xf>
    <xf numFmtId="3" fontId="60" fillId="0" borderId="15" xfId="0" applyNumberFormat="1" applyFont="1" applyBorder="1" applyAlignment="1">
      <alignment horizontal="center" vertical="center"/>
    </xf>
    <xf numFmtId="3" fontId="60" fillId="0" borderId="16" xfId="0" applyNumberFormat="1" applyFont="1" applyBorder="1" applyAlignment="1">
      <alignment horizontal="center" vertical="center"/>
    </xf>
    <xf numFmtId="56" fontId="0" fillId="6" borderId="14" xfId="0" applyNumberFormat="1"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0" borderId="0" xfId="0" applyAlignment="1">
      <alignment horizontal="center" vertical="center"/>
    </xf>
    <xf numFmtId="58" fontId="0" fillId="6" borderId="14" xfId="0" applyNumberFormat="1" applyFill="1" applyBorder="1" applyAlignment="1" applyProtection="1">
      <alignment horizontal="center" vertical="center"/>
      <protection locked="0"/>
    </xf>
    <xf numFmtId="58" fontId="0" fillId="6" borderId="15" xfId="0" applyNumberFormat="1" applyFill="1" applyBorder="1" applyAlignment="1" applyProtection="1">
      <alignment horizontal="center" vertical="center"/>
      <protection locked="0"/>
    </xf>
    <xf numFmtId="58" fontId="0" fillId="6" borderId="16" xfId="0" applyNumberFormat="1" applyFill="1" applyBorder="1" applyAlignment="1" applyProtection="1">
      <alignment horizontal="center" vertical="center"/>
      <protection locked="0"/>
    </xf>
    <xf numFmtId="3" fontId="0" fillId="6" borderId="14" xfId="0" applyNumberFormat="1" applyFill="1" applyBorder="1" applyAlignment="1" applyProtection="1">
      <alignment horizontal="center" vertical="center"/>
      <protection locked="0"/>
    </xf>
    <xf numFmtId="3" fontId="0" fillId="6" borderId="15" xfId="0" applyNumberFormat="1" applyFill="1" applyBorder="1" applyAlignment="1" applyProtection="1">
      <alignment horizontal="center" vertical="center"/>
      <protection locked="0"/>
    </xf>
    <xf numFmtId="3" fontId="0" fillId="6" borderId="1" xfId="0" applyNumberFormat="1" applyFill="1" applyBorder="1" applyAlignment="1" applyProtection="1">
      <alignment horizontal="center" vertical="center"/>
      <protection locked="0"/>
    </xf>
    <xf numFmtId="3" fontId="0" fillId="6" borderId="9" xfId="0" applyNumberFormat="1" applyFill="1" applyBorder="1" applyAlignment="1" applyProtection="1">
      <alignment horizontal="center" vertical="center"/>
      <protection locked="0"/>
    </xf>
    <xf numFmtId="58" fontId="60" fillId="0" borderId="14" xfId="0" applyNumberFormat="1" applyFont="1" applyBorder="1" applyAlignment="1">
      <alignment horizontal="center" vertical="center"/>
    </xf>
    <xf numFmtId="58" fontId="60" fillId="0" borderId="15" xfId="0" applyNumberFormat="1" applyFont="1" applyBorder="1" applyAlignment="1">
      <alignment horizontal="center" vertical="center"/>
    </xf>
    <xf numFmtId="58" fontId="60" fillId="0" borderId="16" xfId="0" applyNumberFormat="1" applyFont="1" applyBorder="1" applyAlignment="1">
      <alignment horizontal="center" vertical="center"/>
    </xf>
    <xf numFmtId="58" fontId="60" fillId="0" borderId="14" xfId="0" applyNumberFormat="1" applyFont="1" applyFill="1" applyBorder="1" applyAlignment="1">
      <alignment horizontal="center" vertical="center"/>
    </xf>
    <xf numFmtId="58" fontId="60" fillId="0" borderId="15" xfId="0" applyNumberFormat="1" applyFont="1" applyFill="1" applyBorder="1" applyAlignment="1">
      <alignment horizontal="center" vertical="center"/>
    </xf>
    <xf numFmtId="58" fontId="60" fillId="0" borderId="16" xfId="0" applyNumberFormat="1" applyFont="1" applyFill="1" applyBorder="1" applyAlignment="1">
      <alignment horizontal="center" vertical="center"/>
    </xf>
    <xf numFmtId="0" fontId="0" fillId="0" borderId="14"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3" fillId="0" borderId="0" xfId="0" applyFont="1" applyAlignment="1">
      <alignment horizontal="left" vertical="center"/>
    </xf>
    <xf numFmtId="58" fontId="0" fillId="0" borderId="14" xfId="0" applyNumberFormat="1" applyBorder="1" applyAlignment="1">
      <alignment horizontal="center" vertical="center"/>
    </xf>
    <xf numFmtId="58" fontId="0" fillId="0" borderId="15" xfId="0" applyNumberFormat="1" applyBorder="1" applyAlignment="1">
      <alignment horizontal="center" vertical="center"/>
    </xf>
    <xf numFmtId="58" fontId="0" fillId="0" borderId="16" xfId="0" applyNumberFormat="1" applyBorder="1" applyAlignment="1">
      <alignment horizontal="center" vertical="center"/>
    </xf>
    <xf numFmtId="0" fontId="55" fillId="0" borderId="75" xfId="0" applyFont="1" applyFill="1" applyBorder="1" applyAlignment="1">
      <alignment horizontal="left" vertical="center"/>
    </xf>
    <xf numFmtId="0" fontId="55" fillId="0" borderId="76" xfId="0" applyFont="1" applyFill="1" applyBorder="1" applyAlignment="1">
      <alignment horizontal="left" vertical="center"/>
    </xf>
    <xf numFmtId="0" fontId="55" fillId="0" borderId="77" xfId="0" applyFont="1" applyFill="1" applyBorder="1" applyAlignment="1">
      <alignment horizontal="left" vertical="center"/>
    </xf>
    <xf numFmtId="3" fontId="61" fillId="5" borderId="14" xfId="0" applyNumberFormat="1" applyFont="1" applyFill="1" applyBorder="1" applyAlignment="1" applyProtection="1">
      <alignment horizontal="center" vertical="center"/>
      <protection locked="0"/>
    </xf>
    <xf numFmtId="3" fontId="61" fillId="5" borderId="15" xfId="0" applyNumberFormat="1" applyFont="1" applyFill="1" applyBorder="1" applyAlignment="1" applyProtection="1">
      <alignment horizontal="center" vertical="center"/>
      <protection locked="0"/>
    </xf>
    <xf numFmtId="3" fontId="61" fillId="5" borderId="16" xfId="0" applyNumberFormat="1" applyFont="1" applyFill="1" applyBorder="1" applyAlignment="1" applyProtection="1">
      <alignment horizontal="center" vertical="center"/>
      <protection locked="0"/>
    </xf>
    <xf numFmtId="0" fontId="60" fillId="0" borderId="15" xfId="0" applyFont="1" applyBorder="1" applyAlignment="1">
      <alignment horizontal="center" vertical="center"/>
    </xf>
    <xf numFmtId="0" fontId="60" fillId="0" borderId="16" xfId="0" applyFont="1" applyBorder="1" applyAlignment="1">
      <alignment horizontal="center" vertical="center"/>
    </xf>
    <xf numFmtId="58" fontId="0" fillId="0" borderId="0" xfId="0" applyNumberFormat="1" applyFill="1" applyAlignment="1">
      <alignment horizontal="center" vertical="center"/>
    </xf>
    <xf numFmtId="58" fontId="0" fillId="0" borderId="0" xfId="0" applyNumberFormat="1" applyFill="1" applyAlignment="1">
      <alignment horizontal="left" vertical="center"/>
    </xf>
    <xf numFmtId="58" fontId="0" fillId="5" borderId="14" xfId="0" applyNumberFormat="1" applyFill="1" applyBorder="1" applyAlignment="1" applyProtection="1">
      <alignment horizontal="center" vertical="center"/>
      <protection locked="0"/>
    </xf>
    <xf numFmtId="58" fontId="0" fillId="5" borderId="15" xfId="0" applyNumberFormat="1" applyFill="1" applyBorder="1" applyAlignment="1" applyProtection="1">
      <alignment horizontal="center" vertical="center"/>
      <protection locked="0"/>
    </xf>
    <xf numFmtId="58" fontId="0" fillId="5" borderId="16" xfId="0" applyNumberFormat="1" applyFill="1" applyBorder="1" applyAlignment="1" applyProtection="1">
      <alignment horizontal="center" vertical="center"/>
      <protection locked="0"/>
    </xf>
    <xf numFmtId="58" fontId="0" fillId="0" borderId="14" xfId="0" applyNumberFormat="1" applyFill="1" applyBorder="1" applyAlignment="1">
      <alignment horizontal="center" vertical="center"/>
    </xf>
    <xf numFmtId="58" fontId="0" fillId="0" borderId="15" xfId="0" applyNumberFormat="1" applyFill="1" applyBorder="1" applyAlignment="1">
      <alignment horizontal="center" vertical="center"/>
    </xf>
    <xf numFmtId="58" fontId="0" fillId="0" borderId="16" xfId="0" applyNumberFormat="1" applyFill="1" applyBorder="1" applyAlignment="1">
      <alignment horizontal="center" vertical="center"/>
    </xf>
    <xf numFmtId="0" fontId="54" fillId="0" borderId="0" xfId="0" applyFont="1" applyAlignment="1">
      <alignment horizontal="left" vertical="center"/>
    </xf>
    <xf numFmtId="182" fontId="6" fillId="0" borderId="23" xfId="5" applyNumberFormat="1" applyFont="1" applyFill="1" applyBorder="1" applyAlignment="1">
      <alignment horizontal="distributed" vertical="center" shrinkToFit="1"/>
    </xf>
    <xf numFmtId="182" fontId="6" fillId="0" borderId="25" xfId="5" applyNumberFormat="1" applyFont="1" applyFill="1" applyBorder="1" applyAlignment="1">
      <alignment horizontal="distributed" vertical="center" shrinkToFit="1"/>
    </xf>
    <xf numFmtId="183" fontId="1" fillId="0" borderId="26" xfId="3" applyNumberFormat="1" applyFont="1" applyFill="1" applyBorder="1" applyAlignment="1">
      <alignment horizontal="distributed" vertical="center" shrinkToFit="1"/>
    </xf>
    <xf numFmtId="183" fontId="1" fillId="0" borderId="24" xfId="3" applyNumberFormat="1" applyFont="1" applyFill="1" applyBorder="1" applyAlignment="1">
      <alignment horizontal="distributed" vertical="center" shrinkToFit="1"/>
    </xf>
    <xf numFmtId="184" fontId="6" fillId="0" borderId="24" xfId="5" applyNumberFormat="1" applyFont="1" applyFill="1" applyBorder="1" applyAlignment="1">
      <alignment vertical="center" shrinkToFit="1"/>
    </xf>
    <xf numFmtId="184" fontId="6" fillId="0" borderId="25" xfId="5" applyNumberFormat="1" applyFont="1" applyFill="1" applyBorder="1" applyAlignment="1">
      <alignment vertical="center" shrinkToFit="1"/>
    </xf>
    <xf numFmtId="184" fontId="6" fillId="0" borderId="26" xfId="5" applyNumberFormat="1" applyFont="1" applyFill="1" applyBorder="1" applyAlignment="1">
      <alignment vertical="center" shrinkToFit="1"/>
    </xf>
    <xf numFmtId="184" fontId="6" fillId="0" borderId="27" xfId="5" applyNumberFormat="1" applyFont="1" applyFill="1" applyBorder="1" applyAlignment="1">
      <alignment vertical="center" shrinkToFit="1"/>
    </xf>
    <xf numFmtId="182" fontId="6" fillId="0" borderId="30" xfId="5" applyNumberFormat="1" applyFont="1" applyFill="1" applyBorder="1" applyAlignment="1">
      <alignment horizontal="distributed" vertical="center" shrinkToFit="1"/>
    </xf>
    <xf numFmtId="182" fontId="6" fillId="0" borderId="14" xfId="5" applyNumberFormat="1" applyFont="1" applyFill="1" applyBorder="1" applyAlignment="1">
      <alignment horizontal="distributed" vertical="center" shrinkToFit="1"/>
    </xf>
    <xf numFmtId="183" fontId="6" fillId="0" borderId="16" xfId="3" applyNumberFormat="1" applyFont="1" applyFill="1" applyBorder="1" applyAlignment="1">
      <alignment horizontal="distributed" vertical="center" shrinkToFit="1"/>
    </xf>
    <xf numFmtId="183" fontId="6" fillId="0" borderId="31" xfId="3" applyNumberFormat="1" applyFont="1" applyFill="1" applyBorder="1" applyAlignment="1">
      <alignment horizontal="distributed" vertical="center" shrinkToFit="1"/>
    </xf>
    <xf numFmtId="184" fontId="6" fillId="0" borderId="28" xfId="3" applyNumberFormat="1" applyFont="1" applyFill="1" applyBorder="1" applyAlignment="1">
      <alignment vertical="center" shrinkToFit="1"/>
    </xf>
    <xf numFmtId="184" fontId="6" fillId="0" borderId="8" xfId="3" applyNumberFormat="1" applyFont="1" applyFill="1" applyBorder="1" applyAlignment="1">
      <alignment vertical="center" shrinkToFit="1"/>
    </xf>
    <xf numFmtId="184" fontId="6" fillId="0" borderId="7" xfId="3" applyNumberFormat="1" applyFont="1" applyFill="1" applyBorder="1" applyAlignment="1">
      <alignment vertical="center" shrinkToFit="1"/>
    </xf>
    <xf numFmtId="184" fontId="6" fillId="0" borderId="29" xfId="3" applyNumberFormat="1" applyFont="1" applyFill="1" applyBorder="1" applyAlignment="1">
      <alignment vertical="center" shrinkToFit="1"/>
    </xf>
    <xf numFmtId="183" fontId="6" fillId="0" borderId="16" xfId="5" applyNumberFormat="1" applyFont="1" applyFill="1" applyBorder="1" applyAlignment="1">
      <alignment horizontal="distributed" vertical="center" shrinkToFit="1"/>
    </xf>
    <xf numFmtId="183" fontId="6" fillId="0" borderId="14" xfId="5" applyNumberFormat="1" applyFont="1" applyFill="1" applyBorder="1" applyAlignment="1">
      <alignment horizontal="distributed" vertical="center" shrinkToFit="1"/>
    </xf>
    <xf numFmtId="184" fontId="6" fillId="0" borderId="31" xfId="5" applyNumberFormat="1" applyFont="1" applyFill="1" applyBorder="1" applyAlignment="1">
      <alignment vertical="center" shrinkToFit="1"/>
    </xf>
    <xf numFmtId="184" fontId="6" fillId="0" borderId="14" xfId="5" applyNumberFormat="1" applyFont="1" applyFill="1" applyBorder="1" applyAlignment="1">
      <alignment vertical="center" shrinkToFit="1"/>
    </xf>
    <xf numFmtId="184" fontId="6" fillId="0" borderId="16" xfId="5" applyNumberFormat="1" applyFont="1" applyFill="1" applyBorder="1" applyAlignment="1">
      <alignment vertical="center" shrinkToFit="1"/>
    </xf>
    <xf numFmtId="184" fontId="6" fillId="0" borderId="32" xfId="5" applyNumberFormat="1" applyFont="1" applyFill="1" applyBorder="1" applyAlignment="1">
      <alignment vertical="center" shrinkToFit="1"/>
    </xf>
    <xf numFmtId="182" fontId="6" fillId="0" borderId="52" xfId="3" applyNumberFormat="1" applyFont="1" applyFill="1" applyBorder="1" applyAlignment="1">
      <alignment horizontal="distributed" vertical="center" shrinkToFit="1"/>
    </xf>
    <xf numFmtId="182" fontId="6" fillId="0" borderId="8" xfId="3" applyNumberFormat="1" applyFont="1" applyFill="1" applyBorder="1" applyAlignment="1">
      <alignment horizontal="distributed" vertical="center" shrinkToFit="1"/>
    </xf>
    <xf numFmtId="0" fontId="6" fillId="0" borderId="5" xfId="3" applyFont="1" applyFill="1" applyBorder="1" applyAlignment="1">
      <alignment horizontal="left" vertical="center"/>
    </xf>
    <xf numFmtId="0" fontId="4" fillId="0" borderId="20" xfId="3" applyFont="1" applyFill="1" applyBorder="1" applyAlignment="1">
      <alignment horizontal="center" vertical="center"/>
    </xf>
    <xf numFmtId="0" fontId="4" fillId="0" borderId="21" xfId="3" applyFont="1" applyFill="1" applyBorder="1" applyAlignment="1">
      <alignment horizontal="center" vertical="center"/>
    </xf>
    <xf numFmtId="0" fontId="4" fillId="0" borderId="23" xfId="3" applyFont="1" applyFill="1" applyBorder="1" applyAlignment="1">
      <alignment horizontal="center" vertical="center"/>
    </xf>
    <xf numFmtId="0" fontId="4" fillId="0" borderId="24"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22" xfId="3" applyFont="1" applyFill="1" applyBorder="1" applyAlignment="1">
      <alignment horizontal="center" vertical="center"/>
    </xf>
    <xf numFmtId="49" fontId="4" fillId="0" borderId="24" xfId="3" applyNumberFormat="1" applyFont="1" applyFill="1" applyBorder="1" applyAlignment="1">
      <alignment horizontal="center" vertical="center" wrapText="1"/>
    </xf>
    <xf numFmtId="49" fontId="4" fillId="0" borderId="25" xfId="3" applyNumberFormat="1" applyFont="1" applyFill="1" applyBorder="1" applyAlignment="1">
      <alignment horizontal="center" vertical="center" wrapText="1"/>
    </xf>
    <xf numFmtId="49" fontId="4" fillId="0" borderId="26" xfId="3" applyNumberFormat="1" applyFont="1" applyFill="1" applyBorder="1" applyAlignment="1">
      <alignment horizontal="center" vertical="center" wrapText="1"/>
    </xf>
    <xf numFmtId="49" fontId="4" fillId="0" borderId="27" xfId="3" applyNumberFormat="1" applyFont="1" applyFill="1" applyBorder="1" applyAlignment="1">
      <alignment horizontal="center" vertical="center" wrapText="1"/>
    </xf>
    <xf numFmtId="182" fontId="6" fillId="0" borderId="30" xfId="3" applyNumberFormat="1" applyFont="1" applyFill="1" applyBorder="1" applyAlignment="1">
      <alignment horizontal="distributed" vertical="center" shrinkToFit="1"/>
    </xf>
    <xf numFmtId="182" fontId="6" fillId="0" borderId="14" xfId="3" applyNumberFormat="1" applyFont="1" applyFill="1" applyBorder="1" applyAlignment="1">
      <alignment horizontal="distributed" vertical="center" shrinkToFit="1"/>
    </xf>
    <xf numFmtId="183" fontId="6" fillId="0" borderId="14" xfId="3" applyNumberFormat="1" applyFont="1" applyFill="1" applyBorder="1" applyAlignment="1">
      <alignment horizontal="distributed" vertical="center" shrinkToFit="1"/>
    </xf>
    <xf numFmtId="184" fontId="6" fillId="0" borderId="31" xfId="3" applyNumberFormat="1" applyFont="1" applyFill="1" applyBorder="1" applyAlignment="1">
      <alignment vertical="center" shrinkToFit="1"/>
    </xf>
    <xf numFmtId="184" fontId="6" fillId="0" borderId="14" xfId="3" applyNumberFormat="1" applyFont="1" applyFill="1" applyBorder="1" applyAlignment="1">
      <alignment vertical="center" shrinkToFit="1"/>
    </xf>
    <xf numFmtId="184" fontId="6" fillId="0" borderId="16" xfId="3" applyNumberFormat="1" applyFont="1" applyFill="1" applyBorder="1" applyAlignment="1">
      <alignment vertical="center" shrinkToFit="1"/>
    </xf>
    <xf numFmtId="184" fontId="6" fillId="0" borderId="32" xfId="3" applyNumberFormat="1" applyFont="1" applyFill="1" applyBorder="1" applyAlignment="1">
      <alignment vertical="center" shrinkToFit="1"/>
    </xf>
    <xf numFmtId="182" fontId="6" fillId="0" borderId="33" xfId="3" applyNumberFormat="1" applyFont="1" applyFill="1" applyBorder="1" applyAlignment="1">
      <alignment horizontal="distributed" vertical="center"/>
    </xf>
    <xf numFmtId="182" fontId="6" fillId="0" borderId="15" xfId="3" applyNumberFormat="1" applyFont="1" applyFill="1" applyBorder="1" applyAlignment="1">
      <alignment horizontal="distributed" vertical="center"/>
    </xf>
    <xf numFmtId="182" fontId="1" fillId="0" borderId="14" xfId="5" applyNumberFormat="1" applyFont="1" applyFill="1" applyBorder="1" applyAlignment="1">
      <alignment horizontal="distributed" vertical="center" shrinkToFit="1"/>
    </xf>
  </cellXfs>
  <cellStyles count="7">
    <cellStyle name="桁区切り" xfId="1" builtinId="6"/>
    <cellStyle name="桁区切り 2" xfId="4" xr:uid="{00000000-0005-0000-0000-000001000000}"/>
    <cellStyle name="標準" xfId="0" builtinId="0"/>
    <cellStyle name="標準 2" xfId="2" xr:uid="{00000000-0005-0000-0000-000003000000}"/>
    <cellStyle name="標準 2 2" xfId="6" xr:uid="{049C5E93-EB79-45DA-81AB-E0B69351218E}"/>
    <cellStyle name="標準 3" xfId="3" xr:uid="{00000000-0005-0000-0000-000004000000}"/>
    <cellStyle name="標準 4" xfId="5" xr:uid="{0FE6D7A9-A5B9-4346-B6B8-514C16E076EA}"/>
  </cellStyles>
  <dxfs count="0"/>
  <tableStyles count="0" defaultTableStyle="TableStyleMedium9" defaultPivotStyle="PivotStyleLight16"/>
  <colors>
    <mruColors>
      <color rgb="FFFFFF99"/>
      <color rgb="FFCCFFFF"/>
      <color rgb="FFFDCFF3"/>
      <color rgb="FFFFCC00"/>
      <color rgb="FFFF6DB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O$4"/>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66675</xdr:colOff>
          <xdr:row>15</xdr:row>
          <xdr:rowOff>161925</xdr:rowOff>
        </xdr:from>
        <xdr:to>
          <xdr:col>21</xdr:col>
          <xdr:colOff>38100</xdr:colOff>
          <xdr:row>17</xdr:row>
          <xdr:rowOff>19050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13</xdr:row>
          <xdr:rowOff>66675</xdr:rowOff>
        </xdr:from>
        <xdr:to>
          <xdr:col>32</xdr:col>
          <xdr:colOff>0</xdr:colOff>
          <xdr:row>14</xdr:row>
          <xdr:rowOff>123825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13</xdr:row>
          <xdr:rowOff>66675</xdr:rowOff>
        </xdr:from>
        <xdr:to>
          <xdr:col>36</xdr:col>
          <xdr:colOff>9525</xdr:colOff>
          <xdr:row>14</xdr:row>
          <xdr:rowOff>123825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66675</xdr:rowOff>
        </xdr:from>
        <xdr:to>
          <xdr:col>14</xdr:col>
          <xdr:colOff>0</xdr:colOff>
          <xdr:row>14</xdr:row>
          <xdr:rowOff>123825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66675</xdr:rowOff>
        </xdr:from>
        <xdr:to>
          <xdr:col>18</xdr:col>
          <xdr:colOff>9525</xdr:colOff>
          <xdr:row>14</xdr:row>
          <xdr:rowOff>123825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28</xdr:row>
          <xdr:rowOff>28575</xdr:rowOff>
        </xdr:from>
        <xdr:to>
          <xdr:col>37</xdr:col>
          <xdr:colOff>114300</xdr:colOff>
          <xdr:row>30</xdr:row>
          <xdr:rowOff>76200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28</xdr:row>
          <xdr:rowOff>28575</xdr:rowOff>
        </xdr:from>
        <xdr:to>
          <xdr:col>50</xdr:col>
          <xdr:colOff>114300</xdr:colOff>
          <xdr:row>30</xdr:row>
          <xdr:rowOff>76200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9525</xdr:rowOff>
        </xdr:from>
        <xdr:to>
          <xdr:col>23</xdr:col>
          <xdr:colOff>57150</xdr:colOff>
          <xdr:row>33</xdr:row>
          <xdr:rowOff>47625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34</xdr:row>
          <xdr:rowOff>104775</xdr:rowOff>
        </xdr:from>
        <xdr:to>
          <xdr:col>23</xdr:col>
          <xdr:colOff>57150</xdr:colOff>
          <xdr:row>36</xdr:row>
          <xdr:rowOff>47625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38</xdr:row>
          <xdr:rowOff>104775</xdr:rowOff>
        </xdr:from>
        <xdr:to>
          <xdr:col>23</xdr:col>
          <xdr:colOff>57150</xdr:colOff>
          <xdr:row>40</xdr:row>
          <xdr:rowOff>47625</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35</xdr:row>
          <xdr:rowOff>104775</xdr:rowOff>
        </xdr:from>
        <xdr:to>
          <xdr:col>23</xdr:col>
          <xdr:colOff>57150</xdr:colOff>
          <xdr:row>37</xdr:row>
          <xdr:rowOff>47625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104775</xdr:rowOff>
        </xdr:from>
        <xdr:to>
          <xdr:col>23</xdr:col>
          <xdr:colOff>57150</xdr:colOff>
          <xdr:row>41</xdr:row>
          <xdr:rowOff>47625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142875</xdr:rowOff>
        </xdr:from>
        <xdr:to>
          <xdr:col>23</xdr:col>
          <xdr:colOff>57150</xdr:colOff>
          <xdr:row>35</xdr:row>
          <xdr:rowOff>47625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104775</xdr:rowOff>
        </xdr:from>
        <xdr:to>
          <xdr:col>23</xdr:col>
          <xdr:colOff>57150</xdr:colOff>
          <xdr:row>39</xdr:row>
          <xdr:rowOff>47625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104775</xdr:rowOff>
        </xdr:from>
        <xdr:to>
          <xdr:col>23</xdr:col>
          <xdr:colOff>57150</xdr:colOff>
          <xdr:row>38</xdr:row>
          <xdr:rowOff>47625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66675</xdr:colOff>
          <xdr:row>15</xdr:row>
          <xdr:rowOff>161925</xdr:rowOff>
        </xdr:from>
        <xdr:to>
          <xdr:col>21</xdr:col>
          <xdr:colOff>38100</xdr:colOff>
          <xdr:row>17</xdr:row>
          <xdr:rowOff>19050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13</xdr:row>
          <xdr:rowOff>66675</xdr:rowOff>
        </xdr:from>
        <xdr:to>
          <xdr:col>32</xdr:col>
          <xdr:colOff>0</xdr:colOff>
          <xdr:row>14</xdr:row>
          <xdr:rowOff>123825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13</xdr:row>
          <xdr:rowOff>66675</xdr:rowOff>
        </xdr:from>
        <xdr:to>
          <xdr:col>36</xdr:col>
          <xdr:colOff>9525</xdr:colOff>
          <xdr:row>14</xdr:row>
          <xdr:rowOff>123825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66675</xdr:rowOff>
        </xdr:from>
        <xdr:to>
          <xdr:col>14</xdr:col>
          <xdr:colOff>0</xdr:colOff>
          <xdr:row>14</xdr:row>
          <xdr:rowOff>123825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66675</xdr:rowOff>
        </xdr:from>
        <xdr:to>
          <xdr:col>18</xdr:col>
          <xdr:colOff>9525</xdr:colOff>
          <xdr:row>14</xdr:row>
          <xdr:rowOff>123825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28</xdr:row>
          <xdr:rowOff>28575</xdr:rowOff>
        </xdr:from>
        <xdr:to>
          <xdr:col>37</xdr:col>
          <xdr:colOff>114300</xdr:colOff>
          <xdr:row>30</xdr:row>
          <xdr:rowOff>76200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28</xdr:row>
          <xdr:rowOff>28575</xdr:rowOff>
        </xdr:from>
        <xdr:to>
          <xdr:col>50</xdr:col>
          <xdr:colOff>114300</xdr:colOff>
          <xdr:row>30</xdr:row>
          <xdr:rowOff>76200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9525</xdr:rowOff>
        </xdr:from>
        <xdr:to>
          <xdr:col>23</xdr:col>
          <xdr:colOff>57150</xdr:colOff>
          <xdr:row>33</xdr:row>
          <xdr:rowOff>47625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34</xdr:row>
          <xdr:rowOff>104775</xdr:rowOff>
        </xdr:from>
        <xdr:to>
          <xdr:col>23</xdr:col>
          <xdr:colOff>57150</xdr:colOff>
          <xdr:row>36</xdr:row>
          <xdr:rowOff>47625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38</xdr:row>
          <xdr:rowOff>104775</xdr:rowOff>
        </xdr:from>
        <xdr:to>
          <xdr:col>23</xdr:col>
          <xdr:colOff>57150</xdr:colOff>
          <xdr:row>40</xdr:row>
          <xdr:rowOff>47625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35</xdr:row>
          <xdr:rowOff>104775</xdr:rowOff>
        </xdr:from>
        <xdr:to>
          <xdr:col>23</xdr:col>
          <xdr:colOff>57150</xdr:colOff>
          <xdr:row>37</xdr:row>
          <xdr:rowOff>47625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104775</xdr:rowOff>
        </xdr:from>
        <xdr:to>
          <xdr:col>23</xdr:col>
          <xdr:colOff>57150</xdr:colOff>
          <xdr:row>41</xdr:row>
          <xdr:rowOff>47625</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142875</xdr:rowOff>
        </xdr:from>
        <xdr:to>
          <xdr:col>23</xdr:col>
          <xdr:colOff>57150</xdr:colOff>
          <xdr:row>35</xdr:row>
          <xdr:rowOff>47625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104775</xdr:rowOff>
        </xdr:from>
        <xdr:to>
          <xdr:col>23</xdr:col>
          <xdr:colOff>57150</xdr:colOff>
          <xdr:row>39</xdr:row>
          <xdr:rowOff>47625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1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104775</xdr:rowOff>
        </xdr:from>
        <xdr:to>
          <xdr:col>23</xdr:col>
          <xdr:colOff>57150</xdr:colOff>
          <xdr:row>38</xdr:row>
          <xdr:rowOff>47625</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1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114300</xdr:colOff>
      <xdr:row>2</xdr:row>
      <xdr:rowOff>38099</xdr:rowOff>
    </xdr:from>
    <xdr:to>
      <xdr:col>56</xdr:col>
      <xdr:colOff>76200</xdr:colOff>
      <xdr:row>3</xdr:row>
      <xdr:rowOff>19049</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934075" y="514349"/>
          <a:ext cx="1076325" cy="2190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9525</xdr:colOff>
      <xdr:row>2</xdr:row>
      <xdr:rowOff>47625</xdr:rowOff>
    </xdr:from>
    <xdr:to>
      <xdr:col>56</xdr:col>
      <xdr:colOff>76200</xdr:colOff>
      <xdr:row>3</xdr:row>
      <xdr:rowOff>133350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705475" y="523875"/>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9525</xdr:colOff>
          <xdr:row>17</xdr:row>
          <xdr:rowOff>104775</xdr:rowOff>
        </xdr:from>
        <xdr:to>
          <xdr:col>51</xdr:col>
          <xdr:colOff>38100</xdr:colOff>
          <xdr:row>18</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17</xdr:row>
          <xdr:rowOff>104775</xdr:rowOff>
        </xdr:from>
        <xdr:to>
          <xdr:col>55</xdr:col>
          <xdr:colOff>28575</xdr:colOff>
          <xdr:row>18</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5</xdr:col>
          <xdr:colOff>47625</xdr:colOff>
          <xdr:row>22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238125</xdr:rowOff>
        </xdr:from>
        <xdr:to>
          <xdr:col>5</xdr:col>
          <xdr:colOff>47625</xdr:colOff>
          <xdr:row>22</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238125</xdr:rowOff>
        </xdr:from>
        <xdr:to>
          <xdr:col>5</xdr:col>
          <xdr:colOff>47625</xdr:colOff>
          <xdr:row>23</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5</xdr:col>
          <xdr:colOff>47625</xdr:colOff>
          <xdr:row>25</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238125</xdr:rowOff>
        </xdr:from>
        <xdr:to>
          <xdr:col>5</xdr:col>
          <xdr:colOff>47625</xdr:colOff>
          <xdr:row>25</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9525</xdr:colOff>
          <xdr:row>17</xdr:row>
          <xdr:rowOff>104775</xdr:rowOff>
        </xdr:from>
        <xdr:to>
          <xdr:col>51</xdr:col>
          <xdr:colOff>38100</xdr:colOff>
          <xdr:row>18</xdr:row>
          <xdr:rowOff>123825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17</xdr:row>
          <xdr:rowOff>104775</xdr:rowOff>
        </xdr:from>
        <xdr:to>
          <xdr:col>55</xdr:col>
          <xdr:colOff>28575</xdr:colOff>
          <xdr:row>18</xdr:row>
          <xdr:rowOff>123825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5</xdr:col>
          <xdr:colOff>47625</xdr:colOff>
          <xdr:row>22</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238125</xdr:rowOff>
        </xdr:from>
        <xdr:to>
          <xdr:col>5</xdr:col>
          <xdr:colOff>47625</xdr:colOff>
          <xdr:row>22</xdr:row>
          <xdr:rowOff>238125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238125</xdr:rowOff>
        </xdr:from>
        <xdr:to>
          <xdr:col>5</xdr:col>
          <xdr:colOff>47625</xdr:colOff>
          <xdr:row>23</xdr:row>
          <xdr:rowOff>238125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5</xdr:col>
          <xdr:colOff>47625</xdr:colOff>
          <xdr:row>25</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238125</xdr:rowOff>
        </xdr:from>
        <xdr:to>
          <xdr:col>5</xdr:col>
          <xdr:colOff>47625</xdr:colOff>
          <xdr:row>25</xdr:row>
          <xdr:rowOff>238125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19050</xdr:colOff>
      <xdr:row>22</xdr:row>
      <xdr:rowOff>0</xdr:rowOff>
    </xdr:from>
    <xdr:to>
      <xdr:col>56</xdr:col>
      <xdr:colOff>66675</xdr:colOff>
      <xdr:row>24</xdr:row>
      <xdr:rowOff>238125</xdr:rowOff>
    </xdr:to>
    <xdr:sp macro="" textlink="">
      <xdr:nvSpPr>
        <xdr:cNvPr id="9" name="吹き出し: 角を丸めた四角形 8">
          <a:extLst>
            <a:ext uri="{FF2B5EF4-FFF2-40B4-BE49-F238E27FC236}">
              <a16:creationId xmlns:a16="http://schemas.microsoft.com/office/drawing/2014/main" id="{00000000-0008-0000-0500-000009000000}"/>
            </a:ext>
          </a:extLst>
        </xdr:cNvPr>
        <xdr:cNvSpPr/>
      </xdr:nvSpPr>
      <xdr:spPr>
        <a:xfrm>
          <a:off x="4848225" y="4667250"/>
          <a:ext cx="2152650" cy="733425"/>
        </a:xfrm>
        <a:prstGeom prst="wedgeRoundRectCallout">
          <a:avLst>
            <a:gd name="adj1" fmla="val 35290"/>
            <a:gd name="adj2" fmla="val -14245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保育が実施されていると、支給期間延長に該当しません。必ず確認してください。</a:t>
          </a:r>
        </a:p>
      </xdr:txBody>
    </xdr:sp>
    <xdr:clientData/>
  </xdr:twoCellAnchor>
  <xdr:twoCellAnchor>
    <xdr:from>
      <xdr:col>47</xdr:col>
      <xdr:colOff>76200</xdr:colOff>
      <xdr:row>1</xdr:row>
      <xdr:rowOff>228600</xdr:rowOff>
    </xdr:from>
    <xdr:to>
      <xdr:col>56</xdr:col>
      <xdr:colOff>114300</xdr:colOff>
      <xdr:row>2</xdr:row>
      <xdr:rowOff>228600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5895975" y="466725"/>
          <a:ext cx="1152525" cy="2381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bg1"/>
              </a:solidFill>
            </a:rPr>
            <a:t>記　載　例</a:t>
          </a:r>
        </a:p>
      </xdr:txBody>
    </xdr:sp>
    <xdr:clientData/>
  </xdr:twoCellAnchor>
  <xdr:twoCellAnchor>
    <xdr:from>
      <xdr:col>6</xdr:col>
      <xdr:colOff>114299</xdr:colOff>
      <xdr:row>34</xdr:row>
      <xdr:rowOff>152400</xdr:rowOff>
    </xdr:from>
    <xdr:to>
      <xdr:col>21</xdr:col>
      <xdr:colOff>38099</xdr:colOff>
      <xdr:row>38</xdr:row>
      <xdr:rowOff>9525</xdr:rowOff>
    </xdr:to>
    <xdr:sp macro="" textlink="">
      <xdr:nvSpPr>
        <xdr:cNvPr id="12" name="吹き出し: 角を丸めた四角形 11">
          <a:extLst>
            <a:ext uri="{FF2B5EF4-FFF2-40B4-BE49-F238E27FC236}">
              <a16:creationId xmlns:a16="http://schemas.microsoft.com/office/drawing/2014/main" id="{00000000-0008-0000-0500-00000C000000}"/>
            </a:ext>
          </a:extLst>
        </xdr:cNvPr>
        <xdr:cNvSpPr/>
      </xdr:nvSpPr>
      <xdr:spPr>
        <a:xfrm>
          <a:off x="857249" y="7029450"/>
          <a:ext cx="1781175" cy="533400"/>
        </a:xfrm>
        <a:prstGeom prst="wedgeRoundRectCallout">
          <a:avLst>
            <a:gd name="adj1" fmla="val -1608"/>
            <a:gd name="adj2" fmla="val -8353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請求期間の末日以降に請求してください。</a:t>
          </a:r>
        </a:p>
      </xdr:txBody>
    </xdr:sp>
    <xdr:clientData/>
  </xdr:twoCellAnchor>
  <xdr:twoCellAnchor>
    <xdr:from>
      <xdr:col>5</xdr:col>
      <xdr:colOff>114299</xdr:colOff>
      <xdr:row>41</xdr:row>
      <xdr:rowOff>200025</xdr:rowOff>
    </xdr:from>
    <xdr:to>
      <xdr:col>20</xdr:col>
      <xdr:colOff>38099</xdr:colOff>
      <xdr:row>43</xdr:row>
      <xdr:rowOff>238125</xdr:rowOff>
    </xdr:to>
    <xdr:sp macro="" textlink="">
      <xdr:nvSpPr>
        <xdr:cNvPr id="13" name="吹き出し: 角を丸めた四角形 12">
          <a:extLst>
            <a:ext uri="{FF2B5EF4-FFF2-40B4-BE49-F238E27FC236}">
              <a16:creationId xmlns:a16="http://schemas.microsoft.com/office/drawing/2014/main" id="{00000000-0008-0000-0500-00000D000000}"/>
            </a:ext>
          </a:extLst>
        </xdr:cNvPr>
        <xdr:cNvSpPr/>
      </xdr:nvSpPr>
      <xdr:spPr>
        <a:xfrm>
          <a:off x="733424" y="8305800"/>
          <a:ext cx="1781175" cy="533400"/>
        </a:xfrm>
        <a:prstGeom prst="wedgeRoundRectCallout">
          <a:avLst>
            <a:gd name="adj1" fmla="val -1608"/>
            <a:gd name="adj2" fmla="val -8353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請求期間の末日以降に証明してください。</a:t>
          </a:r>
        </a:p>
      </xdr:txBody>
    </xdr:sp>
    <xdr:clientData/>
  </xdr:twoCellAnchor>
  <xdr:twoCellAnchor>
    <xdr:from>
      <xdr:col>11</xdr:col>
      <xdr:colOff>104774</xdr:colOff>
      <xdr:row>51</xdr:row>
      <xdr:rowOff>190500</xdr:rowOff>
    </xdr:from>
    <xdr:to>
      <xdr:col>26</xdr:col>
      <xdr:colOff>28574</xdr:colOff>
      <xdr:row>55</xdr:row>
      <xdr:rowOff>0</xdr:rowOff>
    </xdr:to>
    <xdr:sp macro="" textlink="">
      <xdr:nvSpPr>
        <xdr:cNvPr id="14" name="吹き出し: 角を丸めた四角形 13">
          <a:extLst>
            <a:ext uri="{FF2B5EF4-FFF2-40B4-BE49-F238E27FC236}">
              <a16:creationId xmlns:a16="http://schemas.microsoft.com/office/drawing/2014/main" id="{00000000-0008-0000-0500-00000E000000}"/>
            </a:ext>
          </a:extLst>
        </xdr:cNvPr>
        <xdr:cNvSpPr/>
      </xdr:nvSpPr>
      <xdr:spPr>
        <a:xfrm>
          <a:off x="1466849" y="10420350"/>
          <a:ext cx="1781175" cy="533400"/>
        </a:xfrm>
        <a:prstGeom prst="wedgeRoundRectCallout">
          <a:avLst>
            <a:gd name="adj1" fmla="val -38506"/>
            <a:gd name="adj2" fmla="val -8710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請求期間の末日以降に証明してください。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104775</xdr:colOff>
          <xdr:row>6</xdr:row>
          <xdr:rowOff>28575</xdr:rowOff>
        </xdr:from>
        <xdr:to>
          <xdr:col>34</xdr:col>
          <xdr:colOff>38100</xdr:colOff>
          <xdr:row>7</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52</xdr:col>
      <xdr:colOff>160415</xdr:colOff>
      <xdr:row>6</xdr:row>
      <xdr:rowOff>10583</xdr:rowOff>
    </xdr:from>
    <xdr:to>
      <xdr:col>73</xdr:col>
      <xdr:colOff>494</xdr:colOff>
      <xdr:row>8</xdr:row>
      <xdr:rowOff>21167</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8521248" y="1524000"/>
          <a:ext cx="4061771" cy="550334"/>
        </a:xfrm>
        <a:prstGeom prst="wedgeRectCallout">
          <a:avLst>
            <a:gd name="adj1" fmla="val -85205"/>
            <a:gd name="adj2" fmla="val -15622"/>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latin typeface="ＭＳ 明朝" panose="02020609040205080304" pitchFamily="17" charset="-128"/>
              <a:ea typeface="ＭＳ 明朝" panose="02020609040205080304" pitchFamily="17" charset="-128"/>
            </a:rPr>
            <a:t>パパ、ママ育休プラスに該当する場合のみ、チェックする。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95250</xdr:colOff>
      <xdr:row>7</xdr:row>
      <xdr:rowOff>142875</xdr:rowOff>
    </xdr:from>
    <xdr:to>
      <xdr:col>30</xdr:col>
      <xdr:colOff>95250</xdr:colOff>
      <xdr:row>9</xdr:row>
      <xdr:rowOff>180975</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3895725" y="1333500"/>
          <a:ext cx="2200275" cy="514350"/>
        </a:xfrm>
        <a:prstGeom prst="wedgeRoundRectCallout">
          <a:avLst>
            <a:gd name="adj1" fmla="val -61092"/>
            <a:gd name="adj2" fmla="val 1074"/>
            <a:gd name="adj3" fmla="val 16667"/>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050">
              <a:solidFill>
                <a:schemeClr val="tx2"/>
              </a:solidFill>
              <a:latin typeface="メイリオ" panose="020B0604030504040204" pitchFamily="50" charset="-128"/>
              <a:ea typeface="メイリオ" panose="020B0604030504040204" pitchFamily="50" charset="-128"/>
            </a:rPr>
            <a:t>色つきセルに入力することで、請求対象か確認できます。</a:t>
          </a:r>
          <a:endParaRPr kumimoji="1" lang="en-US" altLang="ja-JP" sz="1050">
            <a:solidFill>
              <a:schemeClr val="tx2"/>
            </a:solidFill>
            <a:latin typeface="メイリオ" panose="020B0604030504040204" pitchFamily="50" charset="-128"/>
            <a:ea typeface="メイリオ" panose="020B0604030504040204" pitchFamily="50" charset="-128"/>
          </a:endParaRPr>
        </a:p>
      </xdr:txBody>
    </xdr:sp>
    <xdr:clientData/>
  </xdr:twoCellAnchor>
  <xdr:twoCellAnchor>
    <xdr:from>
      <xdr:col>19</xdr:col>
      <xdr:colOff>85725</xdr:colOff>
      <xdr:row>28</xdr:row>
      <xdr:rowOff>142875</xdr:rowOff>
    </xdr:from>
    <xdr:to>
      <xdr:col>30</xdr:col>
      <xdr:colOff>85725</xdr:colOff>
      <xdr:row>30</xdr:row>
      <xdr:rowOff>180975</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3886200" y="6334125"/>
          <a:ext cx="2200275" cy="514350"/>
        </a:xfrm>
        <a:prstGeom prst="wedgeRoundRectCallout">
          <a:avLst>
            <a:gd name="adj1" fmla="val -61092"/>
            <a:gd name="adj2" fmla="val 1074"/>
            <a:gd name="adj3" fmla="val 16667"/>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050">
              <a:solidFill>
                <a:schemeClr val="tx2"/>
              </a:solidFill>
              <a:latin typeface="メイリオ" panose="020B0604030504040204" pitchFamily="50" charset="-128"/>
              <a:ea typeface="メイリオ" panose="020B0604030504040204" pitchFamily="50" charset="-128"/>
            </a:rPr>
            <a:t>色つきセルに入力することで、請求対象か確認できます。</a:t>
          </a:r>
          <a:endParaRPr kumimoji="1" lang="en-US" altLang="ja-JP" sz="1050">
            <a:solidFill>
              <a:schemeClr val="tx2"/>
            </a:solidFill>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1639;&#23450;&#12471;&#12540;&#12488;&#36861;&#21152;&#12305;2(3)&#32946;&#20816;&#20241;&#26989;&#25163;&#24403;&#37329;&#35531;&#27714;&#26360;%20&#20860;%20&#32946;&#20816;&#20241;&#26989;&#31561;&#25499;&#37329;&#20813;&#38500;&#30003;&#20986;&#26360;&#12304;2025022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児休業(初回)"/>
      <sheetName val="育児休業(初回) 【記載例】"/>
      <sheetName val="育児休業(変更)"/>
      <sheetName val="育児休業(変更)【記載例】"/>
      <sheetName val="育児休業(延長)"/>
      <sheetName val="育児休業(延長)【記載例】"/>
      <sheetName val="請求金額算定表（初回）"/>
      <sheetName val="給付上限額（初回）"/>
      <sheetName val="Sheet1"/>
    </sheetNames>
    <sheetDataSet>
      <sheetData sheetId="0"/>
      <sheetData sheetId="1"/>
      <sheetData sheetId="2"/>
      <sheetData sheetId="3"/>
      <sheetData sheetId="4"/>
      <sheetData sheetId="5"/>
      <sheetData sheetId="6">
        <row r="7">
          <cell r="AW7">
            <v>46014</v>
          </cell>
        </row>
        <row r="9">
          <cell r="J9">
            <v>45835</v>
          </cell>
          <cell r="S9">
            <v>46477</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4.vml"/><Relationship Id="rId7" Type="http://schemas.openxmlformats.org/officeDocument/2006/relationships/ctrlProp" Target="../ctrlProps/ctrlProp41.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4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248A-AAD3-4678-8AD4-603B9C238B0A}">
  <sheetPr>
    <tabColor rgb="FFFDCFF3"/>
  </sheetPr>
  <dimension ref="A1:BO70"/>
  <sheetViews>
    <sheetView tabSelected="1" view="pageBreakPreview" zoomScaleNormal="100" zoomScaleSheetLayoutView="100" workbookViewId="0">
      <selection activeCell="L6" sqref="L6:AG7"/>
    </sheetView>
  </sheetViews>
  <sheetFormatPr defaultColWidth="1.625" defaultRowHeight="18.75" customHeight="1" x14ac:dyDescent="0.15"/>
  <cols>
    <col min="1" max="57" width="1.625" style="46"/>
    <col min="58" max="63" width="1.625" style="46" customWidth="1"/>
    <col min="64" max="67" width="1.625" style="46" hidden="1" customWidth="1"/>
    <col min="68" max="92" width="1.625" style="46" customWidth="1"/>
    <col min="93" max="16384" width="1.625" style="46"/>
  </cols>
  <sheetData>
    <row r="1" spans="2:64" ht="18.75" customHeight="1" x14ac:dyDescent="0.15">
      <c r="B1" s="182" t="s">
        <v>129</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row>
    <row r="2" spans="2:64" ht="18.75" customHeight="1" x14ac:dyDescent="0.1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row>
    <row r="3" spans="2:64" ht="18.75" customHeight="1" x14ac:dyDescent="0.15">
      <c r="B3" s="183" t="s">
        <v>206</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L3" s="46" t="s">
        <v>15</v>
      </c>
    </row>
    <row r="4" spans="2:64" ht="18.75" customHeight="1" x14ac:dyDescent="0.15">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L4" s="46" t="s">
        <v>88</v>
      </c>
    </row>
    <row r="5" spans="2:64" ht="18.75" customHeight="1" x14ac:dyDescent="0.15">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row>
    <row r="6" spans="2:64" s="47" customFormat="1" ht="12" customHeight="1" x14ac:dyDescent="0.15">
      <c r="B6" s="185" t="s">
        <v>96</v>
      </c>
      <c r="C6" s="186"/>
      <c r="D6" s="186"/>
      <c r="E6" s="186"/>
      <c r="F6" s="186"/>
      <c r="G6" s="186"/>
      <c r="H6" s="186"/>
      <c r="I6" s="186"/>
      <c r="J6" s="187"/>
      <c r="K6" s="63"/>
      <c r="L6" s="191"/>
      <c r="M6" s="191"/>
      <c r="N6" s="191"/>
      <c r="O6" s="191"/>
      <c r="P6" s="191"/>
      <c r="Q6" s="191"/>
      <c r="R6" s="191"/>
      <c r="S6" s="191"/>
      <c r="T6" s="191"/>
      <c r="U6" s="191"/>
      <c r="V6" s="191"/>
      <c r="W6" s="191"/>
      <c r="X6" s="191"/>
      <c r="Y6" s="191"/>
      <c r="Z6" s="191"/>
      <c r="AA6" s="191"/>
      <c r="AB6" s="191"/>
      <c r="AC6" s="191"/>
      <c r="AD6" s="191"/>
      <c r="AE6" s="191"/>
      <c r="AF6" s="191"/>
      <c r="AG6" s="191"/>
      <c r="AH6" s="64"/>
      <c r="AI6" s="193" t="s">
        <v>176</v>
      </c>
      <c r="AJ6" s="194"/>
      <c r="AK6" s="194"/>
      <c r="AL6" s="194"/>
      <c r="AM6" s="194"/>
      <c r="AN6" s="194"/>
      <c r="AO6" s="194"/>
      <c r="AP6" s="194"/>
      <c r="AQ6" s="195"/>
      <c r="AR6" s="199"/>
      <c r="AS6" s="200"/>
      <c r="AT6" s="200"/>
      <c r="AU6" s="200"/>
      <c r="AV6" s="200"/>
      <c r="AW6" s="200"/>
      <c r="AX6" s="200"/>
      <c r="AY6" s="200"/>
      <c r="AZ6" s="200"/>
      <c r="BA6" s="200"/>
      <c r="BB6" s="200"/>
      <c r="BC6" s="200"/>
      <c r="BD6" s="200"/>
      <c r="BE6" s="203"/>
    </row>
    <row r="7" spans="2:64" s="47" customFormat="1" ht="12" customHeight="1" x14ac:dyDescent="0.15">
      <c r="B7" s="188"/>
      <c r="C7" s="189"/>
      <c r="D7" s="189"/>
      <c r="E7" s="189"/>
      <c r="F7" s="189"/>
      <c r="G7" s="189"/>
      <c r="H7" s="189"/>
      <c r="I7" s="189"/>
      <c r="J7" s="190"/>
      <c r="K7" s="59"/>
      <c r="L7" s="192"/>
      <c r="M7" s="192"/>
      <c r="N7" s="192"/>
      <c r="O7" s="192"/>
      <c r="P7" s="192"/>
      <c r="Q7" s="192"/>
      <c r="R7" s="192"/>
      <c r="S7" s="192"/>
      <c r="T7" s="192"/>
      <c r="U7" s="192"/>
      <c r="V7" s="192"/>
      <c r="W7" s="192"/>
      <c r="X7" s="192"/>
      <c r="Y7" s="192"/>
      <c r="Z7" s="192"/>
      <c r="AA7" s="192"/>
      <c r="AB7" s="192"/>
      <c r="AC7" s="192"/>
      <c r="AD7" s="192"/>
      <c r="AE7" s="192"/>
      <c r="AF7" s="192"/>
      <c r="AG7" s="192"/>
      <c r="AH7" s="62"/>
      <c r="AI7" s="196"/>
      <c r="AJ7" s="197"/>
      <c r="AK7" s="197"/>
      <c r="AL7" s="197"/>
      <c r="AM7" s="197"/>
      <c r="AN7" s="197"/>
      <c r="AO7" s="197"/>
      <c r="AP7" s="197"/>
      <c r="AQ7" s="198"/>
      <c r="AR7" s="201"/>
      <c r="AS7" s="202"/>
      <c r="AT7" s="202"/>
      <c r="AU7" s="202"/>
      <c r="AV7" s="202"/>
      <c r="AW7" s="202"/>
      <c r="AX7" s="202"/>
      <c r="AY7" s="202"/>
      <c r="AZ7" s="202"/>
      <c r="BA7" s="202"/>
      <c r="BB7" s="202"/>
      <c r="BC7" s="202"/>
      <c r="BD7" s="202"/>
      <c r="BE7" s="204"/>
    </row>
    <row r="8" spans="2:64" s="47" customFormat="1" ht="12" customHeight="1" x14ac:dyDescent="0.15">
      <c r="B8" s="193" t="s">
        <v>97</v>
      </c>
      <c r="C8" s="194"/>
      <c r="D8" s="194"/>
      <c r="E8" s="194"/>
      <c r="F8" s="194"/>
      <c r="G8" s="194"/>
      <c r="H8" s="194"/>
      <c r="I8" s="194"/>
      <c r="J8" s="195"/>
      <c r="K8" s="193" t="s">
        <v>89</v>
      </c>
      <c r="L8" s="194"/>
      <c r="M8" s="194"/>
      <c r="N8" s="194"/>
      <c r="O8" s="195"/>
      <c r="P8" s="49"/>
      <c r="Q8" s="205"/>
      <c r="R8" s="205"/>
      <c r="S8" s="205"/>
      <c r="T8" s="205"/>
      <c r="U8" s="205"/>
      <c r="V8" s="205"/>
      <c r="W8" s="205"/>
      <c r="X8" s="205"/>
      <c r="Y8" s="205"/>
      <c r="Z8" s="205"/>
      <c r="AA8" s="205"/>
      <c r="AB8" s="205"/>
      <c r="AC8" s="205"/>
      <c r="AD8" s="205"/>
      <c r="AE8" s="205"/>
      <c r="AF8" s="205"/>
      <c r="AG8" s="205"/>
      <c r="AH8" s="205"/>
      <c r="AI8" s="205"/>
      <c r="AJ8" s="205"/>
      <c r="AK8" s="205"/>
      <c r="AL8" s="205"/>
      <c r="AM8" s="205"/>
      <c r="AN8" s="49"/>
      <c r="AO8" s="193" t="s">
        <v>93</v>
      </c>
      <c r="AP8" s="194"/>
      <c r="AQ8" s="194"/>
      <c r="AR8" s="194"/>
      <c r="AS8" s="194"/>
      <c r="AT8" s="194"/>
      <c r="AU8" s="194"/>
      <c r="AV8" s="194"/>
      <c r="AW8" s="195"/>
      <c r="AX8" s="207"/>
      <c r="AY8" s="200"/>
      <c r="AZ8" s="200"/>
      <c r="BA8" s="200"/>
      <c r="BB8" s="200"/>
      <c r="BC8" s="200"/>
      <c r="BD8" s="200"/>
      <c r="BE8" s="203"/>
    </row>
    <row r="9" spans="2:64" s="47" customFormat="1" ht="12" customHeight="1" x14ac:dyDescent="0.15">
      <c r="B9" s="196"/>
      <c r="C9" s="197"/>
      <c r="D9" s="197"/>
      <c r="E9" s="197"/>
      <c r="F9" s="197"/>
      <c r="G9" s="197"/>
      <c r="H9" s="197"/>
      <c r="I9" s="197"/>
      <c r="J9" s="198"/>
      <c r="K9" s="196"/>
      <c r="L9" s="197"/>
      <c r="M9" s="197"/>
      <c r="N9" s="197"/>
      <c r="O9" s="198"/>
      <c r="P9" s="56"/>
      <c r="Q9" s="206"/>
      <c r="R9" s="206"/>
      <c r="S9" s="206"/>
      <c r="T9" s="206"/>
      <c r="U9" s="206"/>
      <c r="V9" s="206"/>
      <c r="W9" s="206"/>
      <c r="X9" s="206"/>
      <c r="Y9" s="206"/>
      <c r="Z9" s="206"/>
      <c r="AA9" s="206"/>
      <c r="AB9" s="206"/>
      <c r="AC9" s="206"/>
      <c r="AD9" s="206"/>
      <c r="AE9" s="206"/>
      <c r="AF9" s="206"/>
      <c r="AG9" s="206"/>
      <c r="AH9" s="206"/>
      <c r="AI9" s="206"/>
      <c r="AJ9" s="206"/>
      <c r="AK9" s="206"/>
      <c r="AL9" s="206"/>
      <c r="AM9" s="206"/>
      <c r="AN9" s="56"/>
      <c r="AO9" s="196"/>
      <c r="AP9" s="197"/>
      <c r="AQ9" s="197"/>
      <c r="AR9" s="197"/>
      <c r="AS9" s="197"/>
      <c r="AT9" s="197"/>
      <c r="AU9" s="197"/>
      <c r="AV9" s="197"/>
      <c r="AW9" s="198"/>
      <c r="AX9" s="208"/>
      <c r="AY9" s="202"/>
      <c r="AZ9" s="202"/>
      <c r="BA9" s="202"/>
      <c r="BB9" s="202"/>
      <c r="BC9" s="202"/>
      <c r="BD9" s="202"/>
      <c r="BE9" s="204"/>
    </row>
    <row r="10" spans="2:64" s="47" customFormat="1" ht="15" customHeight="1" x14ac:dyDescent="0.15">
      <c r="B10" s="209" t="s">
        <v>6</v>
      </c>
      <c r="C10" s="210"/>
      <c r="D10" s="210"/>
      <c r="E10" s="210"/>
      <c r="F10" s="210"/>
      <c r="G10" s="210"/>
      <c r="H10" s="210"/>
      <c r="I10" s="210"/>
      <c r="J10" s="211"/>
      <c r="K10" s="215" t="s">
        <v>88</v>
      </c>
      <c r="L10" s="215"/>
      <c r="M10" s="215"/>
      <c r="N10" s="215"/>
      <c r="O10" s="217"/>
      <c r="P10" s="217"/>
      <c r="Q10" s="217"/>
      <c r="R10" s="194" t="s">
        <v>7</v>
      </c>
      <c r="S10" s="194"/>
      <c r="T10" s="217"/>
      <c r="U10" s="217"/>
      <c r="V10" s="217"/>
      <c r="W10" s="194" t="s">
        <v>8</v>
      </c>
      <c r="X10" s="194"/>
      <c r="Y10" s="217"/>
      <c r="Z10" s="217"/>
      <c r="AA10" s="217"/>
      <c r="AB10" s="194" t="s">
        <v>9</v>
      </c>
      <c r="AC10" s="195"/>
      <c r="AD10" s="209" t="s">
        <v>186</v>
      </c>
      <c r="AE10" s="210"/>
      <c r="AF10" s="210"/>
      <c r="AG10" s="210"/>
      <c r="AH10" s="210"/>
      <c r="AI10" s="210"/>
      <c r="AJ10" s="210"/>
      <c r="AK10" s="210"/>
      <c r="AL10" s="211"/>
      <c r="AM10" s="215" t="s">
        <v>88</v>
      </c>
      <c r="AN10" s="215"/>
      <c r="AO10" s="215"/>
      <c r="AP10" s="215"/>
      <c r="AQ10" s="217"/>
      <c r="AR10" s="217"/>
      <c r="AS10" s="217"/>
      <c r="AT10" s="194" t="s">
        <v>7</v>
      </c>
      <c r="AU10" s="194"/>
      <c r="AV10" s="217"/>
      <c r="AW10" s="217"/>
      <c r="AX10" s="217"/>
      <c r="AY10" s="194" t="s">
        <v>8</v>
      </c>
      <c r="AZ10" s="194"/>
      <c r="BA10" s="217"/>
      <c r="BB10" s="217"/>
      <c r="BC10" s="217"/>
      <c r="BD10" s="194" t="s">
        <v>9</v>
      </c>
      <c r="BE10" s="195"/>
    </row>
    <row r="11" spans="2:64" s="47" customFormat="1" ht="15" customHeight="1" x14ac:dyDescent="0.15">
      <c r="B11" s="212"/>
      <c r="C11" s="213"/>
      <c r="D11" s="213"/>
      <c r="E11" s="213"/>
      <c r="F11" s="213"/>
      <c r="G11" s="213"/>
      <c r="H11" s="213"/>
      <c r="I11" s="213"/>
      <c r="J11" s="214"/>
      <c r="K11" s="216"/>
      <c r="L11" s="216"/>
      <c r="M11" s="216"/>
      <c r="N11" s="216"/>
      <c r="O11" s="218"/>
      <c r="P11" s="218"/>
      <c r="Q11" s="218"/>
      <c r="R11" s="197"/>
      <c r="S11" s="197"/>
      <c r="T11" s="218"/>
      <c r="U11" s="218"/>
      <c r="V11" s="218"/>
      <c r="W11" s="197"/>
      <c r="X11" s="197"/>
      <c r="Y11" s="218"/>
      <c r="Z11" s="218"/>
      <c r="AA11" s="218"/>
      <c r="AB11" s="197"/>
      <c r="AC11" s="198"/>
      <c r="AD11" s="212"/>
      <c r="AE11" s="213"/>
      <c r="AF11" s="213"/>
      <c r="AG11" s="213"/>
      <c r="AH11" s="213"/>
      <c r="AI11" s="213"/>
      <c r="AJ11" s="213"/>
      <c r="AK11" s="213"/>
      <c r="AL11" s="214"/>
      <c r="AM11" s="216"/>
      <c r="AN11" s="216"/>
      <c r="AO11" s="216"/>
      <c r="AP11" s="216"/>
      <c r="AQ11" s="218"/>
      <c r="AR11" s="218"/>
      <c r="AS11" s="218"/>
      <c r="AT11" s="197"/>
      <c r="AU11" s="197"/>
      <c r="AV11" s="218"/>
      <c r="AW11" s="218"/>
      <c r="AX11" s="218"/>
      <c r="AY11" s="197"/>
      <c r="AZ11" s="197"/>
      <c r="BA11" s="218"/>
      <c r="BB11" s="218"/>
      <c r="BC11" s="218"/>
      <c r="BD11" s="197"/>
      <c r="BE11" s="198"/>
    </row>
    <row r="12" spans="2:64" s="47" customFormat="1" ht="15" customHeight="1" x14ac:dyDescent="0.15">
      <c r="B12" s="209" t="s">
        <v>91</v>
      </c>
      <c r="C12" s="210"/>
      <c r="D12" s="210"/>
      <c r="E12" s="210"/>
      <c r="F12" s="210"/>
      <c r="G12" s="210"/>
      <c r="H12" s="210"/>
      <c r="I12" s="210"/>
      <c r="J12" s="211"/>
      <c r="K12" s="215" t="s">
        <v>88</v>
      </c>
      <c r="L12" s="215"/>
      <c r="M12" s="215"/>
      <c r="N12" s="215"/>
      <c r="O12" s="217"/>
      <c r="P12" s="217"/>
      <c r="Q12" s="217"/>
      <c r="R12" s="194" t="s">
        <v>7</v>
      </c>
      <c r="S12" s="194"/>
      <c r="T12" s="217"/>
      <c r="U12" s="217"/>
      <c r="V12" s="217"/>
      <c r="W12" s="194" t="s">
        <v>8</v>
      </c>
      <c r="X12" s="194"/>
      <c r="Y12" s="217"/>
      <c r="Z12" s="217"/>
      <c r="AA12" s="217"/>
      <c r="AB12" s="194" t="s">
        <v>9</v>
      </c>
      <c r="AC12" s="195"/>
      <c r="AD12" s="209" t="s">
        <v>92</v>
      </c>
      <c r="AE12" s="210"/>
      <c r="AF12" s="210"/>
      <c r="AG12" s="210"/>
      <c r="AH12" s="210"/>
      <c r="AI12" s="210"/>
      <c r="AJ12" s="210"/>
      <c r="AK12" s="210"/>
      <c r="AL12" s="211"/>
      <c r="AM12" s="215" t="s">
        <v>88</v>
      </c>
      <c r="AN12" s="215"/>
      <c r="AO12" s="215"/>
      <c r="AP12" s="215"/>
      <c r="AQ12" s="217"/>
      <c r="AR12" s="217"/>
      <c r="AS12" s="217"/>
      <c r="AT12" s="194" t="s">
        <v>7</v>
      </c>
      <c r="AU12" s="194"/>
      <c r="AV12" s="217"/>
      <c r="AW12" s="217"/>
      <c r="AX12" s="217"/>
      <c r="AY12" s="194" t="s">
        <v>8</v>
      </c>
      <c r="AZ12" s="194"/>
      <c r="BA12" s="217"/>
      <c r="BB12" s="217"/>
      <c r="BC12" s="217"/>
      <c r="BD12" s="194" t="s">
        <v>9</v>
      </c>
      <c r="BE12" s="195"/>
    </row>
    <row r="13" spans="2:64" s="47" customFormat="1" ht="15" customHeight="1" x14ac:dyDescent="0.15">
      <c r="B13" s="212"/>
      <c r="C13" s="213"/>
      <c r="D13" s="213"/>
      <c r="E13" s="213"/>
      <c r="F13" s="213"/>
      <c r="G13" s="213"/>
      <c r="H13" s="213"/>
      <c r="I13" s="213"/>
      <c r="J13" s="214"/>
      <c r="K13" s="216"/>
      <c r="L13" s="216"/>
      <c r="M13" s="216"/>
      <c r="N13" s="216"/>
      <c r="O13" s="218"/>
      <c r="P13" s="218"/>
      <c r="Q13" s="218"/>
      <c r="R13" s="197"/>
      <c r="S13" s="197"/>
      <c r="T13" s="218"/>
      <c r="U13" s="218"/>
      <c r="V13" s="218"/>
      <c r="W13" s="197"/>
      <c r="X13" s="197"/>
      <c r="Y13" s="218"/>
      <c r="Z13" s="218"/>
      <c r="AA13" s="218"/>
      <c r="AB13" s="197"/>
      <c r="AC13" s="198"/>
      <c r="AD13" s="212"/>
      <c r="AE13" s="213"/>
      <c r="AF13" s="213"/>
      <c r="AG13" s="213"/>
      <c r="AH13" s="213"/>
      <c r="AI13" s="213"/>
      <c r="AJ13" s="213"/>
      <c r="AK13" s="213"/>
      <c r="AL13" s="214"/>
      <c r="AM13" s="216"/>
      <c r="AN13" s="216"/>
      <c r="AO13" s="216"/>
      <c r="AP13" s="216"/>
      <c r="AQ13" s="218"/>
      <c r="AR13" s="218"/>
      <c r="AS13" s="218"/>
      <c r="AT13" s="197"/>
      <c r="AU13" s="197"/>
      <c r="AV13" s="218"/>
      <c r="AW13" s="218"/>
      <c r="AX13" s="218"/>
      <c r="AY13" s="197"/>
      <c r="AZ13" s="197"/>
      <c r="BA13" s="218"/>
      <c r="BB13" s="218"/>
      <c r="BC13" s="218"/>
      <c r="BD13" s="197"/>
      <c r="BE13" s="198"/>
    </row>
    <row r="14" spans="2:64" s="47" customFormat="1" ht="15" customHeight="1" x14ac:dyDescent="0.15">
      <c r="B14" s="209" t="s">
        <v>187</v>
      </c>
      <c r="C14" s="210"/>
      <c r="D14" s="210"/>
      <c r="E14" s="210"/>
      <c r="F14" s="210"/>
      <c r="G14" s="210"/>
      <c r="H14" s="210"/>
      <c r="I14" s="210"/>
      <c r="J14" s="211"/>
      <c r="K14" s="143"/>
      <c r="L14" s="248" t="s">
        <v>162</v>
      </c>
      <c r="M14" s="248"/>
      <c r="N14" s="248"/>
      <c r="O14" s="248"/>
      <c r="P14" s="248" t="s">
        <v>163</v>
      </c>
      <c r="Q14" s="248"/>
      <c r="R14" s="248"/>
      <c r="S14" s="248"/>
      <c r="T14" s="144"/>
      <c r="U14" s="209" t="s">
        <v>188</v>
      </c>
      <c r="V14" s="210"/>
      <c r="W14" s="210"/>
      <c r="X14" s="210"/>
      <c r="Y14" s="210"/>
      <c r="Z14" s="210"/>
      <c r="AA14" s="210"/>
      <c r="AB14" s="210"/>
      <c r="AC14" s="211"/>
      <c r="AD14" s="247" t="s">
        <v>162</v>
      </c>
      <c r="AE14" s="248"/>
      <c r="AF14" s="248"/>
      <c r="AG14" s="248"/>
      <c r="AH14" s="248" t="s">
        <v>163</v>
      </c>
      <c r="AI14" s="248"/>
      <c r="AJ14" s="248"/>
      <c r="AK14" s="248"/>
      <c r="AL14" s="144"/>
      <c r="AM14" s="209" t="s">
        <v>203</v>
      </c>
      <c r="AN14" s="210"/>
      <c r="AO14" s="210"/>
      <c r="AP14" s="210"/>
      <c r="AQ14" s="210"/>
      <c r="AR14" s="210"/>
      <c r="AS14" s="210"/>
      <c r="AT14" s="211"/>
      <c r="AU14" s="270"/>
      <c r="AV14" s="271"/>
      <c r="AW14" s="271"/>
      <c r="AX14" s="271"/>
      <c r="AY14" s="271"/>
      <c r="AZ14" s="271"/>
      <c r="BA14" s="271"/>
      <c r="BB14" s="271"/>
      <c r="BC14" s="271"/>
      <c r="BD14" s="243" t="s">
        <v>0</v>
      </c>
      <c r="BE14" s="244"/>
    </row>
    <row r="15" spans="2:64" s="47" customFormat="1" ht="15" customHeight="1" x14ac:dyDescent="0.15">
      <c r="B15" s="212"/>
      <c r="C15" s="213"/>
      <c r="D15" s="213"/>
      <c r="E15" s="213"/>
      <c r="F15" s="213"/>
      <c r="G15" s="213"/>
      <c r="H15" s="213"/>
      <c r="I15" s="213"/>
      <c r="J15" s="214"/>
      <c r="K15" s="145"/>
      <c r="L15" s="250"/>
      <c r="M15" s="250"/>
      <c r="N15" s="250"/>
      <c r="O15" s="250"/>
      <c r="P15" s="250"/>
      <c r="Q15" s="250"/>
      <c r="R15" s="250"/>
      <c r="S15" s="250"/>
      <c r="T15" s="146"/>
      <c r="U15" s="212"/>
      <c r="V15" s="213"/>
      <c r="W15" s="213"/>
      <c r="X15" s="213"/>
      <c r="Y15" s="213"/>
      <c r="Z15" s="213"/>
      <c r="AA15" s="213"/>
      <c r="AB15" s="213"/>
      <c r="AC15" s="214"/>
      <c r="AD15" s="249"/>
      <c r="AE15" s="250"/>
      <c r="AF15" s="250"/>
      <c r="AG15" s="250"/>
      <c r="AH15" s="250"/>
      <c r="AI15" s="250"/>
      <c r="AJ15" s="250"/>
      <c r="AK15" s="250"/>
      <c r="AL15" s="146"/>
      <c r="AM15" s="212"/>
      <c r="AN15" s="213"/>
      <c r="AO15" s="213"/>
      <c r="AP15" s="213"/>
      <c r="AQ15" s="213"/>
      <c r="AR15" s="213"/>
      <c r="AS15" s="213"/>
      <c r="AT15" s="214"/>
      <c r="AU15" s="272"/>
      <c r="AV15" s="273"/>
      <c r="AW15" s="273"/>
      <c r="AX15" s="273"/>
      <c r="AY15" s="273"/>
      <c r="AZ15" s="273"/>
      <c r="BA15" s="273"/>
      <c r="BB15" s="273"/>
      <c r="BC15" s="273"/>
      <c r="BD15" s="245"/>
      <c r="BE15" s="246"/>
    </row>
    <row r="16" spans="2:64" s="47" customFormat="1" ht="15" customHeight="1" x14ac:dyDescent="0.15">
      <c r="B16" s="209" t="s">
        <v>104</v>
      </c>
      <c r="C16" s="210"/>
      <c r="D16" s="210"/>
      <c r="E16" s="210"/>
      <c r="F16" s="210"/>
      <c r="G16" s="210"/>
      <c r="H16" s="210"/>
      <c r="I16" s="210"/>
      <c r="J16" s="211"/>
      <c r="K16" s="209" t="s">
        <v>168</v>
      </c>
      <c r="L16" s="210"/>
      <c r="M16" s="210"/>
      <c r="N16" s="210"/>
      <c r="O16" s="210"/>
      <c r="P16" s="210"/>
      <c r="Q16" s="210"/>
      <c r="R16" s="283"/>
      <c r="S16" s="284"/>
      <c r="T16" s="284"/>
      <c r="U16" s="284"/>
      <c r="V16" s="284"/>
      <c r="W16" s="285"/>
      <c r="X16" s="292" t="s">
        <v>205</v>
      </c>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3"/>
    </row>
    <row r="17" spans="2:57" s="47" customFormat="1" ht="15" customHeight="1" x14ac:dyDescent="0.15">
      <c r="B17" s="278"/>
      <c r="C17" s="239"/>
      <c r="D17" s="239"/>
      <c r="E17" s="239"/>
      <c r="F17" s="239"/>
      <c r="G17" s="239"/>
      <c r="H17" s="239"/>
      <c r="I17" s="239"/>
      <c r="J17" s="279"/>
      <c r="K17" s="278"/>
      <c r="L17" s="239"/>
      <c r="M17" s="239"/>
      <c r="N17" s="239"/>
      <c r="O17" s="239"/>
      <c r="P17" s="239"/>
      <c r="Q17" s="239"/>
      <c r="R17" s="286"/>
      <c r="S17" s="287"/>
      <c r="T17" s="287"/>
      <c r="U17" s="287"/>
      <c r="V17" s="287"/>
      <c r="W17" s="288"/>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5"/>
    </row>
    <row r="18" spans="2:57" s="47" customFormat="1" ht="15" customHeight="1" x14ac:dyDescent="0.15">
      <c r="B18" s="278"/>
      <c r="C18" s="239"/>
      <c r="D18" s="239"/>
      <c r="E18" s="239"/>
      <c r="F18" s="239"/>
      <c r="G18" s="239"/>
      <c r="H18" s="239"/>
      <c r="I18" s="239"/>
      <c r="J18" s="279"/>
      <c r="K18" s="280"/>
      <c r="L18" s="281"/>
      <c r="M18" s="281"/>
      <c r="N18" s="281"/>
      <c r="O18" s="281"/>
      <c r="P18" s="281"/>
      <c r="Q18" s="281"/>
      <c r="R18" s="289"/>
      <c r="S18" s="290"/>
      <c r="T18" s="290"/>
      <c r="U18" s="290"/>
      <c r="V18" s="290"/>
      <c r="W18" s="291"/>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7"/>
    </row>
    <row r="19" spans="2:57" s="47" customFormat="1" ht="9.9499999999999993" customHeight="1" x14ac:dyDescent="0.15">
      <c r="B19" s="278"/>
      <c r="C19" s="239"/>
      <c r="D19" s="239"/>
      <c r="E19" s="239"/>
      <c r="F19" s="239"/>
      <c r="G19" s="239"/>
      <c r="H19" s="239"/>
      <c r="I19" s="239"/>
      <c r="J19" s="279"/>
      <c r="K19" s="232" t="s">
        <v>88</v>
      </c>
      <c r="L19" s="230"/>
      <c r="M19" s="230"/>
      <c r="N19" s="230"/>
      <c r="O19" s="231"/>
      <c r="P19" s="231"/>
      <c r="Q19" s="231"/>
      <c r="R19" s="219" t="s">
        <v>7</v>
      </c>
      <c r="S19" s="219"/>
      <c r="T19" s="231"/>
      <c r="U19" s="231"/>
      <c r="V19" s="231"/>
      <c r="W19" s="219" t="s">
        <v>8</v>
      </c>
      <c r="X19" s="219"/>
      <c r="Y19" s="231"/>
      <c r="Z19" s="231"/>
      <c r="AA19" s="231"/>
      <c r="AB19" s="219" t="s">
        <v>9</v>
      </c>
      <c r="AC19" s="219"/>
      <c r="AD19" s="53"/>
      <c r="AE19" s="219" t="s">
        <v>11</v>
      </c>
      <c r="AF19" s="219"/>
      <c r="AG19" s="219"/>
      <c r="AH19" s="219"/>
      <c r="AI19" s="219"/>
      <c r="AJ19" s="219"/>
      <c r="AK19" s="219"/>
      <c r="AL19" s="53"/>
      <c r="AM19" s="230" t="s">
        <v>88</v>
      </c>
      <c r="AN19" s="230"/>
      <c r="AO19" s="230"/>
      <c r="AP19" s="230"/>
      <c r="AQ19" s="231"/>
      <c r="AR19" s="231"/>
      <c r="AS19" s="231"/>
      <c r="AT19" s="219" t="s">
        <v>7</v>
      </c>
      <c r="AU19" s="219"/>
      <c r="AV19" s="231"/>
      <c r="AW19" s="231"/>
      <c r="AX19" s="231"/>
      <c r="AY19" s="219" t="s">
        <v>8</v>
      </c>
      <c r="AZ19" s="219"/>
      <c r="BA19" s="231"/>
      <c r="BB19" s="231"/>
      <c r="BC19" s="231"/>
      <c r="BD19" s="219" t="s">
        <v>9</v>
      </c>
      <c r="BE19" s="220"/>
    </row>
    <row r="20" spans="2:57" s="47" customFormat="1" ht="9.9499999999999993" customHeight="1" x14ac:dyDescent="0.15">
      <c r="B20" s="278"/>
      <c r="C20" s="239"/>
      <c r="D20" s="239"/>
      <c r="E20" s="239"/>
      <c r="F20" s="239"/>
      <c r="G20" s="239"/>
      <c r="H20" s="239"/>
      <c r="I20" s="239"/>
      <c r="J20" s="279"/>
      <c r="K20" s="232"/>
      <c r="L20" s="230"/>
      <c r="M20" s="230"/>
      <c r="N20" s="230"/>
      <c r="O20" s="231"/>
      <c r="P20" s="231"/>
      <c r="Q20" s="231"/>
      <c r="R20" s="219"/>
      <c r="S20" s="219"/>
      <c r="T20" s="231"/>
      <c r="U20" s="231"/>
      <c r="V20" s="231"/>
      <c r="W20" s="219"/>
      <c r="X20" s="219"/>
      <c r="Y20" s="231"/>
      <c r="Z20" s="231"/>
      <c r="AA20" s="231"/>
      <c r="AB20" s="219"/>
      <c r="AC20" s="219"/>
      <c r="AD20" s="53"/>
      <c r="AE20" s="219"/>
      <c r="AF20" s="219"/>
      <c r="AG20" s="219"/>
      <c r="AH20" s="219"/>
      <c r="AI20" s="219"/>
      <c r="AJ20" s="219"/>
      <c r="AK20" s="219"/>
      <c r="AL20" s="53"/>
      <c r="AM20" s="230"/>
      <c r="AN20" s="230"/>
      <c r="AO20" s="230"/>
      <c r="AP20" s="230"/>
      <c r="AQ20" s="231"/>
      <c r="AR20" s="231"/>
      <c r="AS20" s="231"/>
      <c r="AT20" s="219"/>
      <c r="AU20" s="219"/>
      <c r="AV20" s="231"/>
      <c r="AW20" s="231"/>
      <c r="AX20" s="231"/>
      <c r="AY20" s="219"/>
      <c r="AZ20" s="219"/>
      <c r="BA20" s="231"/>
      <c r="BB20" s="231"/>
      <c r="BC20" s="231"/>
      <c r="BD20" s="219"/>
      <c r="BE20" s="220"/>
    </row>
    <row r="21" spans="2:57" s="47" customFormat="1" ht="9.9499999999999993" customHeight="1" x14ac:dyDescent="0.15">
      <c r="B21" s="278"/>
      <c r="C21" s="239"/>
      <c r="D21" s="239"/>
      <c r="E21" s="239"/>
      <c r="F21" s="239"/>
      <c r="G21" s="239"/>
      <c r="H21" s="239"/>
      <c r="I21" s="239"/>
      <c r="J21" s="279"/>
      <c r="K21" s="232"/>
      <c r="L21" s="230"/>
      <c r="M21" s="230"/>
      <c r="N21" s="230"/>
      <c r="O21" s="231"/>
      <c r="P21" s="231"/>
      <c r="Q21" s="231"/>
      <c r="R21" s="219"/>
      <c r="S21" s="219"/>
      <c r="T21" s="231"/>
      <c r="U21" s="231"/>
      <c r="V21" s="231"/>
      <c r="W21" s="219"/>
      <c r="X21" s="219"/>
      <c r="Y21" s="231"/>
      <c r="Z21" s="231"/>
      <c r="AA21" s="231"/>
      <c r="AB21" s="219"/>
      <c r="AC21" s="219"/>
      <c r="AD21" s="53"/>
      <c r="AE21" s="219"/>
      <c r="AF21" s="219"/>
      <c r="AG21" s="219"/>
      <c r="AH21" s="219"/>
      <c r="AI21" s="219"/>
      <c r="AJ21" s="219"/>
      <c r="AK21" s="219"/>
      <c r="AL21" s="53"/>
      <c r="AM21" s="230"/>
      <c r="AN21" s="230"/>
      <c r="AO21" s="230"/>
      <c r="AP21" s="230"/>
      <c r="AQ21" s="231"/>
      <c r="AR21" s="231"/>
      <c r="AS21" s="231"/>
      <c r="AT21" s="219"/>
      <c r="AU21" s="219"/>
      <c r="AV21" s="231"/>
      <c r="AW21" s="231"/>
      <c r="AX21" s="231"/>
      <c r="AY21" s="219"/>
      <c r="AZ21" s="219"/>
      <c r="BA21" s="231"/>
      <c r="BB21" s="231"/>
      <c r="BC21" s="231"/>
      <c r="BD21" s="219"/>
      <c r="BE21" s="220"/>
    </row>
    <row r="22" spans="2:57" s="47" customFormat="1" ht="11.45" customHeight="1" x14ac:dyDescent="0.15">
      <c r="B22" s="280"/>
      <c r="C22" s="281"/>
      <c r="D22" s="281"/>
      <c r="E22" s="281"/>
      <c r="F22" s="281"/>
      <c r="G22" s="281"/>
      <c r="H22" s="281"/>
      <c r="I22" s="281"/>
      <c r="J22" s="282"/>
      <c r="K22" s="221" t="s">
        <v>169</v>
      </c>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3"/>
    </row>
    <row r="23" spans="2:57" s="47" customFormat="1" ht="12.75" customHeight="1" x14ac:dyDescent="0.15">
      <c r="B23" s="209" t="s">
        <v>189</v>
      </c>
      <c r="C23" s="194"/>
      <c r="D23" s="194"/>
      <c r="E23" s="194"/>
      <c r="F23" s="194"/>
      <c r="G23" s="194"/>
      <c r="H23" s="194"/>
      <c r="I23" s="194"/>
      <c r="J23" s="195"/>
      <c r="K23" s="60"/>
      <c r="L23" s="224"/>
      <c r="M23" s="224"/>
      <c r="N23" s="224"/>
      <c r="O23" s="224"/>
      <c r="P23" s="224"/>
      <c r="Q23" s="224"/>
      <c r="R23" s="224"/>
      <c r="S23" s="224"/>
      <c r="T23" s="224"/>
      <c r="U23" s="224"/>
      <c r="V23" s="224"/>
      <c r="W23" s="224"/>
      <c r="X23" s="224"/>
      <c r="Y23" s="224"/>
      <c r="Z23" s="224"/>
      <c r="AA23" s="224"/>
      <c r="AB23" s="226" t="s">
        <v>0</v>
      </c>
      <c r="AC23" s="227"/>
      <c r="AD23" s="209" t="s">
        <v>201</v>
      </c>
      <c r="AE23" s="194"/>
      <c r="AF23" s="194"/>
      <c r="AG23" s="194"/>
      <c r="AH23" s="194"/>
      <c r="AI23" s="194"/>
      <c r="AJ23" s="194"/>
      <c r="AK23" s="194"/>
      <c r="AL23" s="195"/>
      <c r="AM23" s="300" t="s">
        <v>200</v>
      </c>
      <c r="AN23" s="301"/>
      <c r="AO23" s="301"/>
      <c r="AP23" s="301"/>
      <c r="AQ23" s="301"/>
      <c r="AR23" s="301"/>
      <c r="AS23" s="301"/>
      <c r="AT23" s="301"/>
      <c r="AU23" s="301"/>
      <c r="AV23" s="301"/>
      <c r="AW23" s="301"/>
      <c r="AX23" s="301"/>
      <c r="AY23" s="301"/>
      <c r="AZ23" s="301"/>
      <c r="BA23" s="301"/>
      <c r="BB23" s="301"/>
      <c r="BC23" s="301"/>
      <c r="BD23" s="301"/>
      <c r="BE23" s="302"/>
    </row>
    <row r="24" spans="2:57" s="47" customFormat="1" ht="9.9499999999999993" customHeight="1" x14ac:dyDescent="0.15">
      <c r="B24" s="274"/>
      <c r="C24" s="219"/>
      <c r="D24" s="219"/>
      <c r="E24" s="219"/>
      <c r="F24" s="219"/>
      <c r="G24" s="219"/>
      <c r="H24" s="219"/>
      <c r="I24" s="219"/>
      <c r="J24" s="220"/>
      <c r="K24" s="86"/>
      <c r="L24" s="225"/>
      <c r="M24" s="225"/>
      <c r="N24" s="225"/>
      <c r="O24" s="225"/>
      <c r="P24" s="225"/>
      <c r="Q24" s="225"/>
      <c r="R24" s="225"/>
      <c r="S24" s="225"/>
      <c r="T24" s="225"/>
      <c r="U24" s="225"/>
      <c r="V24" s="225"/>
      <c r="W24" s="225"/>
      <c r="X24" s="225"/>
      <c r="Y24" s="225"/>
      <c r="Z24" s="225"/>
      <c r="AA24" s="225"/>
      <c r="AB24" s="228"/>
      <c r="AC24" s="229"/>
      <c r="AD24" s="274"/>
      <c r="AE24" s="219"/>
      <c r="AF24" s="219"/>
      <c r="AG24" s="219"/>
      <c r="AH24" s="219"/>
      <c r="AI24" s="219"/>
      <c r="AJ24" s="219"/>
      <c r="AK24" s="219"/>
      <c r="AL24" s="220"/>
      <c r="AM24" s="298"/>
      <c r="AN24" s="299"/>
      <c r="AO24" s="299"/>
      <c r="AP24" s="299"/>
      <c r="AQ24" s="299"/>
      <c r="AR24" s="299"/>
      <c r="AS24" s="299"/>
      <c r="AT24" s="299"/>
      <c r="AU24" s="299"/>
      <c r="AV24" s="299"/>
      <c r="AW24" s="299"/>
      <c r="AX24" s="299"/>
      <c r="AY24" s="299"/>
      <c r="AZ24" s="299"/>
      <c r="BA24" s="299"/>
      <c r="BB24" s="299"/>
      <c r="BC24" s="299"/>
      <c r="BD24" s="219" t="s">
        <v>0</v>
      </c>
      <c r="BE24" s="220"/>
    </row>
    <row r="25" spans="2:57" s="47" customFormat="1" ht="12.75" customHeight="1" thickBot="1" x14ac:dyDescent="0.2">
      <c r="B25" s="274"/>
      <c r="C25" s="219"/>
      <c r="D25" s="219"/>
      <c r="E25" s="219"/>
      <c r="F25" s="219"/>
      <c r="G25" s="219"/>
      <c r="H25" s="219"/>
      <c r="I25" s="219"/>
      <c r="J25" s="220"/>
      <c r="K25" s="275" t="s">
        <v>132</v>
      </c>
      <c r="L25" s="276"/>
      <c r="M25" s="276"/>
      <c r="N25" s="276"/>
      <c r="O25" s="276"/>
      <c r="P25" s="276"/>
      <c r="Q25" s="276"/>
      <c r="R25" s="276"/>
      <c r="S25" s="276"/>
      <c r="T25" s="276"/>
      <c r="U25" s="276"/>
      <c r="V25" s="276"/>
      <c r="W25" s="276"/>
      <c r="X25" s="276"/>
      <c r="Y25" s="276"/>
      <c r="Z25" s="276"/>
      <c r="AA25" s="276"/>
      <c r="AB25" s="276"/>
      <c r="AC25" s="277"/>
      <c r="AD25" s="274"/>
      <c r="AE25" s="219"/>
      <c r="AF25" s="219"/>
      <c r="AG25" s="219"/>
      <c r="AH25" s="219"/>
      <c r="AI25" s="219"/>
      <c r="AJ25" s="219"/>
      <c r="AK25" s="219"/>
      <c r="AL25" s="220"/>
      <c r="AM25" s="298"/>
      <c r="AN25" s="299"/>
      <c r="AO25" s="299"/>
      <c r="AP25" s="299"/>
      <c r="AQ25" s="299"/>
      <c r="AR25" s="299"/>
      <c r="AS25" s="299"/>
      <c r="AT25" s="299"/>
      <c r="AU25" s="299"/>
      <c r="AV25" s="299"/>
      <c r="AW25" s="299"/>
      <c r="AX25" s="299"/>
      <c r="AY25" s="299"/>
      <c r="AZ25" s="299"/>
      <c r="BA25" s="299"/>
      <c r="BB25" s="299"/>
      <c r="BC25" s="299"/>
      <c r="BD25" s="219"/>
      <c r="BE25" s="220"/>
    </row>
    <row r="26" spans="2:57" s="47" customFormat="1" ht="9.9499999999999993" customHeight="1" thickTop="1" x14ac:dyDescent="0.15">
      <c r="B26" s="326" t="s">
        <v>190</v>
      </c>
      <c r="C26" s="327"/>
      <c r="D26" s="327"/>
      <c r="E26" s="327"/>
      <c r="F26" s="327"/>
      <c r="G26" s="327"/>
      <c r="H26" s="327"/>
      <c r="I26" s="327"/>
      <c r="J26" s="328"/>
      <c r="K26" s="251" t="s">
        <v>202</v>
      </c>
      <c r="L26" s="252"/>
      <c r="M26" s="252"/>
      <c r="N26" s="252"/>
      <c r="O26" s="252"/>
      <c r="P26" s="252"/>
      <c r="Q26" s="252"/>
      <c r="R26" s="252"/>
      <c r="S26" s="252"/>
      <c r="T26" s="253"/>
      <c r="U26" s="260" t="s">
        <v>88</v>
      </c>
      <c r="V26" s="261"/>
      <c r="W26" s="261"/>
      <c r="X26" s="261"/>
      <c r="Y26" s="263"/>
      <c r="Z26" s="263"/>
      <c r="AA26" s="266" t="s">
        <v>7</v>
      </c>
      <c r="AB26" s="266"/>
      <c r="AC26" s="263"/>
      <c r="AD26" s="263"/>
      <c r="AE26" s="269" t="s">
        <v>8</v>
      </c>
      <c r="AF26" s="269"/>
      <c r="AG26" s="305"/>
      <c r="AH26" s="305"/>
      <c r="AI26" s="269" t="s">
        <v>9</v>
      </c>
      <c r="AJ26" s="269"/>
      <c r="AK26" s="156"/>
      <c r="AL26" s="269" t="s">
        <v>11</v>
      </c>
      <c r="AM26" s="269"/>
      <c r="AN26" s="269"/>
      <c r="AO26" s="157"/>
      <c r="AP26" s="261" t="s">
        <v>88</v>
      </c>
      <c r="AQ26" s="261"/>
      <c r="AR26" s="261"/>
      <c r="AS26" s="261"/>
      <c r="AT26" s="263"/>
      <c r="AU26" s="263"/>
      <c r="AV26" s="303" t="s">
        <v>7</v>
      </c>
      <c r="AW26" s="303"/>
      <c r="AX26" s="263"/>
      <c r="AY26" s="263"/>
      <c r="AZ26" s="269" t="s">
        <v>8</v>
      </c>
      <c r="BA26" s="269"/>
      <c r="BB26" s="263"/>
      <c r="BC26" s="263"/>
      <c r="BD26" s="269" t="s">
        <v>9</v>
      </c>
      <c r="BE26" s="318"/>
    </row>
    <row r="27" spans="2:57" s="47" customFormat="1" ht="9.9499999999999993" customHeight="1" x14ac:dyDescent="0.15">
      <c r="B27" s="278"/>
      <c r="C27" s="239"/>
      <c r="D27" s="239"/>
      <c r="E27" s="239"/>
      <c r="F27" s="239"/>
      <c r="G27" s="239"/>
      <c r="H27" s="239"/>
      <c r="I27" s="239"/>
      <c r="J27" s="279"/>
      <c r="K27" s="254"/>
      <c r="L27" s="255"/>
      <c r="M27" s="255"/>
      <c r="N27" s="255"/>
      <c r="O27" s="255"/>
      <c r="P27" s="255"/>
      <c r="Q27" s="255"/>
      <c r="R27" s="255"/>
      <c r="S27" s="255"/>
      <c r="T27" s="256"/>
      <c r="U27" s="232"/>
      <c r="V27" s="230"/>
      <c r="W27" s="230"/>
      <c r="X27" s="230"/>
      <c r="Y27" s="264"/>
      <c r="Z27" s="264"/>
      <c r="AA27" s="267"/>
      <c r="AB27" s="267"/>
      <c r="AC27" s="264"/>
      <c r="AD27" s="264"/>
      <c r="AE27" s="219"/>
      <c r="AF27" s="219"/>
      <c r="AG27" s="306"/>
      <c r="AH27" s="306"/>
      <c r="AI27" s="219"/>
      <c r="AJ27" s="219"/>
      <c r="AK27" s="149"/>
      <c r="AL27" s="219"/>
      <c r="AM27" s="219"/>
      <c r="AN27" s="219"/>
      <c r="AO27" s="151"/>
      <c r="AP27" s="230"/>
      <c r="AQ27" s="230"/>
      <c r="AR27" s="230"/>
      <c r="AS27" s="230"/>
      <c r="AT27" s="264"/>
      <c r="AU27" s="264"/>
      <c r="AV27" s="304"/>
      <c r="AW27" s="304"/>
      <c r="AX27" s="264"/>
      <c r="AY27" s="264"/>
      <c r="AZ27" s="219"/>
      <c r="BA27" s="219"/>
      <c r="BB27" s="264"/>
      <c r="BC27" s="264"/>
      <c r="BD27" s="219"/>
      <c r="BE27" s="220"/>
    </row>
    <row r="28" spans="2:57" s="47" customFormat="1" ht="9.9499999999999993" customHeight="1" x14ac:dyDescent="0.15">
      <c r="B28" s="278"/>
      <c r="C28" s="239"/>
      <c r="D28" s="239"/>
      <c r="E28" s="239"/>
      <c r="F28" s="239"/>
      <c r="G28" s="239"/>
      <c r="H28" s="239"/>
      <c r="I28" s="239"/>
      <c r="J28" s="279"/>
      <c r="K28" s="257"/>
      <c r="L28" s="258"/>
      <c r="M28" s="258"/>
      <c r="N28" s="258"/>
      <c r="O28" s="258"/>
      <c r="P28" s="258"/>
      <c r="Q28" s="258"/>
      <c r="R28" s="258"/>
      <c r="S28" s="258"/>
      <c r="T28" s="259"/>
      <c r="U28" s="262"/>
      <c r="V28" s="216"/>
      <c r="W28" s="216"/>
      <c r="X28" s="216"/>
      <c r="Y28" s="265"/>
      <c r="Z28" s="265"/>
      <c r="AA28" s="268"/>
      <c r="AB28" s="268"/>
      <c r="AC28" s="265"/>
      <c r="AD28" s="265"/>
      <c r="AE28" s="197"/>
      <c r="AF28" s="197"/>
      <c r="AG28" s="307"/>
      <c r="AH28" s="307"/>
      <c r="AI28" s="197"/>
      <c r="AJ28" s="197"/>
      <c r="AK28" s="76"/>
      <c r="AL28" s="197"/>
      <c r="AM28" s="197"/>
      <c r="AN28" s="197"/>
      <c r="AO28" s="152"/>
      <c r="AP28" s="216"/>
      <c r="AQ28" s="216"/>
      <c r="AR28" s="216"/>
      <c r="AS28" s="216"/>
      <c r="AT28" s="265"/>
      <c r="AU28" s="265"/>
      <c r="AV28" s="245"/>
      <c r="AW28" s="245"/>
      <c r="AX28" s="265"/>
      <c r="AY28" s="265"/>
      <c r="AZ28" s="197"/>
      <c r="BA28" s="197"/>
      <c r="BB28" s="265"/>
      <c r="BC28" s="265"/>
      <c r="BD28" s="197"/>
      <c r="BE28" s="198"/>
    </row>
    <row r="29" spans="2:57" s="47" customFormat="1" ht="8.1" customHeight="1" x14ac:dyDescent="0.15">
      <c r="B29" s="278"/>
      <c r="C29" s="239"/>
      <c r="D29" s="239"/>
      <c r="E29" s="239"/>
      <c r="F29" s="239"/>
      <c r="G29" s="239"/>
      <c r="H29" s="239"/>
      <c r="I29" s="239"/>
      <c r="J29" s="279"/>
      <c r="K29" s="193" t="s">
        <v>191</v>
      </c>
      <c r="L29" s="194"/>
      <c r="M29" s="194"/>
      <c r="N29" s="194"/>
      <c r="O29" s="194"/>
      <c r="P29" s="194"/>
      <c r="Q29" s="194"/>
      <c r="R29" s="194"/>
      <c r="S29" s="194"/>
      <c r="T29" s="194"/>
      <c r="U29" s="194"/>
      <c r="V29" s="194"/>
      <c r="W29" s="194"/>
      <c r="X29" s="194"/>
      <c r="Y29" s="194"/>
      <c r="Z29" s="194"/>
      <c r="AA29" s="194"/>
      <c r="AB29" s="194"/>
      <c r="AC29" s="195"/>
      <c r="AD29" s="308"/>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4"/>
    </row>
    <row r="30" spans="2:57" s="47" customFormat="1" ht="8.1" customHeight="1" x14ac:dyDescent="0.15">
      <c r="B30" s="278"/>
      <c r="C30" s="239"/>
      <c r="D30" s="239"/>
      <c r="E30" s="239"/>
      <c r="F30" s="239"/>
      <c r="G30" s="239"/>
      <c r="H30" s="239"/>
      <c r="I30" s="239"/>
      <c r="J30" s="279"/>
      <c r="K30" s="274"/>
      <c r="L30" s="219"/>
      <c r="M30" s="219"/>
      <c r="N30" s="219"/>
      <c r="O30" s="219"/>
      <c r="P30" s="219"/>
      <c r="Q30" s="219"/>
      <c r="R30" s="219"/>
      <c r="S30" s="219"/>
      <c r="T30" s="219"/>
      <c r="U30" s="219"/>
      <c r="V30" s="219"/>
      <c r="W30" s="219"/>
      <c r="X30" s="219"/>
      <c r="Y30" s="219"/>
      <c r="Z30" s="219"/>
      <c r="AA30" s="219"/>
      <c r="AB30" s="219"/>
      <c r="AC30" s="220"/>
      <c r="AD30" s="309"/>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10"/>
    </row>
    <row r="31" spans="2:57" s="47" customFormat="1" ht="8.1" customHeight="1" x14ac:dyDescent="0.15">
      <c r="B31" s="278"/>
      <c r="C31" s="239"/>
      <c r="D31" s="239"/>
      <c r="E31" s="239"/>
      <c r="F31" s="239"/>
      <c r="G31" s="239"/>
      <c r="H31" s="239"/>
      <c r="I31" s="239"/>
      <c r="J31" s="279"/>
      <c r="K31" s="274"/>
      <c r="L31" s="219"/>
      <c r="M31" s="219"/>
      <c r="N31" s="219"/>
      <c r="O31" s="219"/>
      <c r="P31" s="219"/>
      <c r="Q31" s="219"/>
      <c r="R31" s="219"/>
      <c r="S31" s="219"/>
      <c r="T31" s="219"/>
      <c r="U31" s="219"/>
      <c r="V31" s="219"/>
      <c r="W31" s="219"/>
      <c r="X31" s="219"/>
      <c r="Y31" s="219"/>
      <c r="Z31" s="219"/>
      <c r="AA31" s="219"/>
      <c r="AB31" s="219"/>
      <c r="AC31" s="220"/>
      <c r="AD31" s="309"/>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10"/>
    </row>
    <row r="32" spans="2:57" s="47" customFormat="1" ht="5.0999999999999996" customHeight="1" x14ac:dyDescent="0.15">
      <c r="B32" s="278"/>
      <c r="C32" s="239"/>
      <c r="D32" s="239"/>
      <c r="E32" s="239"/>
      <c r="F32" s="239"/>
      <c r="G32" s="239"/>
      <c r="H32" s="239"/>
      <c r="I32" s="239"/>
      <c r="J32" s="279"/>
      <c r="K32" s="209" t="s">
        <v>218</v>
      </c>
      <c r="L32" s="194"/>
      <c r="M32" s="194"/>
      <c r="N32" s="194"/>
      <c r="O32" s="194"/>
      <c r="P32" s="194"/>
      <c r="Q32" s="194"/>
      <c r="R32" s="194"/>
      <c r="S32" s="194"/>
      <c r="T32" s="194"/>
      <c r="U32" s="135"/>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7"/>
    </row>
    <row r="33" spans="2:57" s="47" customFormat="1" ht="12" customHeight="1" x14ac:dyDescent="0.15">
      <c r="B33" s="278"/>
      <c r="C33" s="239"/>
      <c r="D33" s="239"/>
      <c r="E33" s="239"/>
      <c r="F33" s="239"/>
      <c r="G33" s="239"/>
      <c r="H33" s="239"/>
      <c r="I33" s="239"/>
      <c r="J33" s="279"/>
      <c r="K33" s="274"/>
      <c r="L33" s="219"/>
      <c r="M33" s="219"/>
      <c r="N33" s="219"/>
      <c r="O33" s="219"/>
      <c r="P33" s="219"/>
      <c r="Q33" s="219"/>
      <c r="R33" s="219"/>
      <c r="S33" s="219"/>
      <c r="T33" s="219"/>
      <c r="U33" s="141"/>
      <c r="V33" s="304"/>
      <c r="W33" s="304"/>
      <c r="X33" s="312" t="s">
        <v>193</v>
      </c>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134"/>
    </row>
    <row r="34" spans="2:57" s="47" customFormat="1" ht="15" customHeight="1" x14ac:dyDescent="0.15">
      <c r="B34" s="278"/>
      <c r="C34" s="239"/>
      <c r="D34" s="239"/>
      <c r="E34" s="239"/>
      <c r="F34" s="239"/>
      <c r="G34" s="239"/>
      <c r="H34" s="239"/>
      <c r="I34" s="239"/>
      <c r="J34" s="279"/>
      <c r="K34" s="274"/>
      <c r="L34" s="219"/>
      <c r="M34" s="219"/>
      <c r="N34" s="219"/>
      <c r="O34" s="219"/>
      <c r="P34" s="219"/>
      <c r="Q34" s="219"/>
      <c r="R34" s="219"/>
      <c r="S34" s="219"/>
      <c r="T34" s="219"/>
      <c r="U34" s="141"/>
      <c r="V34" s="304"/>
      <c r="W34" s="304"/>
      <c r="X34" s="313" t="s">
        <v>195</v>
      </c>
      <c r="Y34" s="313"/>
      <c r="Z34" s="313"/>
      <c r="AA34" s="311"/>
      <c r="AB34" s="311"/>
      <c r="AC34" s="313" t="s">
        <v>7</v>
      </c>
      <c r="AD34" s="313"/>
      <c r="AE34" s="311"/>
      <c r="AF34" s="311"/>
      <c r="AG34" s="313" t="s">
        <v>122</v>
      </c>
      <c r="AH34" s="313"/>
      <c r="AI34" s="311"/>
      <c r="AJ34" s="311"/>
      <c r="AK34" s="313" t="s">
        <v>106</v>
      </c>
      <c r="AL34" s="313"/>
      <c r="AM34" s="313" t="s">
        <v>11</v>
      </c>
      <c r="AN34" s="313"/>
      <c r="AO34" s="313" t="s">
        <v>88</v>
      </c>
      <c r="AP34" s="313"/>
      <c r="AQ34" s="313"/>
      <c r="AR34" s="311"/>
      <c r="AS34" s="311"/>
      <c r="AT34" s="313" t="s">
        <v>7</v>
      </c>
      <c r="AU34" s="313"/>
      <c r="AV34" s="311"/>
      <c r="AW34" s="311"/>
      <c r="AX34" s="313" t="s">
        <v>122</v>
      </c>
      <c r="AY34" s="313"/>
      <c r="AZ34" s="311"/>
      <c r="BA34" s="311"/>
      <c r="BB34" s="313" t="s">
        <v>196</v>
      </c>
      <c r="BC34" s="313"/>
      <c r="BD34" s="133"/>
      <c r="BE34" s="55"/>
    </row>
    <row r="35" spans="2:57" s="47" customFormat="1" ht="12" customHeight="1" x14ac:dyDescent="0.15">
      <c r="B35" s="278"/>
      <c r="C35" s="239"/>
      <c r="D35" s="239"/>
      <c r="E35" s="239"/>
      <c r="F35" s="239"/>
      <c r="G35" s="239"/>
      <c r="H35" s="239"/>
      <c r="I35" s="239"/>
      <c r="J35" s="279"/>
      <c r="K35" s="274"/>
      <c r="L35" s="219"/>
      <c r="M35" s="219"/>
      <c r="N35" s="219"/>
      <c r="O35" s="219"/>
      <c r="P35" s="219"/>
      <c r="Q35" s="219"/>
      <c r="R35" s="219"/>
      <c r="S35" s="219"/>
      <c r="T35" s="219"/>
      <c r="U35" s="141"/>
      <c r="V35" s="304"/>
      <c r="W35" s="304"/>
      <c r="X35" s="312" t="s">
        <v>215</v>
      </c>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134"/>
    </row>
    <row r="36" spans="2:57" s="47" customFormat="1" ht="12" customHeight="1" x14ac:dyDescent="0.15">
      <c r="B36" s="278"/>
      <c r="C36" s="239"/>
      <c r="D36" s="239"/>
      <c r="E36" s="239"/>
      <c r="F36" s="239"/>
      <c r="G36" s="239"/>
      <c r="H36" s="239"/>
      <c r="I36" s="239"/>
      <c r="J36" s="279"/>
      <c r="K36" s="274"/>
      <c r="L36" s="219"/>
      <c r="M36" s="219"/>
      <c r="N36" s="219"/>
      <c r="O36" s="219"/>
      <c r="P36" s="219"/>
      <c r="Q36" s="219"/>
      <c r="R36" s="219"/>
      <c r="S36" s="219"/>
      <c r="T36" s="219"/>
      <c r="U36" s="141"/>
      <c r="V36" s="304"/>
      <c r="W36" s="304"/>
      <c r="X36" s="312" t="s">
        <v>214</v>
      </c>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134"/>
    </row>
    <row r="37" spans="2:57" s="47" customFormat="1" ht="12" customHeight="1" x14ac:dyDescent="0.15">
      <c r="B37" s="278"/>
      <c r="C37" s="239"/>
      <c r="D37" s="239"/>
      <c r="E37" s="239"/>
      <c r="F37" s="239"/>
      <c r="G37" s="239"/>
      <c r="H37" s="239"/>
      <c r="I37" s="239"/>
      <c r="J37" s="279"/>
      <c r="K37" s="274"/>
      <c r="L37" s="219"/>
      <c r="M37" s="219"/>
      <c r="N37" s="219"/>
      <c r="O37" s="219"/>
      <c r="P37" s="219"/>
      <c r="Q37" s="219"/>
      <c r="R37" s="219"/>
      <c r="S37" s="219"/>
      <c r="T37" s="219"/>
      <c r="U37" s="141"/>
      <c r="V37" s="304"/>
      <c r="W37" s="304"/>
      <c r="X37" s="312" t="s">
        <v>216</v>
      </c>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134"/>
    </row>
    <row r="38" spans="2:57" s="47" customFormat="1" ht="12" customHeight="1" x14ac:dyDescent="0.15">
      <c r="B38" s="278"/>
      <c r="C38" s="239"/>
      <c r="D38" s="239"/>
      <c r="E38" s="239"/>
      <c r="F38" s="239"/>
      <c r="G38" s="239"/>
      <c r="H38" s="239"/>
      <c r="I38" s="239"/>
      <c r="J38" s="279"/>
      <c r="K38" s="274"/>
      <c r="L38" s="219"/>
      <c r="M38" s="219"/>
      <c r="N38" s="219"/>
      <c r="O38" s="219"/>
      <c r="P38" s="219"/>
      <c r="Q38" s="219"/>
      <c r="R38" s="219"/>
      <c r="S38" s="219"/>
      <c r="T38" s="219"/>
      <c r="U38" s="142"/>
      <c r="V38" s="304"/>
      <c r="W38" s="304"/>
      <c r="X38" s="312" t="s">
        <v>213</v>
      </c>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134"/>
    </row>
    <row r="39" spans="2:57" s="47" customFormat="1" ht="12" customHeight="1" x14ac:dyDescent="0.15">
      <c r="B39" s="278"/>
      <c r="C39" s="239"/>
      <c r="D39" s="239"/>
      <c r="E39" s="239"/>
      <c r="F39" s="239"/>
      <c r="G39" s="239"/>
      <c r="H39" s="239"/>
      <c r="I39" s="239"/>
      <c r="J39" s="279"/>
      <c r="K39" s="274"/>
      <c r="L39" s="219"/>
      <c r="M39" s="219"/>
      <c r="N39" s="219"/>
      <c r="O39" s="219"/>
      <c r="P39" s="219"/>
      <c r="Q39" s="219"/>
      <c r="R39" s="219"/>
      <c r="S39" s="219"/>
      <c r="T39" s="219"/>
      <c r="U39" s="142"/>
      <c r="V39" s="304"/>
      <c r="W39" s="304"/>
      <c r="X39" s="312" t="s">
        <v>212</v>
      </c>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134"/>
    </row>
    <row r="40" spans="2:57" s="47" customFormat="1" ht="12" customHeight="1" x14ac:dyDescent="0.15">
      <c r="B40" s="278"/>
      <c r="C40" s="239"/>
      <c r="D40" s="239"/>
      <c r="E40" s="239"/>
      <c r="F40" s="239"/>
      <c r="G40" s="239"/>
      <c r="H40" s="239"/>
      <c r="I40" s="239"/>
      <c r="J40" s="279"/>
      <c r="K40" s="274"/>
      <c r="L40" s="219"/>
      <c r="M40" s="219"/>
      <c r="N40" s="219"/>
      <c r="O40" s="219"/>
      <c r="P40" s="219"/>
      <c r="Q40" s="219"/>
      <c r="R40" s="219"/>
      <c r="S40" s="219"/>
      <c r="T40" s="219"/>
      <c r="U40" s="142"/>
      <c r="V40" s="304"/>
      <c r="W40" s="304"/>
      <c r="X40" s="312" t="s">
        <v>211</v>
      </c>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134"/>
    </row>
    <row r="41" spans="2:57" s="47" customFormat="1" ht="12" customHeight="1" x14ac:dyDescent="0.15">
      <c r="B41" s="278"/>
      <c r="C41" s="239"/>
      <c r="D41" s="239"/>
      <c r="E41" s="239"/>
      <c r="F41" s="239"/>
      <c r="G41" s="239"/>
      <c r="H41" s="239"/>
      <c r="I41" s="239"/>
      <c r="J41" s="279"/>
      <c r="K41" s="274"/>
      <c r="L41" s="219"/>
      <c r="M41" s="219"/>
      <c r="N41" s="219"/>
      <c r="O41" s="219"/>
      <c r="P41" s="219"/>
      <c r="Q41" s="219"/>
      <c r="R41" s="219"/>
      <c r="S41" s="219"/>
      <c r="T41" s="219"/>
      <c r="U41" s="142"/>
      <c r="V41" s="304"/>
      <c r="W41" s="304"/>
      <c r="X41" s="312" t="s">
        <v>194</v>
      </c>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134"/>
    </row>
    <row r="42" spans="2:57" s="47" customFormat="1" ht="12" customHeight="1" x14ac:dyDescent="0.15">
      <c r="B42" s="278"/>
      <c r="C42" s="239"/>
      <c r="D42" s="239"/>
      <c r="E42" s="239"/>
      <c r="F42" s="239"/>
      <c r="G42" s="239"/>
      <c r="H42" s="239"/>
      <c r="I42" s="239"/>
      <c r="J42" s="279"/>
      <c r="K42" s="274"/>
      <c r="L42" s="219"/>
      <c r="M42" s="219"/>
      <c r="N42" s="219"/>
      <c r="O42" s="219"/>
      <c r="P42" s="219"/>
      <c r="Q42" s="219"/>
      <c r="R42" s="219"/>
      <c r="S42" s="219"/>
      <c r="T42" s="219"/>
      <c r="U42" s="142"/>
      <c r="V42" s="133"/>
      <c r="W42" s="133"/>
      <c r="X42" s="53"/>
      <c r="Y42" s="313" t="s">
        <v>192</v>
      </c>
      <c r="Z42" s="313"/>
      <c r="AA42" s="313"/>
      <c r="AB42" s="313"/>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134"/>
    </row>
    <row r="43" spans="2:57" s="47" customFormat="1" ht="9.9499999999999993" customHeight="1" x14ac:dyDescent="0.15">
      <c r="B43" s="212"/>
      <c r="C43" s="213"/>
      <c r="D43" s="213"/>
      <c r="E43" s="213"/>
      <c r="F43" s="213"/>
      <c r="G43" s="213"/>
      <c r="H43" s="213"/>
      <c r="I43" s="213"/>
      <c r="J43" s="214"/>
      <c r="K43" s="196"/>
      <c r="L43" s="197"/>
      <c r="M43" s="197"/>
      <c r="N43" s="197"/>
      <c r="O43" s="197"/>
      <c r="P43" s="197"/>
      <c r="Q43" s="197"/>
      <c r="R43" s="197"/>
      <c r="S43" s="197"/>
      <c r="T43" s="197"/>
      <c r="U43" s="140"/>
      <c r="V43" s="138"/>
      <c r="W43" s="138"/>
      <c r="X43" s="56"/>
      <c r="Y43" s="147"/>
      <c r="Z43" s="147"/>
      <c r="AA43" s="147"/>
      <c r="AB43" s="147"/>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5"/>
      <c r="AZ43" s="315"/>
      <c r="BA43" s="315"/>
      <c r="BB43" s="315"/>
      <c r="BC43" s="315"/>
      <c r="BD43" s="315"/>
      <c r="BE43" s="139"/>
    </row>
    <row r="44" spans="2:57" s="47" customFormat="1" ht="12.75" customHeight="1" x14ac:dyDescent="0.15">
      <c r="B44" s="209" t="s">
        <v>198</v>
      </c>
      <c r="C44" s="194"/>
      <c r="D44" s="194"/>
      <c r="E44" s="194"/>
      <c r="F44" s="194"/>
      <c r="G44" s="194"/>
      <c r="H44" s="194"/>
      <c r="I44" s="194"/>
      <c r="J44" s="195"/>
      <c r="K44" s="60"/>
      <c r="L44" s="329"/>
      <c r="M44" s="329"/>
      <c r="N44" s="329"/>
      <c r="O44" s="329"/>
      <c r="P44" s="329"/>
      <c r="Q44" s="329"/>
      <c r="R44" s="329"/>
      <c r="S44" s="329"/>
      <c r="T44" s="329"/>
      <c r="U44" s="329"/>
      <c r="V44" s="329"/>
      <c r="W44" s="329"/>
      <c r="X44" s="329"/>
      <c r="Y44" s="329"/>
      <c r="Z44" s="329"/>
      <c r="AA44" s="329"/>
      <c r="AB44" s="226" t="s">
        <v>0</v>
      </c>
      <c r="AC44" s="227"/>
      <c r="AD44" s="209" t="s">
        <v>199</v>
      </c>
      <c r="AE44" s="194"/>
      <c r="AF44" s="194"/>
      <c r="AG44" s="194"/>
      <c r="AH44" s="194"/>
      <c r="AI44" s="194"/>
      <c r="AJ44" s="194"/>
      <c r="AK44" s="194"/>
      <c r="AL44" s="195"/>
      <c r="AM44" s="300" t="s">
        <v>95</v>
      </c>
      <c r="AN44" s="301"/>
      <c r="AO44" s="301"/>
      <c r="AP44" s="301"/>
      <c r="AQ44" s="301"/>
      <c r="AR44" s="301"/>
      <c r="AS44" s="301"/>
      <c r="AT44" s="301"/>
      <c r="AU44" s="301"/>
      <c r="AV44" s="301"/>
      <c r="AW44" s="301"/>
      <c r="AX44" s="301"/>
      <c r="AY44" s="301"/>
      <c r="AZ44" s="301"/>
      <c r="BA44" s="301"/>
      <c r="BB44" s="301"/>
      <c r="BC44" s="301"/>
      <c r="BD44" s="301"/>
      <c r="BE44" s="302"/>
    </row>
    <row r="45" spans="2:57" s="47" customFormat="1" ht="9.9499999999999993" customHeight="1" x14ac:dyDescent="0.15">
      <c r="B45" s="274"/>
      <c r="C45" s="219"/>
      <c r="D45" s="219"/>
      <c r="E45" s="219"/>
      <c r="F45" s="219"/>
      <c r="G45" s="219"/>
      <c r="H45" s="219"/>
      <c r="I45" s="219"/>
      <c r="J45" s="220"/>
      <c r="K45" s="86"/>
      <c r="L45" s="330"/>
      <c r="M45" s="330"/>
      <c r="N45" s="330"/>
      <c r="O45" s="330"/>
      <c r="P45" s="330"/>
      <c r="Q45" s="330"/>
      <c r="R45" s="330"/>
      <c r="S45" s="330"/>
      <c r="T45" s="330"/>
      <c r="U45" s="330"/>
      <c r="V45" s="330"/>
      <c r="W45" s="330"/>
      <c r="X45" s="330"/>
      <c r="Y45" s="330"/>
      <c r="Z45" s="330"/>
      <c r="AA45" s="330"/>
      <c r="AB45" s="228"/>
      <c r="AC45" s="229"/>
      <c r="AD45" s="274"/>
      <c r="AE45" s="219"/>
      <c r="AF45" s="219"/>
      <c r="AG45" s="219"/>
      <c r="AH45" s="219"/>
      <c r="AI45" s="219"/>
      <c r="AJ45" s="219"/>
      <c r="AK45" s="219"/>
      <c r="AL45" s="220"/>
      <c r="AM45" s="274"/>
      <c r="AN45" s="219"/>
      <c r="AO45" s="219"/>
      <c r="AP45" s="219"/>
      <c r="AQ45" s="219"/>
      <c r="AR45" s="219"/>
      <c r="AS45" s="219"/>
      <c r="AT45" s="219"/>
      <c r="AU45" s="219"/>
      <c r="AV45" s="219"/>
      <c r="AW45" s="219"/>
      <c r="AX45" s="219"/>
      <c r="AY45" s="219"/>
      <c r="AZ45" s="219"/>
      <c r="BA45" s="219"/>
      <c r="BB45" s="219"/>
      <c r="BC45" s="219"/>
      <c r="BD45" s="219" t="s">
        <v>0</v>
      </c>
      <c r="BE45" s="220"/>
    </row>
    <row r="46" spans="2:57" s="47" customFormat="1" ht="12.75" customHeight="1" thickBot="1" x14ac:dyDescent="0.2">
      <c r="B46" s="325"/>
      <c r="C46" s="323"/>
      <c r="D46" s="323"/>
      <c r="E46" s="323"/>
      <c r="F46" s="323"/>
      <c r="G46" s="323"/>
      <c r="H46" s="323"/>
      <c r="I46" s="323"/>
      <c r="J46" s="324"/>
      <c r="K46" s="331" t="s">
        <v>132</v>
      </c>
      <c r="L46" s="332"/>
      <c r="M46" s="332"/>
      <c r="N46" s="332"/>
      <c r="O46" s="332"/>
      <c r="P46" s="332"/>
      <c r="Q46" s="332"/>
      <c r="R46" s="332"/>
      <c r="S46" s="332"/>
      <c r="T46" s="332"/>
      <c r="U46" s="332"/>
      <c r="V46" s="332"/>
      <c r="W46" s="332"/>
      <c r="X46" s="332"/>
      <c r="Y46" s="332"/>
      <c r="Z46" s="332"/>
      <c r="AA46" s="332"/>
      <c r="AB46" s="332"/>
      <c r="AC46" s="333"/>
      <c r="AD46" s="325"/>
      <c r="AE46" s="323"/>
      <c r="AF46" s="323"/>
      <c r="AG46" s="323"/>
      <c r="AH46" s="323"/>
      <c r="AI46" s="323"/>
      <c r="AJ46" s="323"/>
      <c r="AK46" s="323"/>
      <c r="AL46" s="324"/>
      <c r="AM46" s="325"/>
      <c r="AN46" s="323"/>
      <c r="AO46" s="323"/>
      <c r="AP46" s="323"/>
      <c r="AQ46" s="323"/>
      <c r="AR46" s="323"/>
      <c r="AS46" s="323"/>
      <c r="AT46" s="323"/>
      <c r="AU46" s="323"/>
      <c r="AV46" s="323"/>
      <c r="AW46" s="323"/>
      <c r="AX46" s="323"/>
      <c r="AY46" s="323"/>
      <c r="AZ46" s="323"/>
      <c r="BA46" s="323"/>
      <c r="BB46" s="323"/>
      <c r="BC46" s="323"/>
      <c r="BD46" s="323"/>
      <c r="BE46" s="324"/>
    </row>
    <row r="47" spans="2:57" s="47" customFormat="1" ht="8.1" customHeight="1" thickTop="1" x14ac:dyDescent="0.15">
      <c r="B47" s="123"/>
      <c r="C47" s="121"/>
      <c r="D47" s="121"/>
      <c r="E47" s="121"/>
      <c r="F47" s="121"/>
      <c r="G47" s="121"/>
      <c r="H47" s="121"/>
      <c r="I47" s="121"/>
      <c r="J47" s="121"/>
      <c r="K47" s="118"/>
      <c r="L47" s="118"/>
      <c r="M47" s="118"/>
      <c r="N47" s="118"/>
      <c r="O47" s="118"/>
      <c r="P47" s="118"/>
      <c r="Q47" s="118"/>
      <c r="R47" s="118"/>
      <c r="S47" s="118"/>
      <c r="T47" s="118"/>
      <c r="U47" s="120"/>
      <c r="V47" s="118"/>
      <c r="W47" s="118"/>
      <c r="X47" s="53"/>
      <c r="Y47" s="122"/>
      <c r="Z47" s="122"/>
      <c r="AA47" s="122"/>
      <c r="AB47" s="122"/>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19"/>
    </row>
    <row r="48" spans="2:57" s="47" customFormat="1" ht="15" customHeight="1" x14ac:dyDescent="0.15">
      <c r="B48" s="320" t="s">
        <v>197</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2"/>
    </row>
    <row r="49" spans="2:57" s="47" customFormat="1" ht="5.0999999999999996" customHeight="1" x14ac:dyDescent="0.15">
      <c r="B49" s="86"/>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50"/>
    </row>
    <row r="50" spans="2:57" s="47" customFormat="1" ht="15" customHeight="1" x14ac:dyDescent="0.15">
      <c r="B50" s="86" t="s">
        <v>12</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50"/>
    </row>
    <row r="51" spans="2:57" s="47" customFormat="1" ht="5.0999999999999996" customHeight="1" x14ac:dyDescent="0.15">
      <c r="B51" s="58"/>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5"/>
    </row>
    <row r="52" spans="2:57" s="47" customFormat="1" ht="15" customHeight="1" x14ac:dyDescent="0.15">
      <c r="B52" s="58"/>
      <c r="C52" s="53"/>
      <c r="D52" s="53"/>
      <c r="E52" s="53"/>
      <c r="F52" s="233" t="s">
        <v>88</v>
      </c>
      <c r="G52" s="233"/>
      <c r="H52" s="233"/>
      <c r="I52" s="233"/>
      <c r="J52" s="233"/>
      <c r="K52" s="234"/>
      <c r="L52" s="234"/>
      <c r="M52" s="219" t="s">
        <v>7</v>
      </c>
      <c r="N52" s="219"/>
      <c r="O52" s="234"/>
      <c r="P52" s="234"/>
      <c r="Q52" s="219" t="s">
        <v>8</v>
      </c>
      <c r="R52" s="219"/>
      <c r="S52" s="234"/>
      <c r="T52" s="234"/>
      <c r="U52" s="219" t="s">
        <v>9</v>
      </c>
      <c r="V52" s="219"/>
      <c r="W52" s="53"/>
      <c r="X52" s="53"/>
      <c r="Y52" s="53"/>
      <c r="Z52" s="239" t="s">
        <v>94</v>
      </c>
      <c r="AA52" s="239"/>
      <c r="AB52" s="239"/>
      <c r="AC52" s="239"/>
      <c r="AD52" s="239"/>
      <c r="AE52" s="228" t="s">
        <v>1</v>
      </c>
      <c r="AF52" s="228"/>
      <c r="AG52" s="228"/>
      <c r="AH52" s="228"/>
      <c r="AI52" s="228"/>
      <c r="AJ52" s="235"/>
      <c r="AK52" s="235"/>
      <c r="AL52" s="235"/>
      <c r="AM52" s="235"/>
      <c r="AN52" s="235"/>
      <c r="AO52" s="235"/>
      <c r="AP52" s="235"/>
      <c r="AQ52" s="235"/>
      <c r="AR52" s="235"/>
      <c r="AS52" s="235"/>
      <c r="AT52" s="235"/>
      <c r="AU52" s="235"/>
      <c r="AV52" s="235"/>
      <c r="AW52" s="235"/>
      <c r="AX52" s="235"/>
      <c r="AY52" s="235"/>
      <c r="AZ52" s="235"/>
      <c r="BA52" s="235"/>
      <c r="BB52" s="53"/>
      <c r="BC52" s="53"/>
      <c r="BD52" s="53"/>
      <c r="BE52" s="55"/>
    </row>
    <row r="53" spans="2:57" s="47" customFormat="1" ht="20.25" customHeight="1" x14ac:dyDescent="0.15">
      <c r="B53" s="58"/>
      <c r="C53" s="53"/>
      <c r="D53" s="53"/>
      <c r="E53" s="53"/>
      <c r="F53" s="53"/>
      <c r="G53" s="53"/>
      <c r="H53" s="53"/>
      <c r="I53" s="53"/>
      <c r="J53" s="53"/>
      <c r="K53" s="53"/>
      <c r="L53" s="53"/>
      <c r="M53" s="53"/>
      <c r="N53" s="53"/>
      <c r="O53" s="53"/>
      <c r="P53" s="53"/>
      <c r="Q53" s="53"/>
      <c r="R53" s="53"/>
      <c r="S53" s="53"/>
      <c r="T53" s="53"/>
      <c r="U53" s="53"/>
      <c r="V53" s="53"/>
      <c r="W53" s="53"/>
      <c r="X53" s="53"/>
      <c r="Y53" s="53"/>
      <c r="Z53" s="239"/>
      <c r="AA53" s="239"/>
      <c r="AB53" s="239"/>
      <c r="AC53" s="239"/>
      <c r="AD53" s="239"/>
      <c r="AE53" s="228" t="s">
        <v>2</v>
      </c>
      <c r="AF53" s="228"/>
      <c r="AG53" s="228"/>
      <c r="AH53" s="228"/>
      <c r="AI53" s="228"/>
      <c r="AJ53" s="236"/>
      <c r="AK53" s="236"/>
      <c r="AL53" s="236"/>
      <c r="AM53" s="236"/>
      <c r="AN53" s="236"/>
      <c r="AO53" s="236"/>
      <c r="AP53" s="236"/>
      <c r="AQ53" s="236"/>
      <c r="AR53" s="236"/>
      <c r="AS53" s="236"/>
      <c r="AT53" s="236"/>
      <c r="AU53" s="236"/>
      <c r="AV53" s="236"/>
      <c r="AW53" s="236"/>
      <c r="AX53" s="236"/>
      <c r="AY53" s="236"/>
      <c r="AZ53" s="236"/>
      <c r="BA53" s="236"/>
      <c r="BB53" s="54"/>
      <c r="BC53" s="53"/>
      <c r="BD53" s="53"/>
      <c r="BE53" s="55"/>
    </row>
    <row r="54" spans="2:57" s="47" customFormat="1" ht="20.25" customHeight="1" x14ac:dyDescent="0.15">
      <c r="B54" s="58"/>
      <c r="C54" s="53"/>
      <c r="D54" s="53"/>
      <c r="E54" s="53"/>
      <c r="F54" s="53"/>
      <c r="G54" s="53"/>
      <c r="H54" s="53"/>
      <c r="I54" s="53"/>
      <c r="J54" s="53"/>
      <c r="K54" s="53"/>
      <c r="L54" s="53"/>
      <c r="M54" s="53"/>
      <c r="N54" s="53"/>
      <c r="O54" s="53"/>
      <c r="P54" s="53"/>
      <c r="Q54" s="53"/>
      <c r="R54" s="53"/>
      <c r="S54" s="53"/>
      <c r="T54" s="53"/>
      <c r="U54" s="53"/>
      <c r="V54" s="53"/>
      <c r="W54" s="53"/>
      <c r="X54" s="53"/>
      <c r="Y54" s="53"/>
      <c r="Z54" s="239"/>
      <c r="AA54" s="239"/>
      <c r="AB54" s="239"/>
      <c r="AC54" s="239"/>
      <c r="AD54" s="239"/>
      <c r="AE54" s="228" t="s">
        <v>5</v>
      </c>
      <c r="AF54" s="228"/>
      <c r="AG54" s="228"/>
      <c r="AH54" s="228"/>
      <c r="AI54" s="228"/>
      <c r="AJ54" s="237"/>
      <c r="AK54" s="237"/>
      <c r="AL54" s="237"/>
      <c r="AM54" s="237"/>
      <c r="AN54" s="237"/>
      <c r="AO54" s="238" t="s">
        <v>13</v>
      </c>
      <c r="AP54" s="238"/>
      <c r="AQ54" s="237"/>
      <c r="AR54" s="237"/>
      <c r="AS54" s="237"/>
      <c r="AT54" s="237"/>
      <c r="AU54" s="238" t="s">
        <v>13</v>
      </c>
      <c r="AV54" s="238"/>
      <c r="AW54" s="237"/>
      <c r="AX54" s="237"/>
      <c r="AY54" s="237"/>
      <c r="AZ54" s="237"/>
      <c r="BA54" s="53"/>
      <c r="BB54" s="53"/>
      <c r="BC54" s="53"/>
      <c r="BD54" s="53"/>
      <c r="BE54" s="55"/>
    </row>
    <row r="55" spans="2:57" ht="8.1" customHeight="1" x14ac:dyDescent="0.15">
      <c r="B55" s="67"/>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68"/>
    </row>
    <row r="56" spans="2:57" ht="8.1" customHeight="1" x14ac:dyDescent="0.15">
      <c r="B56" s="6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70"/>
    </row>
    <row r="57" spans="2:57" s="47" customFormat="1" ht="15" customHeight="1" x14ac:dyDescent="0.15">
      <c r="B57" s="58"/>
      <c r="C57" s="53"/>
      <c r="D57" s="150" t="s">
        <v>3</v>
      </c>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5"/>
    </row>
    <row r="58" spans="2:57" s="47" customFormat="1" ht="5.0999999999999996" customHeight="1" x14ac:dyDescent="0.15">
      <c r="B58" s="58"/>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5"/>
    </row>
    <row r="59" spans="2:57" s="47" customFormat="1" ht="15" customHeight="1" x14ac:dyDescent="0.15">
      <c r="B59" s="58"/>
      <c r="C59" s="53"/>
      <c r="D59" s="53"/>
      <c r="E59" s="53"/>
      <c r="F59" s="233" t="s">
        <v>88</v>
      </c>
      <c r="G59" s="233"/>
      <c r="H59" s="233"/>
      <c r="I59" s="233"/>
      <c r="J59" s="233"/>
      <c r="K59" s="234"/>
      <c r="L59" s="234"/>
      <c r="M59" s="219" t="s">
        <v>7</v>
      </c>
      <c r="N59" s="219"/>
      <c r="O59" s="234"/>
      <c r="P59" s="234"/>
      <c r="Q59" s="219" t="s">
        <v>8</v>
      </c>
      <c r="R59" s="219"/>
      <c r="S59" s="234"/>
      <c r="T59" s="234"/>
      <c r="U59" s="219" t="s">
        <v>9</v>
      </c>
      <c r="V59" s="219"/>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5"/>
    </row>
    <row r="60" spans="2:57" s="47" customFormat="1" ht="18.75" customHeight="1" x14ac:dyDescent="0.15">
      <c r="B60" s="58"/>
      <c r="C60" s="53"/>
      <c r="D60" s="53"/>
      <c r="E60" s="53"/>
      <c r="F60" s="53"/>
      <c r="G60" s="53"/>
      <c r="H60" s="53"/>
      <c r="I60" s="53"/>
      <c r="J60" s="53"/>
      <c r="K60" s="53"/>
      <c r="L60" s="53"/>
      <c r="M60" s="53"/>
      <c r="N60" s="53"/>
      <c r="O60" s="53"/>
      <c r="P60" s="53"/>
      <c r="Q60" s="53"/>
      <c r="R60" s="53"/>
      <c r="S60" s="53"/>
      <c r="T60" s="53"/>
      <c r="U60" s="53"/>
      <c r="V60" s="53"/>
      <c r="W60" s="53"/>
      <c r="X60" s="53"/>
      <c r="Y60" s="53"/>
      <c r="Z60" s="241" t="s">
        <v>14</v>
      </c>
      <c r="AA60" s="241"/>
      <c r="AB60" s="241"/>
      <c r="AC60" s="241"/>
      <c r="AD60" s="241"/>
      <c r="AE60" s="219" t="s">
        <v>4</v>
      </c>
      <c r="AF60" s="219"/>
      <c r="AG60" s="219"/>
      <c r="AH60" s="219"/>
      <c r="AI60" s="219"/>
      <c r="AJ60" s="242"/>
      <c r="AK60" s="242"/>
      <c r="AL60" s="242"/>
      <c r="AM60" s="242"/>
      <c r="AN60" s="242"/>
      <c r="AO60" s="242"/>
      <c r="AP60" s="242"/>
      <c r="AQ60" s="242"/>
      <c r="AR60" s="242"/>
      <c r="AS60" s="242"/>
      <c r="AT60" s="242"/>
      <c r="AU60" s="242"/>
      <c r="AV60" s="242"/>
      <c r="AW60" s="242"/>
      <c r="AX60" s="242"/>
      <c r="AY60" s="242"/>
      <c r="AZ60" s="242"/>
      <c r="BA60" s="242"/>
      <c r="BB60" s="53"/>
      <c r="BC60" s="53"/>
      <c r="BD60" s="53"/>
      <c r="BE60" s="55"/>
    </row>
    <row r="61" spans="2:57" s="47" customFormat="1" ht="18.75" customHeight="1" x14ac:dyDescent="0.15">
      <c r="B61" s="58"/>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219" t="s">
        <v>2</v>
      </c>
      <c r="AF61" s="219"/>
      <c r="AG61" s="219"/>
      <c r="AH61" s="219"/>
      <c r="AI61" s="219"/>
      <c r="AJ61" s="242"/>
      <c r="AK61" s="242"/>
      <c r="AL61" s="242"/>
      <c r="AM61" s="242"/>
      <c r="AN61" s="242"/>
      <c r="AO61" s="242"/>
      <c r="AP61" s="242"/>
      <c r="AQ61" s="242"/>
      <c r="AR61" s="242"/>
      <c r="AS61" s="242"/>
      <c r="AT61" s="242"/>
      <c r="AU61" s="242"/>
      <c r="AV61" s="242"/>
      <c r="AW61" s="242"/>
      <c r="AX61" s="242"/>
      <c r="AY61" s="242"/>
      <c r="AZ61" s="242"/>
      <c r="BA61" s="242"/>
      <c r="BB61" s="53"/>
      <c r="BC61" s="53"/>
      <c r="BD61" s="53"/>
      <c r="BE61" s="55"/>
    </row>
    <row r="62" spans="2:57" s="47" customFormat="1" ht="18.75" customHeight="1" x14ac:dyDescent="0.15">
      <c r="B62" s="58"/>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219" t="s">
        <v>5</v>
      </c>
      <c r="AF62" s="219"/>
      <c r="AG62" s="219"/>
      <c r="AH62" s="219"/>
      <c r="AI62" s="219"/>
      <c r="AJ62" s="240"/>
      <c r="AK62" s="240"/>
      <c r="AL62" s="240"/>
      <c r="AM62" s="240"/>
      <c r="AN62" s="240"/>
      <c r="AO62" s="238" t="s">
        <v>13</v>
      </c>
      <c r="AP62" s="238"/>
      <c r="AQ62" s="240"/>
      <c r="AR62" s="240"/>
      <c r="AS62" s="240"/>
      <c r="AT62" s="240"/>
      <c r="AU62" s="238" t="s">
        <v>13</v>
      </c>
      <c r="AV62" s="238"/>
      <c r="AW62" s="240"/>
      <c r="AX62" s="240"/>
      <c r="AY62" s="240"/>
      <c r="AZ62" s="240"/>
      <c r="BA62" s="53"/>
      <c r="BB62" s="53"/>
      <c r="BC62" s="53"/>
      <c r="BD62" s="53"/>
      <c r="BE62" s="55"/>
    </row>
    <row r="63" spans="2:57" ht="8.1" customHeight="1" x14ac:dyDescent="0.15">
      <c r="B63" s="67"/>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68"/>
    </row>
    <row r="64" spans="2:57" ht="12.95" customHeight="1" x14ac:dyDescent="0.15">
      <c r="B64" s="153" t="s">
        <v>204</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row>
    <row r="65" spans="1:57" ht="12.95" customHeight="1" x14ac:dyDescent="0.15">
      <c r="A65" s="52"/>
      <c r="B65" s="317" t="s">
        <v>207</v>
      </c>
      <c r="C65" s="317"/>
      <c r="D65" s="317"/>
      <c r="E65" s="317"/>
      <c r="F65" s="317"/>
      <c r="G65" s="317"/>
      <c r="H65" s="317"/>
      <c r="I65" s="317"/>
      <c r="J65" s="317"/>
      <c r="K65" s="317"/>
      <c r="L65" s="317"/>
      <c r="M65" s="317"/>
      <c r="N65" s="317"/>
      <c r="O65" s="153"/>
      <c r="P65" s="153"/>
      <c r="Q65" s="153"/>
      <c r="R65" s="153"/>
      <c r="S65" s="153"/>
      <c r="T65" s="153"/>
      <c r="U65" s="153"/>
      <c r="V65" s="153"/>
      <c r="W65" s="153"/>
      <c r="X65" s="153"/>
      <c r="Y65" s="153"/>
      <c r="Z65" s="153"/>
      <c r="AA65" s="153"/>
      <c r="AB65" s="153"/>
      <c r="AC65" s="153"/>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4"/>
    </row>
    <row r="66" spans="1:57" ht="12.95" customHeight="1" x14ac:dyDescent="0.15">
      <c r="A66" s="52"/>
      <c r="B66" s="319" t="s">
        <v>210</v>
      </c>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9"/>
      <c r="BC66" s="319"/>
      <c r="BD66" s="319"/>
      <c r="BE66" s="319"/>
    </row>
    <row r="67" spans="1:57" ht="12.95" customHeight="1" x14ac:dyDescent="0.15">
      <c r="A67" s="52"/>
      <c r="B67" s="319" t="s">
        <v>219</v>
      </c>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9"/>
      <c r="BC67" s="319"/>
      <c r="BD67" s="319"/>
      <c r="BE67" s="319"/>
    </row>
    <row r="68" spans="1:57" ht="12.95" customHeight="1" x14ac:dyDescent="0.15">
      <c r="A68" s="52"/>
      <c r="B68" s="319" t="s">
        <v>208</v>
      </c>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9"/>
      <c r="BC68" s="319"/>
      <c r="BD68" s="319"/>
      <c r="BE68" s="319"/>
    </row>
    <row r="69" spans="1:57" ht="12.95" customHeight="1" x14ac:dyDescent="0.15">
      <c r="A69" s="52"/>
      <c r="B69" s="319" t="s">
        <v>209</v>
      </c>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9"/>
      <c r="BC69" s="319"/>
      <c r="BD69" s="319"/>
      <c r="BE69" s="319"/>
    </row>
    <row r="70" spans="1:57" ht="12.95" customHeight="1" x14ac:dyDescent="0.15">
      <c r="B70" s="316" t="s">
        <v>217</v>
      </c>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c r="AX70" s="316"/>
      <c r="AY70" s="316"/>
      <c r="AZ70" s="316"/>
      <c r="BA70" s="316"/>
      <c r="BB70" s="316"/>
      <c r="BC70" s="316"/>
      <c r="BD70" s="316"/>
      <c r="BE70" s="316"/>
    </row>
  </sheetData>
  <sheetProtection algorithmName="SHA-512" hashValue="ew+MuQV6JfYGlVJS2KPybB8ogNft7XdXI3wIoLKvfmEmGlWy7M/37tkS0jZp08RNpF9qB8zWfmAwI80rSHiaaQ==" saltValue="ssUJsAx1bEg0mYeesWHuJA==" spinCount="100000" sheet="1" formatCells="0" selectLockedCells="1"/>
  <mergeCells count="194">
    <mergeCell ref="B70:BE70"/>
    <mergeCell ref="B65:N65"/>
    <mergeCell ref="AI26:AJ28"/>
    <mergeCell ref="AC26:AD28"/>
    <mergeCell ref="AT26:AU28"/>
    <mergeCell ref="BD26:BE28"/>
    <mergeCell ref="BD24:BE25"/>
    <mergeCell ref="B66:BE66"/>
    <mergeCell ref="B67:BE67"/>
    <mergeCell ref="B68:BE68"/>
    <mergeCell ref="B69:BE69"/>
    <mergeCell ref="B48:BE48"/>
    <mergeCell ref="BD45:BE46"/>
    <mergeCell ref="AM45:BC46"/>
    <mergeCell ref="AM44:BE44"/>
    <mergeCell ref="BB34:BC34"/>
    <mergeCell ref="AM34:AN34"/>
    <mergeCell ref="B26:J43"/>
    <mergeCell ref="B44:J46"/>
    <mergeCell ref="L44:AA45"/>
    <mergeCell ref="AB44:AC45"/>
    <mergeCell ref="K46:AC46"/>
    <mergeCell ref="AD44:AL46"/>
    <mergeCell ref="AE34:AF34"/>
    <mergeCell ref="X40:BD40"/>
    <mergeCell ref="X41:BD41"/>
    <mergeCell ref="K32:T43"/>
    <mergeCell ref="Y42:AB42"/>
    <mergeCell ref="AC42:BD43"/>
    <mergeCell ref="X33:BD33"/>
    <mergeCell ref="X35:BD35"/>
    <mergeCell ref="X36:BD36"/>
    <mergeCell ref="V40:W40"/>
    <mergeCell ref="V41:W41"/>
    <mergeCell ref="AG34:AH34"/>
    <mergeCell ref="AI34:AJ34"/>
    <mergeCell ref="AK34:AL34"/>
    <mergeCell ref="AO34:AQ34"/>
    <mergeCell ref="AR34:AS34"/>
    <mergeCell ref="X34:Z34"/>
    <mergeCell ref="AA34:AB34"/>
    <mergeCell ref="AC34:AD34"/>
    <mergeCell ref="AT34:AU34"/>
    <mergeCell ref="K29:AC31"/>
    <mergeCell ref="AD29:BE31"/>
    <mergeCell ref="V33:W33"/>
    <mergeCell ref="V34:W34"/>
    <mergeCell ref="V35:W35"/>
    <mergeCell ref="V36:W36"/>
    <mergeCell ref="V37:W37"/>
    <mergeCell ref="V38:W38"/>
    <mergeCell ref="V39:W39"/>
    <mergeCell ref="AZ34:BA34"/>
    <mergeCell ref="X37:BD37"/>
    <mergeCell ref="X38:BD38"/>
    <mergeCell ref="X39:BD39"/>
    <mergeCell ref="AV34:AW34"/>
    <mergeCell ref="AX34:AY34"/>
    <mergeCell ref="K26:T28"/>
    <mergeCell ref="U26:X28"/>
    <mergeCell ref="Y26:Z28"/>
    <mergeCell ref="AA26:AB28"/>
    <mergeCell ref="AP26:AS28"/>
    <mergeCell ref="AL26:AN28"/>
    <mergeCell ref="AM14:AT15"/>
    <mergeCell ref="AU14:BC15"/>
    <mergeCell ref="B23:J25"/>
    <mergeCell ref="B14:J15"/>
    <mergeCell ref="K25:AC25"/>
    <mergeCell ref="B16:J22"/>
    <mergeCell ref="K16:Q18"/>
    <mergeCell ref="R16:W18"/>
    <mergeCell ref="X16:BE18"/>
    <mergeCell ref="AM24:BC25"/>
    <mergeCell ref="AM23:BE23"/>
    <mergeCell ref="AD23:AL25"/>
    <mergeCell ref="BB26:BC28"/>
    <mergeCell ref="AZ26:BA28"/>
    <mergeCell ref="AX26:AY28"/>
    <mergeCell ref="AV26:AW28"/>
    <mergeCell ref="AE26:AF28"/>
    <mergeCell ref="AG26:AH28"/>
    <mergeCell ref="BD14:BE15"/>
    <mergeCell ref="AD14:AG15"/>
    <mergeCell ref="AH14:AK15"/>
    <mergeCell ref="U14:AC15"/>
    <mergeCell ref="L14:O15"/>
    <mergeCell ref="P14:S15"/>
    <mergeCell ref="AM10:AP11"/>
    <mergeCell ref="AQ10:AS11"/>
    <mergeCell ref="AT10:AU11"/>
    <mergeCell ref="AV10:AX11"/>
    <mergeCell ref="AY10:AZ11"/>
    <mergeCell ref="BA10:BC11"/>
    <mergeCell ref="AV12:AX13"/>
    <mergeCell ref="AY12:AZ13"/>
    <mergeCell ref="BA12:BC13"/>
    <mergeCell ref="BD12:BE13"/>
    <mergeCell ref="Y12:AA13"/>
    <mergeCell ref="AB12:AC13"/>
    <mergeCell ref="AD12:AL13"/>
    <mergeCell ref="AM12:AP13"/>
    <mergeCell ref="AQ12:AS13"/>
    <mergeCell ref="AT12:AU13"/>
    <mergeCell ref="BD10:BE11"/>
    <mergeCell ref="AE62:AI62"/>
    <mergeCell ref="AJ62:AN62"/>
    <mergeCell ref="AO62:AP62"/>
    <mergeCell ref="AQ62:AT62"/>
    <mergeCell ref="AU62:AV62"/>
    <mergeCell ref="AW62:AZ62"/>
    <mergeCell ref="U59:V59"/>
    <mergeCell ref="Z60:AD60"/>
    <mergeCell ref="AE60:AI60"/>
    <mergeCell ref="AJ60:BA60"/>
    <mergeCell ref="AE61:AI61"/>
    <mergeCell ref="AJ61:BA61"/>
    <mergeCell ref="F59:J59"/>
    <mergeCell ref="K59:L59"/>
    <mergeCell ref="M59:N59"/>
    <mergeCell ref="O59:P59"/>
    <mergeCell ref="Q59:R59"/>
    <mergeCell ref="S59:T59"/>
    <mergeCell ref="AE52:AI52"/>
    <mergeCell ref="AJ52:BA52"/>
    <mergeCell ref="AE53:AI53"/>
    <mergeCell ref="AJ53:BA53"/>
    <mergeCell ref="AE54:AI54"/>
    <mergeCell ref="AJ54:AN54"/>
    <mergeCell ref="AO54:AP54"/>
    <mergeCell ref="AQ54:AT54"/>
    <mergeCell ref="AU54:AV54"/>
    <mergeCell ref="AW54:AZ54"/>
    <mergeCell ref="F52:J52"/>
    <mergeCell ref="K52:L52"/>
    <mergeCell ref="M52:N52"/>
    <mergeCell ref="O52:P52"/>
    <mergeCell ref="Q52:R52"/>
    <mergeCell ref="S52:T52"/>
    <mergeCell ref="U52:V52"/>
    <mergeCell ref="Z52:AD54"/>
    <mergeCell ref="BD19:BE21"/>
    <mergeCell ref="K22:BE22"/>
    <mergeCell ref="L23:AA24"/>
    <mergeCell ref="AB23:AC24"/>
    <mergeCell ref="AM19:AP21"/>
    <mergeCell ref="AQ19:AS21"/>
    <mergeCell ref="AT19:AU21"/>
    <mergeCell ref="AV19:AX21"/>
    <mergeCell ref="AY19:AZ21"/>
    <mergeCell ref="BA19:BC21"/>
    <mergeCell ref="R19:S21"/>
    <mergeCell ref="T19:V21"/>
    <mergeCell ref="W19:X21"/>
    <mergeCell ref="Y19:AA21"/>
    <mergeCell ref="AB19:AC21"/>
    <mergeCell ref="AE19:AK21"/>
    <mergeCell ref="K19:N21"/>
    <mergeCell ref="O19:Q21"/>
    <mergeCell ref="B8:J9"/>
    <mergeCell ref="K8:O9"/>
    <mergeCell ref="Q8:AM9"/>
    <mergeCell ref="AO8:AW9"/>
    <mergeCell ref="AX8:AY9"/>
    <mergeCell ref="AZ8:BA9"/>
    <mergeCell ref="BB8:BC9"/>
    <mergeCell ref="BD8:BE9"/>
    <mergeCell ref="B12:J13"/>
    <mergeCell ref="K12:N13"/>
    <mergeCell ref="O12:Q13"/>
    <mergeCell ref="R12:S13"/>
    <mergeCell ref="T12:V13"/>
    <mergeCell ref="W12:X13"/>
    <mergeCell ref="Y10:AA11"/>
    <mergeCell ref="AB10:AC11"/>
    <mergeCell ref="AD10:AL11"/>
    <mergeCell ref="B10:J11"/>
    <mergeCell ref="K10:N11"/>
    <mergeCell ref="O10:Q11"/>
    <mergeCell ref="R10:S11"/>
    <mergeCell ref="T10:V11"/>
    <mergeCell ref="W10:X11"/>
    <mergeCell ref="B1:BE2"/>
    <mergeCell ref="B3:BE5"/>
    <mergeCell ref="B6:J7"/>
    <mergeCell ref="L6:AG7"/>
    <mergeCell ref="AI6:AQ7"/>
    <mergeCell ref="AR6:AS7"/>
    <mergeCell ref="AT6:AU7"/>
    <mergeCell ref="AV6:AW7"/>
    <mergeCell ref="AX6:AY7"/>
    <mergeCell ref="AZ6:BA7"/>
    <mergeCell ref="BB6:BC7"/>
    <mergeCell ref="BD6:BE7"/>
  </mergeCells>
  <phoneticPr fontId="2"/>
  <dataValidations count="3">
    <dataValidation type="list" imeMode="hiragana" allowBlank="1" showInputMessage="1" showErrorMessage="1" sqref="AM10:AP13 F52:J52 F59:J59 K10:N13 AL19:AP21 K19:N21 U26:X28 AP26:AS28" xr:uid="{B57031F3-1591-4229-A64F-500AAE76469E}">
      <formula1>$BL$2:$BL$4</formula1>
    </dataValidation>
    <dataValidation imeMode="off" allowBlank="1" showInputMessage="1" showErrorMessage="1" sqref="AR6:BE7 AX8:BE9 L23:AA24 K52:L52 O52:P52 S52:T52 S59:T59 O59:P59 K59:L59 AJ62:AN62 AQ62:AT62 AW62:AZ62 AJ54:AN54 AQ54:AT54 AW54:AZ54 Y10:AA13 T10:V13 O10:Q13 AQ10:AS13 AV10:AX13 BA10:BC13 BA19:BC21 AV19:AX21 AQ19:AS21 Y19:AA21 T19:V21 O19:Q21 L44:AA45 BB26 AV26 AX26 AG26 AA26 AC26" xr:uid="{C9B590ED-5DCE-4D7D-AD12-8A06C81E5C64}"/>
    <dataValidation imeMode="hiragana" allowBlank="1" showInputMessage="1" showErrorMessage="1" sqref="K22 K26 AO26:AO28" xr:uid="{B7E288A5-66D9-4A5F-9F16-ED23BAB59329}"/>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17</xdr:col>
                    <xdr:colOff>66675</xdr:colOff>
                    <xdr:row>15</xdr:row>
                    <xdr:rowOff>161925</xdr:rowOff>
                  </from>
                  <to>
                    <xdr:col>21</xdr:col>
                    <xdr:colOff>38100</xdr:colOff>
                    <xdr:row>17</xdr:row>
                    <xdr:rowOff>19050</xdr:rowOff>
                  </to>
                </anchor>
              </controlPr>
            </control>
          </mc:Choice>
        </mc:AlternateContent>
        <mc:AlternateContent xmlns:mc="http://schemas.openxmlformats.org/markup-compatibility/2006">
          <mc:Choice Requires="x14">
            <control shapeId="25607" r:id="rId5" name="Check Box 7">
              <controlPr defaultSize="0" autoFill="0" autoLine="0" autoPict="0">
                <anchor moveWithCells="1">
                  <from>
                    <xdr:col>29</xdr:col>
                    <xdr:colOff>95250</xdr:colOff>
                    <xdr:row>13</xdr:row>
                    <xdr:rowOff>66675</xdr:rowOff>
                  </from>
                  <to>
                    <xdr:col>32</xdr:col>
                    <xdr:colOff>0</xdr:colOff>
                    <xdr:row>14</xdr:row>
                    <xdr:rowOff>123825</xdr:rowOff>
                  </to>
                </anchor>
              </controlPr>
            </control>
          </mc:Choice>
        </mc:AlternateContent>
        <mc:AlternateContent xmlns:mc="http://schemas.openxmlformats.org/markup-compatibility/2006">
          <mc:Choice Requires="x14">
            <control shapeId="25608" r:id="rId6" name="Check Box 8">
              <controlPr defaultSize="0" autoFill="0" autoLine="0" autoPict="0">
                <anchor moveWithCells="1">
                  <from>
                    <xdr:col>33</xdr:col>
                    <xdr:colOff>104775</xdr:colOff>
                    <xdr:row>13</xdr:row>
                    <xdr:rowOff>66675</xdr:rowOff>
                  </from>
                  <to>
                    <xdr:col>36</xdr:col>
                    <xdr:colOff>9525</xdr:colOff>
                    <xdr:row>14</xdr:row>
                    <xdr:rowOff>123825</xdr:rowOff>
                  </to>
                </anchor>
              </controlPr>
            </control>
          </mc:Choice>
        </mc:AlternateContent>
        <mc:AlternateContent xmlns:mc="http://schemas.openxmlformats.org/markup-compatibility/2006">
          <mc:Choice Requires="x14">
            <control shapeId="25609" r:id="rId7" name="Check Box 9">
              <controlPr defaultSize="0" autoFill="0" autoLine="0" autoPict="0">
                <anchor moveWithCells="1">
                  <from>
                    <xdr:col>11</xdr:col>
                    <xdr:colOff>95250</xdr:colOff>
                    <xdr:row>13</xdr:row>
                    <xdr:rowOff>66675</xdr:rowOff>
                  </from>
                  <to>
                    <xdr:col>14</xdr:col>
                    <xdr:colOff>0</xdr:colOff>
                    <xdr:row>14</xdr:row>
                    <xdr:rowOff>123825</xdr:rowOff>
                  </to>
                </anchor>
              </controlPr>
            </control>
          </mc:Choice>
        </mc:AlternateContent>
        <mc:AlternateContent xmlns:mc="http://schemas.openxmlformats.org/markup-compatibility/2006">
          <mc:Choice Requires="x14">
            <control shapeId="25610" r:id="rId8" name="Check Box 10">
              <controlPr defaultSize="0" autoFill="0" autoLine="0" autoPict="0">
                <anchor moveWithCells="1">
                  <from>
                    <xdr:col>15</xdr:col>
                    <xdr:colOff>104775</xdr:colOff>
                    <xdr:row>13</xdr:row>
                    <xdr:rowOff>66675</xdr:rowOff>
                  </from>
                  <to>
                    <xdr:col>18</xdr:col>
                    <xdr:colOff>9525</xdr:colOff>
                    <xdr:row>14</xdr:row>
                    <xdr:rowOff>123825</xdr:rowOff>
                  </to>
                </anchor>
              </controlPr>
            </control>
          </mc:Choice>
        </mc:AlternateContent>
        <mc:AlternateContent xmlns:mc="http://schemas.openxmlformats.org/markup-compatibility/2006">
          <mc:Choice Requires="x14">
            <control shapeId="25613" r:id="rId9" name="Check Box 13">
              <controlPr defaultSize="0" autoFill="0" autoLine="0" autoPict="0">
                <anchor moveWithCells="1">
                  <from>
                    <xdr:col>30</xdr:col>
                    <xdr:colOff>38100</xdr:colOff>
                    <xdr:row>28</xdr:row>
                    <xdr:rowOff>28575</xdr:rowOff>
                  </from>
                  <to>
                    <xdr:col>37</xdr:col>
                    <xdr:colOff>114300</xdr:colOff>
                    <xdr:row>30</xdr:row>
                    <xdr:rowOff>76200</xdr:rowOff>
                  </to>
                </anchor>
              </controlPr>
            </control>
          </mc:Choice>
        </mc:AlternateContent>
        <mc:AlternateContent xmlns:mc="http://schemas.openxmlformats.org/markup-compatibility/2006">
          <mc:Choice Requires="x14">
            <control shapeId="25614" r:id="rId10" name="Check Box 14">
              <controlPr defaultSize="0" autoFill="0" autoLine="0" autoPict="0">
                <anchor moveWithCells="1">
                  <from>
                    <xdr:col>40</xdr:col>
                    <xdr:colOff>47625</xdr:colOff>
                    <xdr:row>28</xdr:row>
                    <xdr:rowOff>28575</xdr:rowOff>
                  </from>
                  <to>
                    <xdr:col>50</xdr:col>
                    <xdr:colOff>114300</xdr:colOff>
                    <xdr:row>30</xdr:row>
                    <xdr:rowOff>76200</xdr:rowOff>
                  </to>
                </anchor>
              </controlPr>
            </control>
          </mc:Choice>
        </mc:AlternateContent>
        <mc:AlternateContent xmlns:mc="http://schemas.openxmlformats.org/markup-compatibility/2006">
          <mc:Choice Requires="x14">
            <control shapeId="25620" r:id="rId11" name="Check Box 20">
              <controlPr defaultSize="0" autoFill="0" autoLine="0" autoPict="0">
                <anchor moveWithCells="1">
                  <from>
                    <xdr:col>21</xdr:col>
                    <xdr:colOff>28575</xdr:colOff>
                    <xdr:row>31</xdr:row>
                    <xdr:rowOff>9525</xdr:rowOff>
                  </from>
                  <to>
                    <xdr:col>23</xdr:col>
                    <xdr:colOff>57150</xdr:colOff>
                    <xdr:row>33</xdr:row>
                    <xdr:rowOff>47625</xdr:rowOff>
                  </to>
                </anchor>
              </controlPr>
            </control>
          </mc:Choice>
        </mc:AlternateContent>
        <mc:AlternateContent xmlns:mc="http://schemas.openxmlformats.org/markup-compatibility/2006">
          <mc:Choice Requires="x14">
            <control shapeId="25621" r:id="rId12" name="Check Box 21">
              <controlPr defaultSize="0" autoFill="0" autoLine="0" autoPict="0">
                <anchor moveWithCells="1">
                  <from>
                    <xdr:col>21</xdr:col>
                    <xdr:colOff>28575</xdr:colOff>
                    <xdr:row>34</xdr:row>
                    <xdr:rowOff>104775</xdr:rowOff>
                  </from>
                  <to>
                    <xdr:col>23</xdr:col>
                    <xdr:colOff>57150</xdr:colOff>
                    <xdr:row>36</xdr:row>
                    <xdr:rowOff>47625</xdr:rowOff>
                  </to>
                </anchor>
              </controlPr>
            </control>
          </mc:Choice>
        </mc:AlternateContent>
        <mc:AlternateContent xmlns:mc="http://schemas.openxmlformats.org/markup-compatibility/2006">
          <mc:Choice Requires="x14">
            <control shapeId="25622" r:id="rId13" name="Check Box 22">
              <controlPr defaultSize="0" autoFill="0" autoLine="0" autoPict="0">
                <anchor moveWithCells="1">
                  <from>
                    <xdr:col>21</xdr:col>
                    <xdr:colOff>28575</xdr:colOff>
                    <xdr:row>38</xdr:row>
                    <xdr:rowOff>104775</xdr:rowOff>
                  </from>
                  <to>
                    <xdr:col>23</xdr:col>
                    <xdr:colOff>57150</xdr:colOff>
                    <xdr:row>40</xdr:row>
                    <xdr:rowOff>47625</xdr:rowOff>
                  </to>
                </anchor>
              </controlPr>
            </control>
          </mc:Choice>
        </mc:AlternateContent>
        <mc:AlternateContent xmlns:mc="http://schemas.openxmlformats.org/markup-compatibility/2006">
          <mc:Choice Requires="x14">
            <control shapeId="25623" r:id="rId14" name="Check Box 23">
              <controlPr defaultSize="0" autoFill="0" autoLine="0" autoPict="0">
                <anchor moveWithCells="1">
                  <from>
                    <xdr:col>21</xdr:col>
                    <xdr:colOff>28575</xdr:colOff>
                    <xdr:row>35</xdr:row>
                    <xdr:rowOff>104775</xdr:rowOff>
                  </from>
                  <to>
                    <xdr:col>23</xdr:col>
                    <xdr:colOff>57150</xdr:colOff>
                    <xdr:row>37</xdr:row>
                    <xdr:rowOff>47625</xdr:rowOff>
                  </to>
                </anchor>
              </controlPr>
            </control>
          </mc:Choice>
        </mc:AlternateContent>
        <mc:AlternateContent xmlns:mc="http://schemas.openxmlformats.org/markup-compatibility/2006">
          <mc:Choice Requires="x14">
            <control shapeId="25624" r:id="rId15" name="Check Box 24">
              <controlPr defaultSize="0" autoFill="0" autoLine="0" autoPict="0">
                <anchor moveWithCells="1">
                  <from>
                    <xdr:col>21</xdr:col>
                    <xdr:colOff>28575</xdr:colOff>
                    <xdr:row>39</xdr:row>
                    <xdr:rowOff>104775</xdr:rowOff>
                  </from>
                  <to>
                    <xdr:col>23</xdr:col>
                    <xdr:colOff>57150</xdr:colOff>
                    <xdr:row>41</xdr:row>
                    <xdr:rowOff>47625</xdr:rowOff>
                  </to>
                </anchor>
              </controlPr>
            </control>
          </mc:Choice>
        </mc:AlternateContent>
        <mc:AlternateContent xmlns:mc="http://schemas.openxmlformats.org/markup-compatibility/2006">
          <mc:Choice Requires="x14">
            <control shapeId="25625" r:id="rId16" name="Check Box 25">
              <controlPr defaultSize="0" autoFill="0" autoLine="0" autoPict="0">
                <anchor moveWithCells="1">
                  <from>
                    <xdr:col>21</xdr:col>
                    <xdr:colOff>28575</xdr:colOff>
                    <xdr:row>33</xdr:row>
                    <xdr:rowOff>142875</xdr:rowOff>
                  </from>
                  <to>
                    <xdr:col>23</xdr:col>
                    <xdr:colOff>57150</xdr:colOff>
                    <xdr:row>35</xdr:row>
                    <xdr:rowOff>47625</xdr:rowOff>
                  </to>
                </anchor>
              </controlPr>
            </control>
          </mc:Choice>
        </mc:AlternateContent>
        <mc:AlternateContent xmlns:mc="http://schemas.openxmlformats.org/markup-compatibility/2006">
          <mc:Choice Requires="x14">
            <control shapeId="25626" r:id="rId17" name="Check Box 26">
              <controlPr defaultSize="0" autoFill="0" autoLine="0" autoPict="0">
                <anchor moveWithCells="1">
                  <from>
                    <xdr:col>21</xdr:col>
                    <xdr:colOff>28575</xdr:colOff>
                    <xdr:row>37</xdr:row>
                    <xdr:rowOff>104775</xdr:rowOff>
                  </from>
                  <to>
                    <xdr:col>23</xdr:col>
                    <xdr:colOff>57150</xdr:colOff>
                    <xdr:row>39</xdr:row>
                    <xdr:rowOff>47625</xdr:rowOff>
                  </to>
                </anchor>
              </controlPr>
            </control>
          </mc:Choice>
        </mc:AlternateContent>
        <mc:AlternateContent xmlns:mc="http://schemas.openxmlformats.org/markup-compatibility/2006">
          <mc:Choice Requires="x14">
            <control shapeId="25627" r:id="rId18" name="Check Box 27">
              <controlPr defaultSize="0" autoFill="0" autoLine="0" autoPict="0">
                <anchor moveWithCells="1">
                  <from>
                    <xdr:col>21</xdr:col>
                    <xdr:colOff>28575</xdr:colOff>
                    <xdr:row>36</xdr:row>
                    <xdr:rowOff>104775</xdr:rowOff>
                  </from>
                  <to>
                    <xdr:col>23</xdr:col>
                    <xdr:colOff>57150</xdr:colOff>
                    <xdr:row>38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AAB3-2FFA-4FBE-AEF1-768B5A6BD7E6}">
  <sheetPr>
    <tabColor rgb="FFFDCFF3"/>
  </sheetPr>
  <dimension ref="A1:BO70"/>
  <sheetViews>
    <sheetView view="pageBreakPreview" zoomScaleNormal="100" zoomScaleSheetLayoutView="100" workbookViewId="0">
      <selection activeCell="L23" sqref="L23:AA24"/>
    </sheetView>
  </sheetViews>
  <sheetFormatPr defaultColWidth="1.625" defaultRowHeight="18.75" customHeight="1" x14ac:dyDescent="0.15"/>
  <cols>
    <col min="1" max="57" width="1.625" style="46"/>
    <col min="58" max="63" width="1.625" style="46" customWidth="1"/>
    <col min="64" max="67" width="1.625" style="46" hidden="1" customWidth="1"/>
    <col min="68" max="92" width="1.625" style="46" customWidth="1"/>
    <col min="93" max="16384" width="1.625" style="46"/>
  </cols>
  <sheetData>
    <row r="1" spans="2:64" ht="18.75" customHeight="1" x14ac:dyDescent="0.15">
      <c r="B1" s="182" t="s">
        <v>129</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row>
    <row r="2" spans="2:64" ht="18.75" customHeight="1" x14ac:dyDescent="0.1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row>
    <row r="3" spans="2:64" ht="18.75" customHeight="1" x14ac:dyDescent="0.15">
      <c r="B3" s="183" t="s">
        <v>206</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L3" s="46" t="s">
        <v>15</v>
      </c>
    </row>
    <row r="4" spans="2:64" ht="18.75" customHeight="1" x14ac:dyDescent="0.15">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L4" s="46" t="s">
        <v>88</v>
      </c>
    </row>
    <row r="5" spans="2:64" ht="18.75" customHeight="1" x14ac:dyDescent="0.15">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row>
    <row r="6" spans="2:64" s="47" customFormat="1" ht="12" customHeight="1" x14ac:dyDescent="0.15">
      <c r="B6" s="185" t="s">
        <v>96</v>
      </c>
      <c r="C6" s="186"/>
      <c r="D6" s="186"/>
      <c r="E6" s="186"/>
      <c r="F6" s="186"/>
      <c r="G6" s="186"/>
      <c r="H6" s="186"/>
      <c r="I6" s="186"/>
      <c r="J6" s="187"/>
      <c r="K6" s="63"/>
      <c r="L6" s="366" t="s">
        <v>137</v>
      </c>
      <c r="M6" s="366"/>
      <c r="N6" s="366"/>
      <c r="O6" s="366"/>
      <c r="P6" s="366"/>
      <c r="Q6" s="366"/>
      <c r="R6" s="366"/>
      <c r="S6" s="366"/>
      <c r="T6" s="366"/>
      <c r="U6" s="366"/>
      <c r="V6" s="366"/>
      <c r="W6" s="366"/>
      <c r="X6" s="366"/>
      <c r="Y6" s="366"/>
      <c r="Z6" s="366"/>
      <c r="AA6" s="366"/>
      <c r="AB6" s="366"/>
      <c r="AC6" s="366"/>
      <c r="AD6" s="366"/>
      <c r="AE6" s="366"/>
      <c r="AF6" s="366"/>
      <c r="AG6" s="366"/>
      <c r="AH6" s="64"/>
      <c r="AI6" s="193" t="s">
        <v>176</v>
      </c>
      <c r="AJ6" s="194"/>
      <c r="AK6" s="194"/>
      <c r="AL6" s="194"/>
      <c r="AM6" s="194"/>
      <c r="AN6" s="194"/>
      <c r="AO6" s="194"/>
      <c r="AP6" s="194"/>
      <c r="AQ6" s="195"/>
      <c r="AR6" s="368">
        <v>0</v>
      </c>
      <c r="AS6" s="361"/>
      <c r="AT6" s="361">
        <v>1</v>
      </c>
      <c r="AU6" s="361"/>
      <c r="AV6" s="361">
        <v>2</v>
      </c>
      <c r="AW6" s="361"/>
      <c r="AX6" s="361">
        <v>3</v>
      </c>
      <c r="AY6" s="361"/>
      <c r="AZ6" s="361">
        <v>4</v>
      </c>
      <c r="BA6" s="361"/>
      <c r="BB6" s="361">
        <v>5</v>
      </c>
      <c r="BC6" s="361"/>
      <c r="BD6" s="361">
        <v>6</v>
      </c>
      <c r="BE6" s="364"/>
    </row>
    <row r="7" spans="2:64" s="47" customFormat="1" ht="12" customHeight="1" x14ac:dyDescent="0.15">
      <c r="B7" s="188"/>
      <c r="C7" s="189"/>
      <c r="D7" s="189"/>
      <c r="E7" s="189"/>
      <c r="F7" s="189"/>
      <c r="G7" s="189"/>
      <c r="H7" s="189"/>
      <c r="I7" s="189"/>
      <c r="J7" s="190"/>
      <c r="K7" s="59"/>
      <c r="L7" s="367"/>
      <c r="M7" s="367"/>
      <c r="N7" s="367"/>
      <c r="O7" s="367"/>
      <c r="P7" s="367"/>
      <c r="Q7" s="367"/>
      <c r="R7" s="367"/>
      <c r="S7" s="367"/>
      <c r="T7" s="367"/>
      <c r="U7" s="367"/>
      <c r="V7" s="367"/>
      <c r="W7" s="367"/>
      <c r="X7" s="367"/>
      <c r="Y7" s="367"/>
      <c r="Z7" s="367"/>
      <c r="AA7" s="367"/>
      <c r="AB7" s="367"/>
      <c r="AC7" s="367"/>
      <c r="AD7" s="367"/>
      <c r="AE7" s="367"/>
      <c r="AF7" s="367"/>
      <c r="AG7" s="367"/>
      <c r="AH7" s="62"/>
      <c r="AI7" s="196"/>
      <c r="AJ7" s="197"/>
      <c r="AK7" s="197"/>
      <c r="AL7" s="197"/>
      <c r="AM7" s="197"/>
      <c r="AN7" s="197"/>
      <c r="AO7" s="197"/>
      <c r="AP7" s="197"/>
      <c r="AQ7" s="198"/>
      <c r="AR7" s="369"/>
      <c r="AS7" s="363"/>
      <c r="AT7" s="363"/>
      <c r="AU7" s="363"/>
      <c r="AV7" s="363"/>
      <c r="AW7" s="363"/>
      <c r="AX7" s="363"/>
      <c r="AY7" s="363"/>
      <c r="AZ7" s="363"/>
      <c r="BA7" s="363"/>
      <c r="BB7" s="363"/>
      <c r="BC7" s="363"/>
      <c r="BD7" s="363"/>
      <c r="BE7" s="365"/>
    </row>
    <row r="8" spans="2:64" s="47" customFormat="1" ht="12" customHeight="1" x14ac:dyDescent="0.15">
      <c r="B8" s="193" t="s">
        <v>97</v>
      </c>
      <c r="C8" s="194"/>
      <c r="D8" s="194"/>
      <c r="E8" s="194"/>
      <c r="F8" s="194"/>
      <c r="G8" s="194"/>
      <c r="H8" s="194"/>
      <c r="I8" s="194"/>
      <c r="J8" s="195"/>
      <c r="K8" s="193" t="s">
        <v>89</v>
      </c>
      <c r="L8" s="194"/>
      <c r="M8" s="194"/>
      <c r="N8" s="194"/>
      <c r="O8" s="195"/>
      <c r="P8" s="49"/>
      <c r="Q8" s="358" t="s">
        <v>138</v>
      </c>
      <c r="R8" s="358"/>
      <c r="S8" s="358"/>
      <c r="T8" s="358"/>
      <c r="U8" s="358"/>
      <c r="V8" s="358"/>
      <c r="W8" s="358"/>
      <c r="X8" s="358"/>
      <c r="Y8" s="358"/>
      <c r="Z8" s="358"/>
      <c r="AA8" s="358"/>
      <c r="AB8" s="358"/>
      <c r="AC8" s="358"/>
      <c r="AD8" s="358"/>
      <c r="AE8" s="358"/>
      <c r="AF8" s="358"/>
      <c r="AG8" s="358"/>
      <c r="AH8" s="358"/>
      <c r="AI8" s="358"/>
      <c r="AJ8" s="358"/>
      <c r="AK8" s="358"/>
      <c r="AL8" s="358"/>
      <c r="AM8" s="358"/>
      <c r="AN8" s="49"/>
      <c r="AO8" s="193" t="s">
        <v>93</v>
      </c>
      <c r="AP8" s="194"/>
      <c r="AQ8" s="194"/>
      <c r="AR8" s="194"/>
      <c r="AS8" s="194"/>
      <c r="AT8" s="194"/>
      <c r="AU8" s="194"/>
      <c r="AV8" s="194"/>
      <c r="AW8" s="195"/>
      <c r="AX8" s="360">
        <v>0</v>
      </c>
      <c r="AY8" s="361"/>
      <c r="AZ8" s="361">
        <v>1</v>
      </c>
      <c r="BA8" s="361"/>
      <c r="BB8" s="361">
        <v>2</v>
      </c>
      <c r="BC8" s="361"/>
      <c r="BD8" s="361">
        <v>3</v>
      </c>
      <c r="BE8" s="364"/>
    </row>
    <row r="9" spans="2:64" s="47" customFormat="1" ht="12" customHeight="1" x14ac:dyDescent="0.15">
      <c r="B9" s="196"/>
      <c r="C9" s="197"/>
      <c r="D9" s="197"/>
      <c r="E9" s="197"/>
      <c r="F9" s="197"/>
      <c r="G9" s="197"/>
      <c r="H9" s="197"/>
      <c r="I9" s="197"/>
      <c r="J9" s="198"/>
      <c r="K9" s="196"/>
      <c r="L9" s="197"/>
      <c r="M9" s="197"/>
      <c r="N9" s="197"/>
      <c r="O9" s="198"/>
      <c r="P9" s="56"/>
      <c r="Q9" s="359"/>
      <c r="R9" s="359"/>
      <c r="S9" s="359"/>
      <c r="T9" s="359"/>
      <c r="U9" s="359"/>
      <c r="V9" s="359"/>
      <c r="W9" s="359"/>
      <c r="X9" s="359"/>
      <c r="Y9" s="359"/>
      <c r="Z9" s="359"/>
      <c r="AA9" s="359"/>
      <c r="AB9" s="359"/>
      <c r="AC9" s="359"/>
      <c r="AD9" s="359"/>
      <c r="AE9" s="359"/>
      <c r="AF9" s="359"/>
      <c r="AG9" s="359"/>
      <c r="AH9" s="359"/>
      <c r="AI9" s="359"/>
      <c r="AJ9" s="359"/>
      <c r="AK9" s="359"/>
      <c r="AL9" s="359"/>
      <c r="AM9" s="359"/>
      <c r="AN9" s="56"/>
      <c r="AO9" s="196"/>
      <c r="AP9" s="197"/>
      <c r="AQ9" s="197"/>
      <c r="AR9" s="197"/>
      <c r="AS9" s="197"/>
      <c r="AT9" s="197"/>
      <c r="AU9" s="197"/>
      <c r="AV9" s="197"/>
      <c r="AW9" s="198"/>
      <c r="AX9" s="362"/>
      <c r="AY9" s="363"/>
      <c r="AZ9" s="363"/>
      <c r="BA9" s="363"/>
      <c r="BB9" s="363"/>
      <c r="BC9" s="363"/>
      <c r="BD9" s="363"/>
      <c r="BE9" s="365"/>
    </row>
    <row r="10" spans="2:64" s="47" customFormat="1" ht="15" customHeight="1" x14ac:dyDescent="0.15">
      <c r="B10" s="209" t="s">
        <v>6</v>
      </c>
      <c r="C10" s="210"/>
      <c r="D10" s="210"/>
      <c r="E10" s="210"/>
      <c r="F10" s="210"/>
      <c r="G10" s="210"/>
      <c r="H10" s="210"/>
      <c r="I10" s="210"/>
      <c r="J10" s="211"/>
      <c r="K10" s="215" t="s">
        <v>88</v>
      </c>
      <c r="L10" s="215"/>
      <c r="M10" s="215"/>
      <c r="N10" s="215"/>
      <c r="O10" s="352">
        <v>7</v>
      </c>
      <c r="P10" s="352"/>
      <c r="Q10" s="352"/>
      <c r="R10" s="194" t="s">
        <v>7</v>
      </c>
      <c r="S10" s="194"/>
      <c r="T10" s="352">
        <v>5</v>
      </c>
      <c r="U10" s="352"/>
      <c r="V10" s="352"/>
      <c r="W10" s="194" t="s">
        <v>8</v>
      </c>
      <c r="X10" s="194"/>
      <c r="Y10" s="352">
        <v>1</v>
      </c>
      <c r="Z10" s="352"/>
      <c r="AA10" s="352"/>
      <c r="AB10" s="194" t="s">
        <v>9</v>
      </c>
      <c r="AC10" s="195"/>
      <c r="AD10" s="209" t="s">
        <v>186</v>
      </c>
      <c r="AE10" s="210"/>
      <c r="AF10" s="210"/>
      <c r="AG10" s="210"/>
      <c r="AH10" s="210"/>
      <c r="AI10" s="210"/>
      <c r="AJ10" s="210"/>
      <c r="AK10" s="210"/>
      <c r="AL10" s="211"/>
      <c r="AM10" s="215" t="s">
        <v>88</v>
      </c>
      <c r="AN10" s="215"/>
      <c r="AO10" s="215"/>
      <c r="AP10" s="215"/>
      <c r="AQ10" s="352">
        <v>7</v>
      </c>
      <c r="AR10" s="352"/>
      <c r="AS10" s="352"/>
      <c r="AT10" s="194" t="s">
        <v>7</v>
      </c>
      <c r="AU10" s="194"/>
      <c r="AV10" s="352">
        <v>5</v>
      </c>
      <c r="AW10" s="352"/>
      <c r="AX10" s="352"/>
      <c r="AY10" s="194" t="s">
        <v>8</v>
      </c>
      <c r="AZ10" s="194"/>
      <c r="BA10" s="352">
        <v>1</v>
      </c>
      <c r="BB10" s="352"/>
      <c r="BC10" s="352"/>
      <c r="BD10" s="194" t="s">
        <v>9</v>
      </c>
      <c r="BE10" s="195"/>
    </row>
    <row r="11" spans="2:64" s="47" customFormat="1" ht="15" customHeight="1" x14ac:dyDescent="0.15">
      <c r="B11" s="212"/>
      <c r="C11" s="213"/>
      <c r="D11" s="213"/>
      <c r="E11" s="213"/>
      <c r="F11" s="213"/>
      <c r="G11" s="213"/>
      <c r="H11" s="213"/>
      <c r="I11" s="213"/>
      <c r="J11" s="214"/>
      <c r="K11" s="216"/>
      <c r="L11" s="216"/>
      <c r="M11" s="216"/>
      <c r="N11" s="216"/>
      <c r="O11" s="353"/>
      <c r="P11" s="353"/>
      <c r="Q11" s="353"/>
      <c r="R11" s="197"/>
      <c r="S11" s="197"/>
      <c r="T11" s="353"/>
      <c r="U11" s="353"/>
      <c r="V11" s="353"/>
      <c r="W11" s="197"/>
      <c r="X11" s="197"/>
      <c r="Y11" s="353"/>
      <c r="Z11" s="353"/>
      <c r="AA11" s="353"/>
      <c r="AB11" s="197"/>
      <c r="AC11" s="198"/>
      <c r="AD11" s="212"/>
      <c r="AE11" s="213"/>
      <c r="AF11" s="213"/>
      <c r="AG11" s="213"/>
      <c r="AH11" s="213"/>
      <c r="AI11" s="213"/>
      <c r="AJ11" s="213"/>
      <c r="AK11" s="213"/>
      <c r="AL11" s="214"/>
      <c r="AM11" s="216"/>
      <c r="AN11" s="216"/>
      <c r="AO11" s="216"/>
      <c r="AP11" s="216"/>
      <c r="AQ11" s="353"/>
      <c r="AR11" s="353"/>
      <c r="AS11" s="353"/>
      <c r="AT11" s="197"/>
      <c r="AU11" s="197"/>
      <c r="AV11" s="353"/>
      <c r="AW11" s="353"/>
      <c r="AX11" s="353"/>
      <c r="AY11" s="197"/>
      <c r="AZ11" s="197"/>
      <c r="BA11" s="353"/>
      <c r="BB11" s="353"/>
      <c r="BC11" s="353"/>
      <c r="BD11" s="197"/>
      <c r="BE11" s="198"/>
    </row>
    <row r="12" spans="2:64" s="47" customFormat="1" ht="15" customHeight="1" x14ac:dyDescent="0.15">
      <c r="B12" s="209" t="s">
        <v>91</v>
      </c>
      <c r="C12" s="210"/>
      <c r="D12" s="210"/>
      <c r="E12" s="210"/>
      <c r="F12" s="210"/>
      <c r="G12" s="210"/>
      <c r="H12" s="210"/>
      <c r="I12" s="210"/>
      <c r="J12" s="211"/>
      <c r="K12" s="215" t="s">
        <v>88</v>
      </c>
      <c r="L12" s="215"/>
      <c r="M12" s="215"/>
      <c r="N12" s="215"/>
      <c r="O12" s="352">
        <v>7</v>
      </c>
      <c r="P12" s="352"/>
      <c r="Q12" s="352"/>
      <c r="R12" s="194" t="s">
        <v>7</v>
      </c>
      <c r="S12" s="194"/>
      <c r="T12" s="352">
        <v>6</v>
      </c>
      <c r="U12" s="352"/>
      <c r="V12" s="352"/>
      <c r="W12" s="194" t="s">
        <v>8</v>
      </c>
      <c r="X12" s="194"/>
      <c r="Y12" s="352">
        <v>27</v>
      </c>
      <c r="Z12" s="352"/>
      <c r="AA12" s="352"/>
      <c r="AB12" s="194" t="s">
        <v>9</v>
      </c>
      <c r="AC12" s="195"/>
      <c r="AD12" s="209" t="s">
        <v>92</v>
      </c>
      <c r="AE12" s="210"/>
      <c r="AF12" s="210"/>
      <c r="AG12" s="210"/>
      <c r="AH12" s="210"/>
      <c r="AI12" s="210"/>
      <c r="AJ12" s="210"/>
      <c r="AK12" s="210"/>
      <c r="AL12" s="211"/>
      <c r="AM12" s="215" t="s">
        <v>88</v>
      </c>
      <c r="AN12" s="215"/>
      <c r="AO12" s="215"/>
      <c r="AP12" s="215"/>
      <c r="AQ12" s="352">
        <v>9</v>
      </c>
      <c r="AR12" s="352"/>
      <c r="AS12" s="352"/>
      <c r="AT12" s="194" t="s">
        <v>7</v>
      </c>
      <c r="AU12" s="194"/>
      <c r="AV12" s="352">
        <v>3</v>
      </c>
      <c r="AW12" s="352"/>
      <c r="AX12" s="352"/>
      <c r="AY12" s="194" t="s">
        <v>8</v>
      </c>
      <c r="AZ12" s="194"/>
      <c r="BA12" s="352">
        <v>31</v>
      </c>
      <c r="BB12" s="352"/>
      <c r="BC12" s="352"/>
      <c r="BD12" s="194" t="s">
        <v>9</v>
      </c>
      <c r="BE12" s="195"/>
    </row>
    <row r="13" spans="2:64" s="47" customFormat="1" ht="15" customHeight="1" x14ac:dyDescent="0.15">
      <c r="B13" s="212"/>
      <c r="C13" s="213"/>
      <c r="D13" s="213"/>
      <c r="E13" s="213"/>
      <c r="F13" s="213"/>
      <c r="G13" s="213"/>
      <c r="H13" s="213"/>
      <c r="I13" s="213"/>
      <c r="J13" s="214"/>
      <c r="K13" s="216"/>
      <c r="L13" s="216"/>
      <c r="M13" s="216"/>
      <c r="N13" s="216"/>
      <c r="O13" s="353"/>
      <c r="P13" s="353"/>
      <c r="Q13" s="353"/>
      <c r="R13" s="197"/>
      <c r="S13" s="197"/>
      <c r="T13" s="353"/>
      <c r="U13" s="353"/>
      <c r="V13" s="353"/>
      <c r="W13" s="197"/>
      <c r="X13" s="197"/>
      <c r="Y13" s="353"/>
      <c r="Z13" s="353"/>
      <c r="AA13" s="353"/>
      <c r="AB13" s="197"/>
      <c r="AC13" s="198"/>
      <c r="AD13" s="212"/>
      <c r="AE13" s="213"/>
      <c r="AF13" s="213"/>
      <c r="AG13" s="213"/>
      <c r="AH13" s="213"/>
      <c r="AI13" s="213"/>
      <c r="AJ13" s="213"/>
      <c r="AK13" s="213"/>
      <c r="AL13" s="214"/>
      <c r="AM13" s="216"/>
      <c r="AN13" s="216"/>
      <c r="AO13" s="216"/>
      <c r="AP13" s="216"/>
      <c r="AQ13" s="353"/>
      <c r="AR13" s="353"/>
      <c r="AS13" s="353"/>
      <c r="AT13" s="197"/>
      <c r="AU13" s="197"/>
      <c r="AV13" s="353"/>
      <c r="AW13" s="353"/>
      <c r="AX13" s="353"/>
      <c r="AY13" s="197"/>
      <c r="AZ13" s="197"/>
      <c r="BA13" s="353"/>
      <c r="BB13" s="353"/>
      <c r="BC13" s="353"/>
      <c r="BD13" s="197"/>
      <c r="BE13" s="198"/>
    </row>
    <row r="14" spans="2:64" s="47" customFormat="1" ht="15" customHeight="1" x14ac:dyDescent="0.15">
      <c r="B14" s="209" t="s">
        <v>187</v>
      </c>
      <c r="C14" s="210"/>
      <c r="D14" s="210"/>
      <c r="E14" s="210"/>
      <c r="F14" s="210"/>
      <c r="G14" s="210"/>
      <c r="H14" s="210"/>
      <c r="I14" s="210"/>
      <c r="J14" s="211"/>
      <c r="K14" s="143"/>
      <c r="L14" s="248" t="s">
        <v>162</v>
      </c>
      <c r="M14" s="248"/>
      <c r="N14" s="248"/>
      <c r="O14" s="248"/>
      <c r="P14" s="248" t="s">
        <v>163</v>
      </c>
      <c r="Q14" s="248"/>
      <c r="R14" s="248"/>
      <c r="S14" s="248"/>
      <c r="T14" s="144"/>
      <c r="U14" s="209" t="s">
        <v>188</v>
      </c>
      <c r="V14" s="210"/>
      <c r="W14" s="210"/>
      <c r="X14" s="210"/>
      <c r="Y14" s="210"/>
      <c r="Z14" s="210"/>
      <c r="AA14" s="210"/>
      <c r="AB14" s="210"/>
      <c r="AC14" s="211"/>
      <c r="AD14" s="247" t="s">
        <v>162</v>
      </c>
      <c r="AE14" s="248"/>
      <c r="AF14" s="248"/>
      <c r="AG14" s="248"/>
      <c r="AH14" s="248" t="s">
        <v>163</v>
      </c>
      <c r="AI14" s="248"/>
      <c r="AJ14" s="248"/>
      <c r="AK14" s="248"/>
      <c r="AL14" s="144"/>
      <c r="AM14" s="209" t="s">
        <v>203</v>
      </c>
      <c r="AN14" s="210"/>
      <c r="AO14" s="210"/>
      <c r="AP14" s="210"/>
      <c r="AQ14" s="210"/>
      <c r="AR14" s="210"/>
      <c r="AS14" s="210"/>
      <c r="AT14" s="211"/>
      <c r="AU14" s="354">
        <v>300000</v>
      </c>
      <c r="AV14" s="355"/>
      <c r="AW14" s="355"/>
      <c r="AX14" s="355"/>
      <c r="AY14" s="355"/>
      <c r="AZ14" s="355"/>
      <c r="BA14" s="355"/>
      <c r="BB14" s="355"/>
      <c r="BC14" s="355"/>
      <c r="BD14" s="243" t="s">
        <v>0</v>
      </c>
      <c r="BE14" s="244"/>
    </row>
    <row r="15" spans="2:64" s="47" customFormat="1" ht="15" customHeight="1" x14ac:dyDescent="0.15">
      <c r="B15" s="212"/>
      <c r="C15" s="213"/>
      <c r="D15" s="213"/>
      <c r="E15" s="213"/>
      <c r="F15" s="213"/>
      <c r="G15" s="213"/>
      <c r="H15" s="213"/>
      <c r="I15" s="213"/>
      <c r="J15" s="214"/>
      <c r="K15" s="145"/>
      <c r="L15" s="250"/>
      <c r="M15" s="250"/>
      <c r="N15" s="250"/>
      <c r="O15" s="250"/>
      <c r="P15" s="250"/>
      <c r="Q15" s="250"/>
      <c r="R15" s="250"/>
      <c r="S15" s="250"/>
      <c r="T15" s="146"/>
      <c r="U15" s="212"/>
      <c r="V15" s="213"/>
      <c r="W15" s="213"/>
      <c r="X15" s="213"/>
      <c r="Y15" s="213"/>
      <c r="Z15" s="213"/>
      <c r="AA15" s="213"/>
      <c r="AB15" s="213"/>
      <c r="AC15" s="214"/>
      <c r="AD15" s="249"/>
      <c r="AE15" s="250"/>
      <c r="AF15" s="250"/>
      <c r="AG15" s="250"/>
      <c r="AH15" s="250"/>
      <c r="AI15" s="250"/>
      <c r="AJ15" s="250"/>
      <c r="AK15" s="250"/>
      <c r="AL15" s="146"/>
      <c r="AM15" s="212"/>
      <c r="AN15" s="213"/>
      <c r="AO15" s="213"/>
      <c r="AP15" s="213"/>
      <c r="AQ15" s="213"/>
      <c r="AR15" s="213"/>
      <c r="AS15" s="213"/>
      <c r="AT15" s="214"/>
      <c r="AU15" s="356"/>
      <c r="AV15" s="357"/>
      <c r="AW15" s="357"/>
      <c r="AX15" s="357"/>
      <c r="AY15" s="357"/>
      <c r="AZ15" s="357"/>
      <c r="BA15" s="357"/>
      <c r="BB15" s="357"/>
      <c r="BC15" s="357"/>
      <c r="BD15" s="245"/>
      <c r="BE15" s="246"/>
    </row>
    <row r="16" spans="2:64" s="47" customFormat="1" ht="15" customHeight="1" x14ac:dyDescent="0.15">
      <c r="B16" s="209" t="s">
        <v>104</v>
      </c>
      <c r="C16" s="210"/>
      <c r="D16" s="210"/>
      <c r="E16" s="210"/>
      <c r="F16" s="210"/>
      <c r="G16" s="210"/>
      <c r="H16" s="210"/>
      <c r="I16" s="210"/>
      <c r="J16" s="211"/>
      <c r="K16" s="209" t="s">
        <v>168</v>
      </c>
      <c r="L16" s="210"/>
      <c r="M16" s="210"/>
      <c r="N16" s="210"/>
      <c r="O16" s="210"/>
      <c r="P16" s="210"/>
      <c r="Q16" s="210"/>
      <c r="R16" s="283"/>
      <c r="S16" s="284"/>
      <c r="T16" s="284"/>
      <c r="U16" s="284"/>
      <c r="V16" s="284"/>
      <c r="W16" s="285"/>
      <c r="X16" s="292" t="s">
        <v>205</v>
      </c>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3"/>
    </row>
    <row r="17" spans="2:57" s="47" customFormat="1" ht="15" customHeight="1" x14ac:dyDescent="0.15">
      <c r="B17" s="278"/>
      <c r="C17" s="239"/>
      <c r="D17" s="239"/>
      <c r="E17" s="239"/>
      <c r="F17" s="239"/>
      <c r="G17" s="239"/>
      <c r="H17" s="239"/>
      <c r="I17" s="239"/>
      <c r="J17" s="279"/>
      <c r="K17" s="278"/>
      <c r="L17" s="239"/>
      <c r="M17" s="239"/>
      <c r="N17" s="239"/>
      <c r="O17" s="239"/>
      <c r="P17" s="239"/>
      <c r="Q17" s="239"/>
      <c r="R17" s="286"/>
      <c r="S17" s="287"/>
      <c r="T17" s="287"/>
      <c r="U17" s="287"/>
      <c r="V17" s="287"/>
      <c r="W17" s="288"/>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5"/>
    </row>
    <row r="18" spans="2:57" s="47" customFormat="1" ht="15" customHeight="1" x14ac:dyDescent="0.15">
      <c r="B18" s="278"/>
      <c r="C18" s="239"/>
      <c r="D18" s="239"/>
      <c r="E18" s="239"/>
      <c r="F18" s="239"/>
      <c r="G18" s="239"/>
      <c r="H18" s="239"/>
      <c r="I18" s="239"/>
      <c r="J18" s="279"/>
      <c r="K18" s="280"/>
      <c r="L18" s="281"/>
      <c r="M18" s="281"/>
      <c r="N18" s="281"/>
      <c r="O18" s="281"/>
      <c r="P18" s="281"/>
      <c r="Q18" s="281"/>
      <c r="R18" s="289"/>
      <c r="S18" s="290"/>
      <c r="T18" s="290"/>
      <c r="U18" s="290"/>
      <c r="V18" s="290"/>
      <c r="W18" s="291"/>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7"/>
    </row>
    <row r="19" spans="2:57" s="47" customFormat="1" ht="9.9499999999999993" customHeight="1" x14ac:dyDescent="0.15">
      <c r="B19" s="278"/>
      <c r="C19" s="239"/>
      <c r="D19" s="239"/>
      <c r="E19" s="239"/>
      <c r="F19" s="239"/>
      <c r="G19" s="239"/>
      <c r="H19" s="239"/>
      <c r="I19" s="239"/>
      <c r="J19" s="279"/>
      <c r="K19" s="232" t="s">
        <v>88</v>
      </c>
      <c r="L19" s="230"/>
      <c r="M19" s="230"/>
      <c r="N19" s="230"/>
      <c r="O19" s="351">
        <v>7</v>
      </c>
      <c r="P19" s="351"/>
      <c r="Q19" s="351"/>
      <c r="R19" s="219" t="s">
        <v>7</v>
      </c>
      <c r="S19" s="219"/>
      <c r="T19" s="351">
        <v>6</v>
      </c>
      <c r="U19" s="351"/>
      <c r="V19" s="351"/>
      <c r="W19" s="219" t="s">
        <v>8</v>
      </c>
      <c r="X19" s="219"/>
      <c r="Y19" s="351">
        <v>27</v>
      </c>
      <c r="Z19" s="351"/>
      <c r="AA19" s="351"/>
      <c r="AB19" s="219" t="s">
        <v>9</v>
      </c>
      <c r="AC19" s="219"/>
      <c r="AD19" s="53"/>
      <c r="AE19" s="219" t="s">
        <v>11</v>
      </c>
      <c r="AF19" s="219"/>
      <c r="AG19" s="219"/>
      <c r="AH19" s="219"/>
      <c r="AI19" s="219"/>
      <c r="AJ19" s="219"/>
      <c r="AK19" s="219"/>
      <c r="AL19" s="53"/>
      <c r="AM19" s="230" t="s">
        <v>88</v>
      </c>
      <c r="AN19" s="230"/>
      <c r="AO19" s="230"/>
      <c r="AP19" s="230"/>
      <c r="AQ19" s="351">
        <v>8</v>
      </c>
      <c r="AR19" s="351"/>
      <c r="AS19" s="351"/>
      <c r="AT19" s="219" t="s">
        <v>7</v>
      </c>
      <c r="AU19" s="219"/>
      <c r="AV19" s="351">
        <v>4</v>
      </c>
      <c r="AW19" s="351"/>
      <c r="AX19" s="351"/>
      <c r="AY19" s="219" t="s">
        <v>8</v>
      </c>
      <c r="AZ19" s="219"/>
      <c r="BA19" s="351">
        <v>30</v>
      </c>
      <c r="BB19" s="351"/>
      <c r="BC19" s="351"/>
      <c r="BD19" s="219" t="s">
        <v>9</v>
      </c>
      <c r="BE19" s="220"/>
    </row>
    <row r="20" spans="2:57" s="47" customFormat="1" ht="9.9499999999999993" customHeight="1" x14ac:dyDescent="0.15">
      <c r="B20" s="278"/>
      <c r="C20" s="239"/>
      <c r="D20" s="239"/>
      <c r="E20" s="239"/>
      <c r="F20" s="239"/>
      <c r="G20" s="239"/>
      <c r="H20" s="239"/>
      <c r="I20" s="239"/>
      <c r="J20" s="279"/>
      <c r="K20" s="232"/>
      <c r="L20" s="230"/>
      <c r="M20" s="230"/>
      <c r="N20" s="230"/>
      <c r="O20" s="351"/>
      <c r="P20" s="351"/>
      <c r="Q20" s="351"/>
      <c r="R20" s="219"/>
      <c r="S20" s="219"/>
      <c r="T20" s="351"/>
      <c r="U20" s="351"/>
      <c r="V20" s="351"/>
      <c r="W20" s="219"/>
      <c r="X20" s="219"/>
      <c r="Y20" s="351"/>
      <c r="Z20" s="351"/>
      <c r="AA20" s="351"/>
      <c r="AB20" s="219"/>
      <c r="AC20" s="219"/>
      <c r="AD20" s="53"/>
      <c r="AE20" s="219"/>
      <c r="AF20" s="219"/>
      <c r="AG20" s="219"/>
      <c r="AH20" s="219"/>
      <c r="AI20" s="219"/>
      <c r="AJ20" s="219"/>
      <c r="AK20" s="219"/>
      <c r="AL20" s="53"/>
      <c r="AM20" s="230"/>
      <c r="AN20" s="230"/>
      <c r="AO20" s="230"/>
      <c r="AP20" s="230"/>
      <c r="AQ20" s="351"/>
      <c r="AR20" s="351"/>
      <c r="AS20" s="351"/>
      <c r="AT20" s="219"/>
      <c r="AU20" s="219"/>
      <c r="AV20" s="351"/>
      <c r="AW20" s="351"/>
      <c r="AX20" s="351"/>
      <c r="AY20" s="219"/>
      <c r="AZ20" s="219"/>
      <c r="BA20" s="351"/>
      <c r="BB20" s="351"/>
      <c r="BC20" s="351"/>
      <c r="BD20" s="219"/>
      <c r="BE20" s="220"/>
    </row>
    <row r="21" spans="2:57" s="47" customFormat="1" ht="9.9499999999999993" customHeight="1" x14ac:dyDescent="0.15">
      <c r="B21" s="278"/>
      <c r="C21" s="239"/>
      <c r="D21" s="239"/>
      <c r="E21" s="239"/>
      <c r="F21" s="239"/>
      <c r="G21" s="239"/>
      <c r="H21" s="239"/>
      <c r="I21" s="239"/>
      <c r="J21" s="279"/>
      <c r="K21" s="232"/>
      <c r="L21" s="230"/>
      <c r="M21" s="230"/>
      <c r="N21" s="230"/>
      <c r="O21" s="351"/>
      <c r="P21" s="351"/>
      <c r="Q21" s="351"/>
      <c r="R21" s="219"/>
      <c r="S21" s="219"/>
      <c r="T21" s="351"/>
      <c r="U21" s="351"/>
      <c r="V21" s="351"/>
      <c r="W21" s="219"/>
      <c r="X21" s="219"/>
      <c r="Y21" s="351"/>
      <c r="Z21" s="351"/>
      <c r="AA21" s="351"/>
      <c r="AB21" s="219"/>
      <c r="AC21" s="219"/>
      <c r="AD21" s="53"/>
      <c r="AE21" s="219"/>
      <c r="AF21" s="219"/>
      <c r="AG21" s="219"/>
      <c r="AH21" s="219"/>
      <c r="AI21" s="219"/>
      <c r="AJ21" s="219"/>
      <c r="AK21" s="219"/>
      <c r="AL21" s="53"/>
      <c r="AM21" s="230"/>
      <c r="AN21" s="230"/>
      <c r="AO21" s="230"/>
      <c r="AP21" s="230"/>
      <c r="AQ21" s="351"/>
      <c r="AR21" s="351"/>
      <c r="AS21" s="351"/>
      <c r="AT21" s="219"/>
      <c r="AU21" s="219"/>
      <c r="AV21" s="351"/>
      <c r="AW21" s="351"/>
      <c r="AX21" s="351"/>
      <c r="AY21" s="219"/>
      <c r="AZ21" s="219"/>
      <c r="BA21" s="351"/>
      <c r="BB21" s="351"/>
      <c r="BC21" s="351"/>
      <c r="BD21" s="219"/>
      <c r="BE21" s="220"/>
    </row>
    <row r="22" spans="2:57" s="47" customFormat="1" ht="11.45" customHeight="1" x14ac:dyDescent="0.15">
      <c r="B22" s="280"/>
      <c r="C22" s="281"/>
      <c r="D22" s="281"/>
      <c r="E22" s="281"/>
      <c r="F22" s="281"/>
      <c r="G22" s="281"/>
      <c r="H22" s="281"/>
      <c r="I22" s="281"/>
      <c r="J22" s="282"/>
      <c r="K22" s="221" t="s">
        <v>169</v>
      </c>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3"/>
    </row>
    <row r="23" spans="2:57" s="47" customFormat="1" ht="12.75" customHeight="1" x14ac:dyDescent="0.15">
      <c r="B23" s="209" t="s">
        <v>189</v>
      </c>
      <c r="C23" s="194"/>
      <c r="D23" s="194"/>
      <c r="E23" s="194"/>
      <c r="F23" s="194"/>
      <c r="G23" s="194"/>
      <c r="H23" s="194"/>
      <c r="I23" s="194"/>
      <c r="J23" s="195"/>
      <c r="K23" s="60"/>
      <c r="L23" s="343">
        <v>3427084</v>
      </c>
      <c r="M23" s="343"/>
      <c r="N23" s="343"/>
      <c r="O23" s="343"/>
      <c r="P23" s="343"/>
      <c r="Q23" s="343"/>
      <c r="R23" s="343"/>
      <c r="S23" s="343"/>
      <c r="T23" s="343"/>
      <c r="U23" s="343"/>
      <c r="V23" s="343"/>
      <c r="W23" s="343"/>
      <c r="X23" s="343"/>
      <c r="Y23" s="343"/>
      <c r="Z23" s="343"/>
      <c r="AA23" s="343"/>
      <c r="AB23" s="226" t="s">
        <v>0</v>
      </c>
      <c r="AC23" s="227"/>
      <c r="AD23" s="209" t="s">
        <v>201</v>
      </c>
      <c r="AE23" s="194"/>
      <c r="AF23" s="194"/>
      <c r="AG23" s="194"/>
      <c r="AH23" s="194"/>
      <c r="AI23" s="194"/>
      <c r="AJ23" s="194"/>
      <c r="AK23" s="194"/>
      <c r="AL23" s="195"/>
      <c r="AM23" s="300" t="s">
        <v>200</v>
      </c>
      <c r="AN23" s="301"/>
      <c r="AO23" s="301"/>
      <c r="AP23" s="301"/>
      <c r="AQ23" s="301"/>
      <c r="AR23" s="301"/>
      <c r="AS23" s="301"/>
      <c r="AT23" s="301"/>
      <c r="AU23" s="301"/>
      <c r="AV23" s="301"/>
      <c r="AW23" s="301"/>
      <c r="AX23" s="301"/>
      <c r="AY23" s="301"/>
      <c r="AZ23" s="301"/>
      <c r="BA23" s="301"/>
      <c r="BB23" s="301"/>
      <c r="BC23" s="301"/>
      <c r="BD23" s="301"/>
      <c r="BE23" s="302"/>
    </row>
    <row r="24" spans="2:57" s="47" customFormat="1" ht="9.9499999999999993" customHeight="1" x14ac:dyDescent="0.15">
      <c r="B24" s="274"/>
      <c r="C24" s="219"/>
      <c r="D24" s="219"/>
      <c r="E24" s="219"/>
      <c r="F24" s="219"/>
      <c r="G24" s="219"/>
      <c r="H24" s="219"/>
      <c r="I24" s="219"/>
      <c r="J24" s="220"/>
      <c r="K24" s="86"/>
      <c r="L24" s="344"/>
      <c r="M24" s="344"/>
      <c r="N24" s="344"/>
      <c r="O24" s="344"/>
      <c r="P24" s="344"/>
      <c r="Q24" s="344"/>
      <c r="R24" s="344"/>
      <c r="S24" s="344"/>
      <c r="T24" s="344"/>
      <c r="U24" s="344"/>
      <c r="V24" s="344"/>
      <c r="W24" s="344"/>
      <c r="X24" s="344"/>
      <c r="Y24" s="344"/>
      <c r="Z24" s="344"/>
      <c r="AA24" s="344"/>
      <c r="AB24" s="228"/>
      <c r="AC24" s="229"/>
      <c r="AD24" s="274"/>
      <c r="AE24" s="219"/>
      <c r="AF24" s="219"/>
      <c r="AG24" s="219"/>
      <c r="AH24" s="219"/>
      <c r="AI24" s="219"/>
      <c r="AJ24" s="219"/>
      <c r="AK24" s="219"/>
      <c r="AL24" s="220"/>
      <c r="AM24" s="298"/>
      <c r="AN24" s="299"/>
      <c r="AO24" s="299"/>
      <c r="AP24" s="299"/>
      <c r="AQ24" s="299"/>
      <c r="AR24" s="299"/>
      <c r="AS24" s="299"/>
      <c r="AT24" s="299"/>
      <c r="AU24" s="299"/>
      <c r="AV24" s="299"/>
      <c r="AW24" s="299"/>
      <c r="AX24" s="299"/>
      <c r="AY24" s="299"/>
      <c r="AZ24" s="299"/>
      <c r="BA24" s="299"/>
      <c r="BB24" s="299"/>
      <c r="BC24" s="299"/>
      <c r="BD24" s="219" t="s">
        <v>0</v>
      </c>
      <c r="BE24" s="220"/>
    </row>
    <row r="25" spans="2:57" s="47" customFormat="1" ht="12.75" customHeight="1" thickBot="1" x14ac:dyDescent="0.2">
      <c r="B25" s="274"/>
      <c r="C25" s="219"/>
      <c r="D25" s="219"/>
      <c r="E25" s="219"/>
      <c r="F25" s="219"/>
      <c r="G25" s="219"/>
      <c r="H25" s="219"/>
      <c r="I25" s="219"/>
      <c r="J25" s="220"/>
      <c r="K25" s="275" t="s">
        <v>132</v>
      </c>
      <c r="L25" s="276"/>
      <c r="M25" s="276"/>
      <c r="N25" s="276"/>
      <c r="O25" s="276"/>
      <c r="P25" s="276"/>
      <c r="Q25" s="276"/>
      <c r="R25" s="276"/>
      <c r="S25" s="276"/>
      <c r="T25" s="276"/>
      <c r="U25" s="276"/>
      <c r="V25" s="276"/>
      <c r="W25" s="276"/>
      <c r="X25" s="276"/>
      <c r="Y25" s="276"/>
      <c r="Z25" s="276"/>
      <c r="AA25" s="276"/>
      <c r="AB25" s="276"/>
      <c r="AC25" s="277"/>
      <c r="AD25" s="274"/>
      <c r="AE25" s="219"/>
      <c r="AF25" s="219"/>
      <c r="AG25" s="219"/>
      <c r="AH25" s="219"/>
      <c r="AI25" s="219"/>
      <c r="AJ25" s="219"/>
      <c r="AK25" s="219"/>
      <c r="AL25" s="220"/>
      <c r="AM25" s="298"/>
      <c r="AN25" s="299"/>
      <c r="AO25" s="299"/>
      <c r="AP25" s="299"/>
      <c r="AQ25" s="299"/>
      <c r="AR25" s="299"/>
      <c r="AS25" s="299"/>
      <c r="AT25" s="299"/>
      <c r="AU25" s="299"/>
      <c r="AV25" s="299"/>
      <c r="AW25" s="299"/>
      <c r="AX25" s="299"/>
      <c r="AY25" s="299"/>
      <c r="AZ25" s="299"/>
      <c r="BA25" s="299"/>
      <c r="BB25" s="299"/>
      <c r="BC25" s="299"/>
      <c r="BD25" s="219"/>
      <c r="BE25" s="220"/>
    </row>
    <row r="26" spans="2:57" s="47" customFormat="1" ht="9.9499999999999993" customHeight="1" thickTop="1" x14ac:dyDescent="0.15">
      <c r="B26" s="326" t="s">
        <v>190</v>
      </c>
      <c r="C26" s="327"/>
      <c r="D26" s="327"/>
      <c r="E26" s="327"/>
      <c r="F26" s="327"/>
      <c r="G26" s="327"/>
      <c r="H26" s="327"/>
      <c r="I26" s="327"/>
      <c r="J26" s="328"/>
      <c r="K26" s="251" t="s">
        <v>202</v>
      </c>
      <c r="L26" s="252"/>
      <c r="M26" s="252"/>
      <c r="N26" s="252"/>
      <c r="O26" s="252"/>
      <c r="P26" s="252"/>
      <c r="Q26" s="252"/>
      <c r="R26" s="252"/>
      <c r="S26" s="252"/>
      <c r="T26" s="253"/>
      <c r="U26" s="260" t="s">
        <v>88</v>
      </c>
      <c r="V26" s="261"/>
      <c r="W26" s="261"/>
      <c r="X26" s="261"/>
      <c r="Y26" s="345">
        <v>7</v>
      </c>
      <c r="Z26" s="345"/>
      <c r="AA26" s="266" t="s">
        <v>7</v>
      </c>
      <c r="AB26" s="266"/>
      <c r="AC26" s="348">
        <v>6</v>
      </c>
      <c r="AD26" s="348"/>
      <c r="AE26" s="269" t="s">
        <v>8</v>
      </c>
      <c r="AF26" s="269"/>
      <c r="AG26" s="348">
        <v>27</v>
      </c>
      <c r="AH26" s="348"/>
      <c r="AI26" s="269" t="s">
        <v>9</v>
      </c>
      <c r="AJ26" s="269"/>
      <c r="AK26" s="156"/>
      <c r="AL26" s="269" t="s">
        <v>11</v>
      </c>
      <c r="AM26" s="269"/>
      <c r="AN26" s="269"/>
      <c r="AO26" s="157"/>
      <c r="AP26" s="261" t="s">
        <v>88</v>
      </c>
      <c r="AQ26" s="261"/>
      <c r="AR26" s="261"/>
      <c r="AS26" s="261"/>
      <c r="AT26" s="348">
        <v>7</v>
      </c>
      <c r="AU26" s="348"/>
      <c r="AV26" s="266" t="s">
        <v>7</v>
      </c>
      <c r="AW26" s="266"/>
      <c r="AX26" s="348">
        <v>7</v>
      </c>
      <c r="AY26" s="348"/>
      <c r="AZ26" s="269" t="s">
        <v>8</v>
      </c>
      <c r="BA26" s="269"/>
      <c r="BB26" s="348">
        <v>24</v>
      </c>
      <c r="BC26" s="348"/>
      <c r="BD26" s="269" t="s">
        <v>9</v>
      </c>
      <c r="BE26" s="318"/>
    </row>
    <row r="27" spans="2:57" s="47" customFormat="1" ht="9.9499999999999993" customHeight="1" x14ac:dyDescent="0.15">
      <c r="B27" s="278"/>
      <c r="C27" s="239"/>
      <c r="D27" s="239"/>
      <c r="E27" s="239"/>
      <c r="F27" s="239"/>
      <c r="G27" s="239"/>
      <c r="H27" s="239"/>
      <c r="I27" s="239"/>
      <c r="J27" s="279"/>
      <c r="K27" s="254"/>
      <c r="L27" s="255"/>
      <c r="M27" s="255"/>
      <c r="N27" s="255"/>
      <c r="O27" s="255"/>
      <c r="P27" s="255"/>
      <c r="Q27" s="255"/>
      <c r="R27" s="255"/>
      <c r="S27" s="255"/>
      <c r="T27" s="256"/>
      <c r="U27" s="232"/>
      <c r="V27" s="230"/>
      <c r="W27" s="230"/>
      <c r="X27" s="230"/>
      <c r="Y27" s="346"/>
      <c r="Z27" s="346"/>
      <c r="AA27" s="267"/>
      <c r="AB27" s="267"/>
      <c r="AC27" s="349"/>
      <c r="AD27" s="349"/>
      <c r="AE27" s="219"/>
      <c r="AF27" s="219"/>
      <c r="AG27" s="349"/>
      <c r="AH27" s="349"/>
      <c r="AI27" s="219"/>
      <c r="AJ27" s="219"/>
      <c r="AK27" s="149"/>
      <c r="AL27" s="219"/>
      <c r="AM27" s="219"/>
      <c r="AN27" s="219"/>
      <c r="AO27" s="151"/>
      <c r="AP27" s="230"/>
      <c r="AQ27" s="230"/>
      <c r="AR27" s="230"/>
      <c r="AS27" s="230"/>
      <c r="AT27" s="349"/>
      <c r="AU27" s="349"/>
      <c r="AV27" s="267"/>
      <c r="AW27" s="267"/>
      <c r="AX27" s="349"/>
      <c r="AY27" s="349"/>
      <c r="AZ27" s="219"/>
      <c r="BA27" s="219"/>
      <c r="BB27" s="349"/>
      <c r="BC27" s="349"/>
      <c r="BD27" s="219"/>
      <c r="BE27" s="220"/>
    </row>
    <row r="28" spans="2:57" s="47" customFormat="1" ht="9.9499999999999993" customHeight="1" x14ac:dyDescent="0.15">
      <c r="B28" s="278"/>
      <c r="C28" s="239"/>
      <c r="D28" s="239"/>
      <c r="E28" s="239"/>
      <c r="F28" s="239"/>
      <c r="G28" s="239"/>
      <c r="H28" s="239"/>
      <c r="I28" s="239"/>
      <c r="J28" s="279"/>
      <c r="K28" s="257"/>
      <c r="L28" s="258"/>
      <c r="M28" s="258"/>
      <c r="N28" s="258"/>
      <c r="O28" s="258"/>
      <c r="P28" s="258"/>
      <c r="Q28" s="258"/>
      <c r="R28" s="258"/>
      <c r="S28" s="258"/>
      <c r="T28" s="259"/>
      <c r="U28" s="262"/>
      <c r="V28" s="216"/>
      <c r="W28" s="216"/>
      <c r="X28" s="216"/>
      <c r="Y28" s="347"/>
      <c r="Z28" s="347"/>
      <c r="AA28" s="268"/>
      <c r="AB28" s="268"/>
      <c r="AC28" s="350"/>
      <c r="AD28" s="350"/>
      <c r="AE28" s="197"/>
      <c r="AF28" s="197"/>
      <c r="AG28" s="350"/>
      <c r="AH28" s="350"/>
      <c r="AI28" s="197"/>
      <c r="AJ28" s="197"/>
      <c r="AK28" s="76"/>
      <c r="AL28" s="197"/>
      <c r="AM28" s="197"/>
      <c r="AN28" s="197"/>
      <c r="AO28" s="152"/>
      <c r="AP28" s="216"/>
      <c r="AQ28" s="216"/>
      <c r="AR28" s="216"/>
      <c r="AS28" s="216"/>
      <c r="AT28" s="350"/>
      <c r="AU28" s="350"/>
      <c r="AV28" s="268"/>
      <c r="AW28" s="268"/>
      <c r="AX28" s="350"/>
      <c r="AY28" s="350"/>
      <c r="AZ28" s="197"/>
      <c r="BA28" s="197"/>
      <c r="BB28" s="350"/>
      <c r="BC28" s="350"/>
      <c r="BD28" s="197"/>
      <c r="BE28" s="198"/>
    </row>
    <row r="29" spans="2:57" s="47" customFormat="1" ht="8.1" customHeight="1" x14ac:dyDescent="0.15">
      <c r="B29" s="278"/>
      <c r="C29" s="239"/>
      <c r="D29" s="239"/>
      <c r="E29" s="239"/>
      <c r="F29" s="239"/>
      <c r="G29" s="239"/>
      <c r="H29" s="239"/>
      <c r="I29" s="239"/>
      <c r="J29" s="279"/>
      <c r="K29" s="193" t="s">
        <v>191</v>
      </c>
      <c r="L29" s="194"/>
      <c r="M29" s="194"/>
      <c r="N29" s="194"/>
      <c r="O29" s="194"/>
      <c r="P29" s="194"/>
      <c r="Q29" s="194"/>
      <c r="R29" s="194"/>
      <c r="S29" s="194"/>
      <c r="T29" s="194"/>
      <c r="U29" s="194"/>
      <c r="V29" s="194"/>
      <c r="W29" s="194"/>
      <c r="X29" s="194"/>
      <c r="Y29" s="194"/>
      <c r="Z29" s="194"/>
      <c r="AA29" s="194"/>
      <c r="AB29" s="194"/>
      <c r="AC29" s="195"/>
      <c r="AD29" s="308"/>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4"/>
    </row>
    <row r="30" spans="2:57" s="47" customFormat="1" ht="8.1" customHeight="1" x14ac:dyDescent="0.15">
      <c r="B30" s="278"/>
      <c r="C30" s="239"/>
      <c r="D30" s="239"/>
      <c r="E30" s="239"/>
      <c r="F30" s="239"/>
      <c r="G30" s="239"/>
      <c r="H30" s="239"/>
      <c r="I30" s="239"/>
      <c r="J30" s="279"/>
      <c r="K30" s="274"/>
      <c r="L30" s="219"/>
      <c r="M30" s="219"/>
      <c r="N30" s="219"/>
      <c r="O30" s="219"/>
      <c r="P30" s="219"/>
      <c r="Q30" s="219"/>
      <c r="R30" s="219"/>
      <c r="S30" s="219"/>
      <c r="T30" s="219"/>
      <c r="U30" s="219"/>
      <c r="V30" s="219"/>
      <c r="W30" s="219"/>
      <c r="X30" s="219"/>
      <c r="Y30" s="219"/>
      <c r="Z30" s="219"/>
      <c r="AA30" s="219"/>
      <c r="AB30" s="219"/>
      <c r="AC30" s="220"/>
      <c r="AD30" s="309"/>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10"/>
    </row>
    <row r="31" spans="2:57" s="47" customFormat="1" ht="8.1" customHeight="1" x14ac:dyDescent="0.15">
      <c r="B31" s="278"/>
      <c r="C31" s="239"/>
      <c r="D31" s="239"/>
      <c r="E31" s="239"/>
      <c r="F31" s="239"/>
      <c r="G31" s="239"/>
      <c r="H31" s="239"/>
      <c r="I31" s="239"/>
      <c r="J31" s="279"/>
      <c r="K31" s="274"/>
      <c r="L31" s="219"/>
      <c r="M31" s="219"/>
      <c r="N31" s="219"/>
      <c r="O31" s="219"/>
      <c r="P31" s="219"/>
      <c r="Q31" s="219"/>
      <c r="R31" s="219"/>
      <c r="S31" s="219"/>
      <c r="T31" s="219"/>
      <c r="U31" s="219"/>
      <c r="V31" s="219"/>
      <c r="W31" s="219"/>
      <c r="X31" s="219"/>
      <c r="Y31" s="219"/>
      <c r="Z31" s="219"/>
      <c r="AA31" s="219"/>
      <c r="AB31" s="219"/>
      <c r="AC31" s="220"/>
      <c r="AD31" s="309"/>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10"/>
    </row>
    <row r="32" spans="2:57" s="47" customFormat="1" ht="5.0999999999999996" customHeight="1" x14ac:dyDescent="0.15">
      <c r="B32" s="278"/>
      <c r="C32" s="239"/>
      <c r="D32" s="239"/>
      <c r="E32" s="239"/>
      <c r="F32" s="239"/>
      <c r="G32" s="239"/>
      <c r="H32" s="239"/>
      <c r="I32" s="239"/>
      <c r="J32" s="279"/>
      <c r="K32" s="209" t="s">
        <v>218</v>
      </c>
      <c r="L32" s="194"/>
      <c r="M32" s="194"/>
      <c r="N32" s="194"/>
      <c r="O32" s="194"/>
      <c r="P32" s="194"/>
      <c r="Q32" s="194"/>
      <c r="R32" s="194"/>
      <c r="S32" s="194"/>
      <c r="T32" s="194"/>
      <c r="U32" s="162"/>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9"/>
    </row>
    <row r="33" spans="2:57" s="47" customFormat="1" ht="12" customHeight="1" x14ac:dyDescent="0.15">
      <c r="B33" s="278"/>
      <c r="C33" s="239"/>
      <c r="D33" s="239"/>
      <c r="E33" s="239"/>
      <c r="F33" s="239"/>
      <c r="G33" s="239"/>
      <c r="H33" s="239"/>
      <c r="I33" s="239"/>
      <c r="J33" s="279"/>
      <c r="K33" s="274"/>
      <c r="L33" s="219"/>
      <c r="M33" s="219"/>
      <c r="N33" s="219"/>
      <c r="O33" s="219"/>
      <c r="P33" s="219"/>
      <c r="Q33" s="219"/>
      <c r="R33" s="219"/>
      <c r="S33" s="219"/>
      <c r="T33" s="219"/>
      <c r="U33" s="163"/>
      <c r="V33" s="304"/>
      <c r="W33" s="304"/>
      <c r="X33" s="312" t="s">
        <v>193</v>
      </c>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165"/>
    </row>
    <row r="34" spans="2:57" s="47" customFormat="1" ht="15" customHeight="1" x14ac:dyDescent="0.15">
      <c r="B34" s="278"/>
      <c r="C34" s="239"/>
      <c r="D34" s="239"/>
      <c r="E34" s="239"/>
      <c r="F34" s="239"/>
      <c r="G34" s="239"/>
      <c r="H34" s="239"/>
      <c r="I34" s="239"/>
      <c r="J34" s="279"/>
      <c r="K34" s="274"/>
      <c r="L34" s="219"/>
      <c r="M34" s="219"/>
      <c r="N34" s="219"/>
      <c r="O34" s="219"/>
      <c r="P34" s="219"/>
      <c r="Q34" s="219"/>
      <c r="R34" s="219"/>
      <c r="S34" s="219"/>
      <c r="T34" s="219"/>
      <c r="U34" s="163"/>
      <c r="V34" s="304"/>
      <c r="W34" s="304"/>
      <c r="X34" s="313" t="s">
        <v>195</v>
      </c>
      <c r="Y34" s="313"/>
      <c r="Z34" s="313"/>
      <c r="AA34" s="342">
        <v>7</v>
      </c>
      <c r="AB34" s="342"/>
      <c r="AC34" s="313" t="s">
        <v>7</v>
      </c>
      <c r="AD34" s="313"/>
      <c r="AE34" s="342">
        <v>6</v>
      </c>
      <c r="AF34" s="342"/>
      <c r="AG34" s="313" t="s">
        <v>122</v>
      </c>
      <c r="AH34" s="313"/>
      <c r="AI34" s="342">
        <v>27</v>
      </c>
      <c r="AJ34" s="342"/>
      <c r="AK34" s="313" t="s">
        <v>106</v>
      </c>
      <c r="AL34" s="313"/>
      <c r="AM34" s="313" t="s">
        <v>11</v>
      </c>
      <c r="AN34" s="313"/>
      <c r="AO34" s="313" t="s">
        <v>88</v>
      </c>
      <c r="AP34" s="313"/>
      <c r="AQ34" s="313"/>
      <c r="AR34" s="342">
        <v>7</v>
      </c>
      <c r="AS34" s="342"/>
      <c r="AT34" s="313" t="s">
        <v>7</v>
      </c>
      <c r="AU34" s="313"/>
      <c r="AV34" s="342">
        <v>9</v>
      </c>
      <c r="AW34" s="342"/>
      <c r="AX34" s="313" t="s">
        <v>122</v>
      </c>
      <c r="AY34" s="313"/>
      <c r="AZ34" s="342">
        <v>30</v>
      </c>
      <c r="BA34" s="342"/>
      <c r="BB34" s="313" t="s">
        <v>196</v>
      </c>
      <c r="BC34" s="313"/>
      <c r="BD34" s="164"/>
      <c r="BE34" s="55"/>
    </row>
    <row r="35" spans="2:57" s="47" customFormat="1" ht="12" customHeight="1" x14ac:dyDescent="0.15">
      <c r="B35" s="278"/>
      <c r="C35" s="239"/>
      <c r="D35" s="239"/>
      <c r="E35" s="239"/>
      <c r="F35" s="239"/>
      <c r="G35" s="239"/>
      <c r="H35" s="239"/>
      <c r="I35" s="239"/>
      <c r="J35" s="279"/>
      <c r="K35" s="274"/>
      <c r="L35" s="219"/>
      <c r="M35" s="219"/>
      <c r="N35" s="219"/>
      <c r="O35" s="219"/>
      <c r="P35" s="219"/>
      <c r="Q35" s="219"/>
      <c r="R35" s="219"/>
      <c r="S35" s="219"/>
      <c r="T35" s="219"/>
      <c r="U35" s="163"/>
      <c r="V35" s="304"/>
      <c r="W35" s="304"/>
      <c r="X35" s="312" t="s">
        <v>215</v>
      </c>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165"/>
    </row>
    <row r="36" spans="2:57" s="47" customFormat="1" ht="12" customHeight="1" x14ac:dyDescent="0.15">
      <c r="B36" s="278"/>
      <c r="C36" s="239"/>
      <c r="D36" s="239"/>
      <c r="E36" s="239"/>
      <c r="F36" s="239"/>
      <c r="G36" s="239"/>
      <c r="H36" s="239"/>
      <c r="I36" s="239"/>
      <c r="J36" s="279"/>
      <c r="K36" s="274"/>
      <c r="L36" s="219"/>
      <c r="M36" s="219"/>
      <c r="N36" s="219"/>
      <c r="O36" s="219"/>
      <c r="P36" s="219"/>
      <c r="Q36" s="219"/>
      <c r="R36" s="219"/>
      <c r="S36" s="219"/>
      <c r="T36" s="219"/>
      <c r="U36" s="163"/>
      <c r="V36" s="304"/>
      <c r="W36" s="304"/>
      <c r="X36" s="312" t="s">
        <v>214</v>
      </c>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165"/>
    </row>
    <row r="37" spans="2:57" s="47" customFormat="1" ht="12" customHeight="1" x14ac:dyDescent="0.15">
      <c r="B37" s="278"/>
      <c r="C37" s="239"/>
      <c r="D37" s="239"/>
      <c r="E37" s="239"/>
      <c r="F37" s="239"/>
      <c r="G37" s="239"/>
      <c r="H37" s="239"/>
      <c r="I37" s="239"/>
      <c r="J37" s="279"/>
      <c r="K37" s="274"/>
      <c r="L37" s="219"/>
      <c r="M37" s="219"/>
      <c r="N37" s="219"/>
      <c r="O37" s="219"/>
      <c r="P37" s="219"/>
      <c r="Q37" s="219"/>
      <c r="R37" s="219"/>
      <c r="S37" s="219"/>
      <c r="T37" s="219"/>
      <c r="U37" s="163"/>
      <c r="V37" s="304"/>
      <c r="W37" s="304"/>
      <c r="X37" s="312" t="s">
        <v>216</v>
      </c>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165"/>
    </row>
    <row r="38" spans="2:57" s="47" customFormat="1" ht="12" customHeight="1" x14ac:dyDescent="0.15">
      <c r="B38" s="278"/>
      <c r="C38" s="239"/>
      <c r="D38" s="239"/>
      <c r="E38" s="239"/>
      <c r="F38" s="239"/>
      <c r="G38" s="239"/>
      <c r="H38" s="239"/>
      <c r="I38" s="239"/>
      <c r="J38" s="279"/>
      <c r="K38" s="274"/>
      <c r="L38" s="219"/>
      <c r="M38" s="219"/>
      <c r="N38" s="219"/>
      <c r="O38" s="219"/>
      <c r="P38" s="219"/>
      <c r="Q38" s="219"/>
      <c r="R38" s="219"/>
      <c r="S38" s="219"/>
      <c r="T38" s="219"/>
      <c r="U38" s="171"/>
      <c r="V38" s="304"/>
      <c r="W38" s="304"/>
      <c r="X38" s="312" t="s">
        <v>213</v>
      </c>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165"/>
    </row>
    <row r="39" spans="2:57" s="47" customFormat="1" ht="12" customHeight="1" x14ac:dyDescent="0.15">
      <c r="B39" s="278"/>
      <c r="C39" s="239"/>
      <c r="D39" s="239"/>
      <c r="E39" s="239"/>
      <c r="F39" s="239"/>
      <c r="G39" s="239"/>
      <c r="H39" s="239"/>
      <c r="I39" s="239"/>
      <c r="J39" s="279"/>
      <c r="K39" s="274"/>
      <c r="L39" s="219"/>
      <c r="M39" s="219"/>
      <c r="N39" s="219"/>
      <c r="O39" s="219"/>
      <c r="P39" s="219"/>
      <c r="Q39" s="219"/>
      <c r="R39" s="219"/>
      <c r="S39" s="219"/>
      <c r="T39" s="219"/>
      <c r="U39" s="171"/>
      <c r="V39" s="304"/>
      <c r="W39" s="304"/>
      <c r="X39" s="312" t="s">
        <v>212</v>
      </c>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165"/>
    </row>
    <row r="40" spans="2:57" s="47" customFormat="1" ht="12" customHeight="1" x14ac:dyDescent="0.15">
      <c r="B40" s="278"/>
      <c r="C40" s="239"/>
      <c r="D40" s="239"/>
      <c r="E40" s="239"/>
      <c r="F40" s="239"/>
      <c r="G40" s="239"/>
      <c r="H40" s="239"/>
      <c r="I40" s="239"/>
      <c r="J40" s="279"/>
      <c r="K40" s="274"/>
      <c r="L40" s="219"/>
      <c r="M40" s="219"/>
      <c r="N40" s="219"/>
      <c r="O40" s="219"/>
      <c r="P40" s="219"/>
      <c r="Q40" s="219"/>
      <c r="R40" s="219"/>
      <c r="S40" s="219"/>
      <c r="T40" s="219"/>
      <c r="U40" s="171"/>
      <c r="V40" s="304"/>
      <c r="W40" s="304"/>
      <c r="X40" s="312" t="s">
        <v>211</v>
      </c>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165"/>
    </row>
    <row r="41" spans="2:57" s="47" customFormat="1" ht="12" customHeight="1" x14ac:dyDescent="0.15">
      <c r="B41" s="278"/>
      <c r="C41" s="239"/>
      <c r="D41" s="239"/>
      <c r="E41" s="239"/>
      <c r="F41" s="239"/>
      <c r="G41" s="239"/>
      <c r="H41" s="239"/>
      <c r="I41" s="239"/>
      <c r="J41" s="279"/>
      <c r="K41" s="274"/>
      <c r="L41" s="219"/>
      <c r="M41" s="219"/>
      <c r="N41" s="219"/>
      <c r="O41" s="219"/>
      <c r="P41" s="219"/>
      <c r="Q41" s="219"/>
      <c r="R41" s="219"/>
      <c r="S41" s="219"/>
      <c r="T41" s="219"/>
      <c r="U41" s="171"/>
      <c r="V41" s="304"/>
      <c r="W41" s="304"/>
      <c r="X41" s="312" t="s">
        <v>194</v>
      </c>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165"/>
    </row>
    <row r="42" spans="2:57" s="47" customFormat="1" ht="12" customHeight="1" x14ac:dyDescent="0.15">
      <c r="B42" s="278"/>
      <c r="C42" s="239"/>
      <c r="D42" s="239"/>
      <c r="E42" s="239"/>
      <c r="F42" s="239"/>
      <c r="G42" s="239"/>
      <c r="H42" s="239"/>
      <c r="I42" s="239"/>
      <c r="J42" s="279"/>
      <c r="K42" s="274"/>
      <c r="L42" s="219"/>
      <c r="M42" s="219"/>
      <c r="N42" s="219"/>
      <c r="O42" s="219"/>
      <c r="P42" s="219"/>
      <c r="Q42" s="219"/>
      <c r="R42" s="219"/>
      <c r="S42" s="219"/>
      <c r="T42" s="219"/>
      <c r="U42" s="171"/>
      <c r="V42" s="164"/>
      <c r="W42" s="164"/>
      <c r="X42" s="53"/>
      <c r="Y42" s="313" t="s">
        <v>192</v>
      </c>
      <c r="Z42" s="313"/>
      <c r="AA42" s="313"/>
      <c r="AB42" s="313"/>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165"/>
    </row>
    <row r="43" spans="2:57" s="47" customFormat="1" ht="9.9499999999999993" customHeight="1" x14ac:dyDescent="0.15">
      <c r="B43" s="212"/>
      <c r="C43" s="213"/>
      <c r="D43" s="213"/>
      <c r="E43" s="213"/>
      <c r="F43" s="213"/>
      <c r="G43" s="213"/>
      <c r="H43" s="213"/>
      <c r="I43" s="213"/>
      <c r="J43" s="214"/>
      <c r="K43" s="196"/>
      <c r="L43" s="197"/>
      <c r="M43" s="197"/>
      <c r="N43" s="197"/>
      <c r="O43" s="197"/>
      <c r="P43" s="197"/>
      <c r="Q43" s="197"/>
      <c r="R43" s="197"/>
      <c r="S43" s="197"/>
      <c r="T43" s="197"/>
      <c r="U43" s="169"/>
      <c r="V43" s="160"/>
      <c r="W43" s="160"/>
      <c r="X43" s="56"/>
      <c r="Y43" s="147"/>
      <c r="Z43" s="147"/>
      <c r="AA43" s="147"/>
      <c r="AB43" s="147"/>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161"/>
    </row>
    <row r="44" spans="2:57" s="47" customFormat="1" ht="12.75" customHeight="1" x14ac:dyDescent="0.15">
      <c r="B44" s="209" t="s">
        <v>198</v>
      </c>
      <c r="C44" s="194"/>
      <c r="D44" s="194"/>
      <c r="E44" s="194"/>
      <c r="F44" s="194"/>
      <c r="G44" s="194"/>
      <c r="H44" s="194"/>
      <c r="I44" s="194"/>
      <c r="J44" s="195"/>
      <c r="K44" s="60"/>
      <c r="L44" s="343">
        <v>35460</v>
      </c>
      <c r="M44" s="343"/>
      <c r="N44" s="343"/>
      <c r="O44" s="343"/>
      <c r="P44" s="343"/>
      <c r="Q44" s="343"/>
      <c r="R44" s="343"/>
      <c r="S44" s="343"/>
      <c r="T44" s="343"/>
      <c r="U44" s="343"/>
      <c r="V44" s="343"/>
      <c r="W44" s="343"/>
      <c r="X44" s="343"/>
      <c r="Y44" s="343"/>
      <c r="Z44" s="343"/>
      <c r="AA44" s="343"/>
      <c r="AB44" s="226" t="s">
        <v>0</v>
      </c>
      <c r="AC44" s="227"/>
      <c r="AD44" s="209" t="s">
        <v>199</v>
      </c>
      <c r="AE44" s="194"/>
      <c r="AF44" s="194"/>
      <c r="AG44" s="194"/>
      <c r="AH44" s="194"/>
      <c r="AI44" s="194"/>
      <c r="AJ44" s="194"/>
      <c r="AK44" s="194"/>
      <c r="AL44" s="195"/>
      <c r="AM44" s="300" t="s">
        <v>95</v>
      </c>
      <c r="AN44" s="301"/>
      <c r="AO44" s="301"/>
      <c r="AP44" s="301"/>
      <c r="AQ44" s="301"/>
      <c r="AR44" s="301"/>
      <c r="AS44" s="301"/>
      <c r="AT44" s="301"/>
      <c r="AU44" s="301"/>
      <c r="AV44" s="301"/>
      <c r="AW44" s="301"/>
      <c r="AX44" s="301"/>
      <c r="AY44" s="301"/>
      <c r="AZ44" s="301"/>
      <c r="BA44" s="301"/>
      <c r="BB44" s="301"/>
      <c r="BC44" s="301"/>
      <c r="BD44" s="301"/>
      <c r="BE44" s="302"/>
    </row>
    <row r="45" spans="2:57" s="47" customFormat="1" ht="9.9499999999999993" customHeight="1" x14ac:dyDescent="0.15">
      <c r="B45" s="274"/>
      <c r="C45" s="219"/>
      <c r="D45" s="219"/>
      <c r="E45" s="219"/>
      <c r="F45" s="219"/>
      <c r="G45" s="219"/>
      <c r="H45" s="219"/>
      <c r="I45" s="219"/>
      <c r="J45" s="220"/>
      <c r="K45" s="86"/>
      <c r="L45" s="344"/>
      <c r="M45" s="344"/>
      <c r="N45" s="344"/>
      <c r="O45" s="344"/>
      <c r="P45" s="344"/>
      <c r="Q45" s="344"/>
      <c r="R45" s="344"/>
      <c r="S45" s="344"/>
      <c r="T45" s="344"/>
      <c r="U45" s="344"/>
      <c r="V45" s="344"/>
      <c r="W45" s="344"/>
      <c r="X45" s="344"/>
      <c r="Y45" s="344"/>
      <c r="Z45" s="344"/>
      <c r="AA45" s="344"/>
      <c r="AB45" s="228"/>
      <c r="AC45" s="229"/>
      <c r="AD45" s="274"/>
      <c r="AE45" s="219"/>
      <c r="AF45" s="219"/>
      <c r="AG45" s="219"/>
      <c r="AH45" s="219"/>
      <c r="AI45" s="219"/>
      <c r="AJ45" s="219"/>
      <c r="AK45" s="219"/>
      <c r="AL45" s="220"/>
      <c r="AM45" s="274"/>
      <c r="AN45" s="219"/>
      <c r="AO45" s="219"/>
      <c r="AP45" s="219"/>
      <c r="AQ45" s="219"/>
      <c r="AR45" s="219"/>
      <c r="AS45" s="219"/>
      <c r="AT45" s="219"/>
      <c r="AU45" s="219"/>
      <c r="AV45" s="219"/>
      <c r="AW45" s="219"/>
      <c r="AX45" s="219"/>
      <c r="AY45" s="219"/>
      <c r="AZ45" s="219"/>
      <c r="BA45" s="219"/>
      <c r="BB45" s="219"/>
      <c r="BC45" s="219"/>
      <c r="BD45" s="219" t="s">
        <v>0</v>
      </c>
      <c r="BE45" s="220"/>
    </row>
    <row r="46" spans="2:57" s="47" customFormat="1" ht="12.75" customHeight="1" thickBot="1" x14ac:dyDescent="0.2">
      <c r="B46" s="325"/>
      <c r="C46" s="323"/>
      <c r="D46" s="323"/>
      <c r="E46" s="323"/>
      <c r="F46" s="323"/>
      <c r="G46" s="323"/>
      <c r="H46" s="323"/>
      <c r="I46" s="323"/>
      <c r="J46" s="324"/>
      <c r="K46" s="331" t="s">
        <v>132</v>
      </c>
      <c r="L46" s="332"/>
      <c r="M46" s="332"/>
      <c r="N46" s="332"/>
      <c r="O46" s="332"/>
      <c r="P46" s="332"/>
      <c r="Q46" s="332"/>
      <c r="R46" s="332"/>
      <c r="S46" s="332"/>
      <c r="T46" s="332"/>
      <c r="U46" s="332"/>
      <c r="V46" s="332"/>
      <c r="W46" s="332"/>
      <c r="X46" s="332"/>
      <c r="Y46" s="332"/>
      <c r="Z46" s="332"/>
      <c r="AA46" s="332"/>
      <c r="AB46" s="332"/>
      <c r="AC46" s="333"/>
      <c r="AD46" s="325"/>
      <c r="AE46" s="323"/>
      <c r="AF46" s="323"/>
      <c r="AG46" s="323"/>
      <c r="AH46" s="323"/>
      <c r="AI46" s="323"/>
      <c r="AJ46" s="323"/>
      <c r="AK46" s="323"/>
      <c r="AL46" s="324"/>
      <c r="AM46" s="325"/>
      <c r="AN46" s="323"/>
      <c r="AO46" s="323"/>
      <c r="AP46" s="323"/>
      <c r="AQ46" s="323"/>
      <c r="AR46" s="323"/>
      <c r="AS46" s="323"/>
      <c r="AT46" s="323"/>
      <c r="AU46" s="323"/>
      <c r="AV46" s="323"/>
      <c r="AW46" s="323"/>
      <c r="AX46" s="323"/>
      <c r="AY46" s="323"/>
      <c r="AZ46" s="323"/>
      <c r="BA46" s="323"/>
      <c r="BB46" s="323"/>
      <c r="BC46" s="323"/>
      <c r="BD46" s="323"/>
      <c r="BE46" s="324"/>
    </row>
    <row r="47" spans="2:57" s="47" customFormat="1" ht="8.1" customHeight="1" thickTop="1" x14ac:dyDescent="0.15">
      <c r="B47" s="167"/>
      <c r="C47" s="168"/>
      <c r="D47" s="168"/>
      <c r="E47" s="168"/>
      <c r="F47" s="168"/>
      <c r="G47" s="168"/>
      <c r="H47" s="168"/>
      <c r="I47" s="168"/>
      <c r="J47" s="168"/>
      <c r="K47" s="164"/>
      <c r="L47" s="164"/>
      <c r="M47" s="164"/>
      <c r="N47" s="164"/>
      <c r="O47" s="164"/>
      <c r="P47" s="164"/>
      <c r="Q47" s="164"/>
      <c r="R47" s="164"/>
      <c r="S47" s="164"/>
      <c r="T47" s="164"/>
      <c r="U47" s="166"/>
      <c r="V47" s="164"/>
      <c r="W47" s="164"/>
      <c r="X47" s="53"/>
      <c r="Y47" s="170"/>
      <c r="Z47" s="170"/>
      <c r="AA47" s="170"/>
      <c r="AB47" s="170"/>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65"/>
    </row>
    <row r="48" spans="2:57" s="47" customFormat="1" ht="15" customHeight="1" x14ac:dyDescent="0.15">
      <c r="B48" s="320" t="s">
        <v>197</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2"/>
    </row>
    <row r="49" spans="2:57" s="47" customFormat="1" ht="5.0999999999999996" customHeight="1" x14ac:dyDescent="0.15">
      <c r="B49" s="86"/>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50"/>
    </row>
    <row r="50" spans="2:57" s="47" customFormat="1" ht="15" customHeight="1" x14ac:dyDescent="0.15">
      <c r="B50" s="86" t="s">
        <v>12</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50"/>
    </row>
    <row r="51" spans="2:57" s="47" customFormat="1" ht="5.0999999999999996" customHeight="1" x14ac:dyDescent="0.15">
      <c r="B51" s="58"/>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5"/>
    </row>
    <row r="52" spans="2:57" s="47" customFormat="1" ht="15" customHeight="1" x14ac:dyDescent="0.15">
      <c r="B52" s="58"/>
      <c r="C52" s="53"/>
      <c r="D52" s="53"/>
      <c r="E52" s="53"/>
      <c r="F52" s="233" t="s">
        <v>88</v>
      </c>
      <c r="G52" s="233"/>
      <c r="H52" s="233"/>
      <c r="I52" s="233"/>
      <c r="J52" s="233"/>
      <c r="K52" s="337">
        <v>7</v>
      </c>
      <c r="L52" s="337"/>
      <c r="M52" s="219" t="s">
        <v>7</v>
      </c>
      <c r="N52" s="219"/>
      <c r="O52" s="337">
        <v>7</v>
      </c>
      <c r="P52" s="337"/>
      <c r="Q52" s="219" t="s">
        <v>8</v>
      </c>
      <c r="R52" s="219"/>
      <c r="S52" s="337">
        <v>10</v>
      </c>
      <c r="T52" s="337"/>
      <c r="U52" s="219" t="s">
        <v>9</v>
      </c>
      <c r="V52" s="219"/>
      <c r="W52" s="53"/>
      <c r="X52" s="53"/>
      <c r="Y52" s="53"/>
      <c r="Z52" s="239" t="s">
        <v>94</v>
      </c>
      <c r="AA52" s="239"/>
      <c r="AB52" s="239"/>
      <c r="AC52" s="239"/>
      <c r="AD52" s="239"/>
      <c r="AE52" s="228" t="s">
        <v>1</v>
      </c>
      <c r="AF52" s="228"/>
      <c r="AG52" s="228"/>
      <c r="AH52" s="228"/>
      <c r="AI52" s="228"/>
      <c r="AJ52" s="338" t="s">
        <v>253</v>
      </c>
      <c r="AK52" s="338"/>
      <c r="AL52" s="338"/>
      <c r="AM52" s="338"/>
      <c r="AN52" s="338"/>
      <c r="AO52" s="338"/>
      <c r="AP52" s="338"/>
      <c r="AQ52" s="338"/>
      <c r="AR52" s="338"/>
      <c r="AS52" s="338"/>
      <c r="AT52" s="338"/>
      <c r="AU52" s="338"/>
      <c r="AV52" s="338"/>
      <c r="AW52" s="338"/>
      <c r="AX52" s="338"/>
      <c r="AY52" s="338"/>
      <c r="AZ52" s="338"/>
      <c r="BA52" s="338"/>
      <c r="BB52" s="53"/>
      <c r="BC52" s="53"/>
      <c r="BD52" s="53"/>
      <c r="BE52" s="55"/>
    </row>
    <row r="53" spans="2:57" s="47" customFormat="1" ht="20.25" customHeight="1" x14ac:dyDescent="0.15">
      <c r="B53" s="58"/>
      <c r="C53" s="53"/>
      <c r="D53" s="53"/>
      <c r="E53" s="53"/>
      <c r="F53" s="53"/>
      <c r="G53" s="53"/>
      <c r="H53" s="53"/>
      <c r="I53" s="53"/>
      <c r="J53" s="53"/>
      <c r="K53" s="53"/>
      <c r="L53" s="53"/>
      <c r="M53" s="53"/>
      <c r="N53" s="53"/>
      <c r="O53" s="53"/>
      <c r="P53" s="53"/>
      <c r="Q53" s="53"/>
      <c r="R53" s="53"/>
      <c r="S53" s="53"/>
      <c r="T53" s="53"/>
      <c r="U53" s="53"/>
      <c r="V53" s="53"/>
      <c r="W53" s="53"/>
      <c r="X53" s="53"/>
      <c r="Y53" s="53"/>
      <c r="Z53" s="239"/>
      <c r="AA53" s="239"/>
      <c r="AB53" s="239"/>
      <c r="AC53" s="239"/>
      <c r="AD53" s="239"/>
      <c r="AE53" s="228" t="s">
        <v>2</v>
      </c>
      <c r="AF53" s="228"/>
      <c r="AG53" s="228"/>
      <c r="AH53" s="228"/>
      <c r="AI53" s="228"/>
      <c r="AJ53" s="336" t="s">
        <v>137</v>
      </c>
      <c r="AK53" s="336"/>
      <c r="AL53" s="336"/>
      <c r="AM53" s="336"/>
      <c r="AN53" s="336"/>
      <c r="AO53" s="336"/>
      <c r="AP53" s="336"/>
      <c r="AQ53" s="336"/>
      <c r="AR53" s="336"/>
      <c r="AS53" s="336"/>
      <c r="AT53" s="336"/>
      <c r="AU53" s="336"/>
      <c r="AV53" s="336"/>
      <c r="AW53" s="336"/>
      <c r="AX53" s="336"/>
      <c r="AY53" s="336"/>
      <c r="AZ53" s="336"/>
      <c r="BA53" s="336"/>
      <c r="BB53" s="54"/>
      <c r="BC53" s="53"/>
      <c r="BD53" s="53"/>
      <c r="BE53" s="55"/>
    </row>
    <row r="54" spans="2:57" s="47" customFormat="1" ht="20.25" customHeight="1" x14ac:dyDescent="0.15">
      <c r="B54" s="58"/>
      <c r="C54" s="53"/>
      <c r="D54" s="53"/>
      <c r="E54" s="53"/>
      <c r="F54" s="53"/>
      <c r="G54" s="53"/>
      <c r="H54" s="53"/>
      <c r="I54" s="53"/>
      <c r="J54" s="53"/>
      <c r="K54" s="53"/>
      <c r="L54" s="53"/>
      <c r="M54" s="53"/>
      <c r="N54" s="53"/>
      <c r="O54" s="53"/>
      <c r="P54" s="53"/>
      <c r="Q54" s="53"/>
      <c r="R54" s="53"/>
      <c r="S54" s="53"/>
      <c r="T54" s="53"/>
      <c r="U54" s="53"/>
      <c r="V54" s="53"/>
      <c r="W54" s="53"/>
      <c r="X54" s="53"/>
      <c r="Y54" s="53"/>
      <c r="Z54" s="239"/>
      <c r="AA54" s="239"/>
      <c r="AB54" s="239"/>
      <c r="AC54" s="239"/>
      <c r="AD54" s="239"/>
      <c r="AE54" s="228" t="s">
        <v>5</v>
      </c>
      <c r="AF54" s="228"/>
      <c r="AG54" s="228"/>
      <c r="AH54" s="228"/>
      <c r="AI54" s="228"/>
      <c r="AJ54" s="339" t="s">
        <v>171</v>
      </c>
      <c r="AK54" s="339"/>
      <c r="AL54" s="339"/>
      <c r="AM54" s="339"/>
      <c r="AN54" s="339"/>
      <c r="AO54" s="238" t="s">
        <v>13</v>
      </c>
      <c r="AP54" s="238"/>
      <c r="AQ54" s="339" t="s">
        <v>172</v>
      </c>
      <c r="AR54" s="339"/>
      <c r="AS54" s="339"/>
      <c r="AT54" s="339"/>
      <c r="AU54" s="238" t="s">
        <v>13</v>
      </c>
      <c r="AV54" s="238"/>
      <c r="AW54" s="339" t="s">
        <v>172</v>
      </c>
      <c r="AX54" s="339"/>
      <c r="AY54" s="339"/>
      <c r="AZ54" s="339"/>
      <c r="BA54" s="53"/>
      <c r="BB54" s="53"/>
      <c r="BC54" s="53"/>
      <c r="BD54" s="53"/>
      <c r="BE54" s="55"/>
    </row>
    <row r="55" spans="2:57" ht="8.1" customHeight="1" x14ac:dyDescent="0.15">
      <c r="B55" s="67"/>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68"/>
    </row>
    <row r="56" spans="2:57" ht="8.1" customHeight="1" x14ac:dyDescent="0.15">
      <c r="B56" s="6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70"/>
    </row>
    <row r="57" spans="2:57" s="47" customFormat="1" ht="15" customHeight="1" x14ac:dyDescent="0.15">
      <c r="B57" s="58"/>
      <c r="C57" s="53"/>
      <c r="D57" s="150" t="s">
        <v>3</v>
      </c>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5"/>
    </row>
    <row r="58" spans="2:57" s="47" customFormat="1" ht="5.0999999999999996" customHeight="1" x14ac:dyDescent="0.15">
      <c r="B58" s="58"/>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5"/>
    </row>
    <row r="59" spans="2:57" s="47" customFormat="1" ht="15" customHeight="1" x14ac:dyDescent="0.15">
      <c r="B59" s="58"/>
      <c r="C59" s="53"/>
      <c r="D59" s="53"/>
      <c r="E59" s="53"/>
      <c r="F59" s="233" t="s">
        <v>88</v>
      </c>
      <c r="G59" s="233"/>
      <c r="H59" s="233"/>
      <c r="I59" s="233"/>
      <c r="J59" s="233"/>
      <c r="K59" s="337">
        <v>7</v>
      </c>
      <c r="L59" s="337"/>
      <c r="M59" s="219" t="s">
        <v>7</v>
      </c>
      <c r="N59" s="219"/>
      <c r="O59" s="337">
        <v>7</v>
      </c>
      <c r="P59" s="337"/>
      <c r="Q59" s="219" t="s">
        <v>8</v>
      </c>
      <c r="R59" s="219"/>
      <c r="S59" s="337">
        <v>14</v>
      </c>
      <c r="T59" s="337"/>
      <c r="U59" s="219" t="s">
        <v>9</v>
      </c>
      <c r="V59" s="219"/>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5"/>
    </row>
    <row r="60" spans="2:57" s="47" customFormat="1" ht="18.75" customHeight="1" x14ac:dyDescent="0.15">
      <c r="B60" s="58"/>
      <c r="C60" s="53"/>
      <c r="D60" s="53"/>
      <c r="E60" s="53"/>
      <c r="F60" s="53"/>
      <c r="G60" s="53"/>
      <c r="H60" s="53"/>
      <c r="I60" s="53"/>
      <c r="J60" s="53"/>
      <c r="K60" s="53"/>
      <c r="L60" s="53"/>
      <c r="M60" s="53"/>
      <c r="N60" s="53"/>
      <c r="O60" s="53"/>
      <c r="P60" s="53"/>
      <c r="Q60" s="53"/>
      <c r="R60" s="53"/>
      <c r="S60" s="53"/>
      <c r="T60" s="53"/>
      <c r="U60" s="53"/>
      <c r="V60" s="53"/>
      <c r="W60" s="53"/>
      <c r="X60" s="53"/>
      <c r="Y60" s="53"/>
      <c r="Z60" s="241" t="s">
        <v>14</v>
      </c>
      <c r="AA60" s="241"/>
      <c r="AB60" s="241"/>
      <c r="AC60" s="241"/>
      <c r="AD60" s="241"/>
      <c r="AE60" s="219" t="s">
        <v>4</v>
      </c>
      <c r="AF60" s="219"/>
      <c r="AG60" s="219"/>
      <c r="AH60" s="219"/>
      <c r="AI60" s="219"/>
      <c r="AJ60" s="335" t="s">
        <v>254</v>
      </c>
      <c r="AK60" s="335"/>
      <c r="AL60" s="335"/>
      <c r="AM60" s="335"/>
      <c r="AN60" s="335"/>
      <c r="AO60" s="335"/>
      <c r="AP60" s="335"/>
      <c r="AQ60" s="335"/>
      <c r="AR60" s="335"/>
      <c r="AS60" s="335"/>
      <c r="AT60" s="335"/>
      <c r="AU60" s="335"/>
      <c r="AV60" s="335"/>
      <c r="AW60" s="335"/>
      <c r="AX60" s="335"/>
      <c r="AY60" s="335"/>
      <c r="AZ60" s="335"/>
      <c r="BA60" s="335"/>
      <c r="BB60" s="53"/>
      <c r="BC60" s="53"/>
      <c r="BD60" s="53"/>
      <c r="BE60" s="55"/>
    </row>
    <row r="61" spans="2:57" s="47" customFormat="1" ht="18.75" customHeight="1" x14ac:dyDescent="0.15">
      <c r="B61" s="58"/>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219" t="s">
        <v>2</v>
      </c>
      <c r="AF61" s="219"/>
      <c r="AG61" s="219"/>
      <c r="AH61" s="219"/>
      <c r="AI61" s="219"/>
      <c r="AJ61" s="336" t="s">
        <v>144</v>
      </c>
      <c r="AK61" s="336"/>
      <c r="AL61" s="336"/>
      <c r="AM61" s="336"/>
      <c r="AN61" s="336"/>
      <c r="AO61" s="336"/>
      <c r="AP61" s="336"/>
      <c r="AQ61" s="336"/>
      <c r="AR61" s="336"/>
      <c r="AS61" s="336"/>
      <c r="AT61" s="336"/>
      <c r="AU61" s="336"/>
      <c r="AV61" s="336"/>
      <c r="AW61" s="336"/>
      <c r="AX61" s="336"/>
      <c r="AY61" s="336"/>
      <c r="AZ61" s="336"/>
      <c r="BA61" s="336"/>
      <c r="BB61" s="53"/>
      <c r="BC61" s="53"/>
      <c r="BD61" s="53"/>
      <c r="BE61" s="55"/>
    </row>
    <row r="62" spans="2:57" s="47" customFormat="1" ht="18.75" customHeight="1" x14ac:dyDescent="0.15">
      <c r="B62" s="58"/>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219" t="s">
        <v>5</v>
      </c>
      <c r="AF62" s="219"/>
      <c r="AG62" s="219"/>
      <c r="AH62" s="219"/>
      <c r="AI62" s="219"/>
      <c r="AJ62" s="334" t="s">
        <v>140</v>
      </c>
      <c r="AK62" s="334"/>
      <c r="AL62" s="334"/>
      <c r="AM62" s="334"/>
      <c r="AN62" s="334"/>
      <c r="AO62" s="238" t="s">
        <v>13</v>
      </c>
      <c r="AP62" s="238"/>
      <c r="AQ62" s="334" t="s">
        <v>174</v>
      </c>
      <c r="AR62" s="334"/>
      <c r="AS62" s="334"/>
      <c r="AT62" s="334"/>
      <c r="AU62" s="238" t="s">
        <v>13</v>
      </c>
      <c r="AV62" s="238"/>
      <c r="AW62" s="334" t="s">
        <v>172</v>
      </c>
      <c r="AX62" s="334"/>
      <c r="AY62" s="334"/>
      <c r="AZ62" s="334"/>
      <c r="BA62" s="53"/>
      <c r="BB62" s="53"/>
      <c r="BC62" s="53"/>
      <c r="BD62" s="53"/>
      <c r="BE62" s="55"/>
    </row>
    <row r="63" spans="2:57" ht="8.1" customHeight="1" x14ac:dyDescent="0.15">
      <c r="B63" s="67"/>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68"/>
    </row>
    <row r="64" spans="2:57" ht="12.95" customHeight="1" x14ac:dyDescent="0.15">
      <c r="B64" s="172" t="s">
        <v>204</v>
      </c>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row>
    <row r="65" spans="1:57" ht="12.95" customHeight="1" x14ac:dyDescent="0.15">
      <c r="A65" s="52"/>
      <c r="B65" s="317" t="s">
        <v>207</v>
      </c>
      <c r="C65" s="317"/>
      <c r="D65" s="317"/>
      <c r="E65" s="317"/>
      <c r="F65" s="317"/>
      <c r="G65" s="317"/>
      <c r="H65" s="317"/>
      <c r="I65" s="317"/>
      <c r="J65" s="317"/>
      <c r="K65" s="317"/>
      <c r="L65" s="317"/>
      <c r="M65" s="317"/>
      <c r="N65" s="317"/>
      <c r="O65" s="172"/>
      <c r="P65" s="172"/>
      <c r="Q65" s="172"/>
      <c r="R65" s="172"/>
      <c r="S65" s="172"/>
      <c r="T65" s="172"/>
      <c r="U65" s="172"/>
      <c r="V65" s="172"/>
      <c r="W65" s="172"/>
      <c r="X65" s="172"/>
      <c r="Y65" s="172"/>
      <c r="Z65" s="172"/>
      <c r="AA65" s="172"/>
      <c r="AB65" s="172"/>
      <c r="AC65" s="172"/>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4"/>
    </row>
    <row r="66" spans="1:57" ht="12.95" customHeight="1" x14ac:dyDescent="0.15">
      <c r="A66" s="52"/>
      <c r="B66" s="319" t="s">
        <v>210</v>
      </c>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9"/>
      <c r="BC66" s="319"/>
      <c r="BD66" s="319"/>
      <c r="BE66" s="319"/>
    </row>
    <row r="67" spans="1:57" ht="12.95" customHeight="1" x14ac:dyDescent="0.15">
      <c r="A67" s="52"/>
      <c r="B67" s="319" t="s">
        <v>219</v>
      </c>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9"/>
      <c r="BC67" s="319"/>
      <c r="BD67" s="319"/>
      <c r="BE67" s="319"/>
    </row>
    <row r="68" spans="1:57" ht="12.95" customHeight="1" x14ac:dyDescent="0.15">
      <c r="A68" s="52"/>
      <c r="B68" s="319" t="s">
        <v>208</v>
      </c>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9"/>
      <c r="BC68" s="319"/>
      <c r="BD68" s="319"/>
      <c r="BE68" s="319"/>
    </row>
    <row r="69" spans="1:57" ht="12.95" customHeight="1" x14ac:dyDescent="0.15">
      <c r="A69" s="52"/>
      <c r="B69" s="319" t="s">
        <v>209</v>
      </c>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9"/>
      <c r="BC69" s="319"/>
      <c r="BD69" s="319"/>
      <c r="BE69" s="319"/>
    </row>
    <row r="70" spans="1:57" ht="12.95" customHeight="1" x14ac:dyDescent="0.15">
      <c r="B70" s="316" t="s">
        <v>217</v>
      </c>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c r="AX70" s="316"/>
      <c r="AY70" s="316"/>
      <c r="AZ70" s="316"/>
      <c r="BA70" s="316"/>
      <c r="BB70" s="316"/>
      <c r="BC70" s="316"/>
      <c r="BD70" s="316"/>
      <c r="BE70" s="316"/>
    </row>
  </sheetData>
  <sheetProtection algorithmName="SHA-512" hashValue="4N+0OjgdQwhk3w0/Wi0ZWFeA+AHZIhH4jJtV9Uh/4+ps0yv9BfH2Jw7UYdK2jS5PpzYuvo/mDAeN2j30tx9zIg==" saltValue="TEYkJPK3iJeJDdLdu/dhRw==" spinCount="100000" sheet="1" formatCells="0" selectLockedCells="1"/>
  <mergeCells count="194">
    <mergeCell ref="B1:BE2"/>
    <mergeCell ref="B3:BE5"/>
    <mergeCell ref="B6:J7"/>
    <mergeCell ref="L6:AG7"/>
    <mergeCell ref="AI6:AQ7"/>
    <mergeCell ref="AR6:AS7"/>
    <mergeCell ref="AT6:AU7"/>
    <mergeCell ref="AV6:AW7"/>
    <mergeCell ref="AX6:AY7"/>
    <mergeCell ref="AZ6:BA7"/>
    <mergeCell ref="BB6:BC7"/>
    <mergeCell ref="BD6:BE7"/>
    <mergeCell ref="B8:J9"/>
    <mergeCell ref="K8:O9"/>
    <mergeCell ref="Q8:AM9"/>
    <mergeCell ref="AO8:AW9"/>
    <mergeCell ref="AX8:AY9"/>
    <mergeCell ref="AZ8:BA9"/>
    <mergeCell ref="BB8:BC9"/>
    <mergeCell ref="BD8:BE9"/>
    <mergeCell ref="AV10:AX11"/>
    <mergeCell ref="AY10:AZ11"/>
    <mergeCell ref="BA10:BC11"/>
    <mergeCell ref="BD10:BE11"/>
    <mergeCell ref="AM10:AP11"/>
    <mergeCell ref="AQ10:AS11"/>
    <mergeCell ref="AT10:AU11"/>
    <mergeCell ref="W12:X13"/>
    <mergeCell ref="Y10:AA11"/>
    <mergeCell ref="AB10:AC11"/>
    <mergeCell ref="AD10:AL11"/>
    <mergeCell ref="B10:J11"/>
    <mergeCell ref="K10:N11"/>
    <mergeCell ref="O10:Q11"/>
    <mergeCell ref="R10:S11"/>
    <mergeCell ref="T10:V11"/>
    <mergeCell ref="W10:X11"/>
    <mergeCell ref="AV12:AX13"/>
    <mergeCell ref="AY12:AZ13"/>
    <mergeCell ref="BA12:BC13"/>
    <mergeCell ref="BD12:BE13"/>
    <mergeCell ref="B14:J15"/>
    <mergeCell ref="L14:O15"/>
    <mergeCell ref="P14:S15"/>
    <mergeCell ref="U14:AC15"/>
    <mergeCell ref="AD14:AG15"/>
    <mergeCell ref="AH14:AK15"/>
    <mergeCell ref="Y12:AA13"/>
    <mergeCell ref="AB12:AC13"/>
    <mergeCell ref="AD12:AL13"/>
    <mergeCell ref="AM12:AP13"/>
    <mergeCell ref="AQ12:AS13"/>
    <mergeCell ref="AT12:AU13"/>
    <mergeCell ref="AM14:AT15"/>
    <mergeCell ref="AU14:BC15"/>
    <mergeCell ref="BD14:BE15"/>
    <mergeCell ref="B12:J13"/>
    <mergeCell ref="K12:N13"/>
    <mergeCell ref="O12:Q13"/>
    <mergeCell ref="R12:S13"/>
    <mergeCell ref="T12:V13"/>
    <mergeCell ref="B16:J22"/>
    <mergeCell ref="K16:Q18"/>
    <mergeCell ref="R16:W18"/>
    <mergeCell ref="X16:BE18"/>
    <mergeCell ref="K19:N21"/>
    <mergeCell ref="O19:Q21"/>
    <mergeCell ref="R19:S21"/>
    <mergeCell ref="AQ19:AS21"/>
    <mergeCell ref="AT19:AU21"/>
    <mergeCell ref="AV19:AX21"/>
    <mergeCell ref="AY19:AZ21"/>
    <mergeCell ref="BA19:BC21"/>
    <mergeCell ref="BD19:BE21"/>
    <mergeCell ref="T19:V21"/>
    <mergeCell ref="W19:X21"/>
    <mergeCell ref="Y19:AA21"/>
    <mergeCell ref="AB19:AC21"/>
    <mergeCell ref="AE19:AK21"/>
    <mergeCell ref="AM19:AP21"/>
    <mergeCell ref="K22:BE22"/>
    <mergeCell ref="B23:J25"/>
    <mergeCell ref="L23:AA24"/>
    <mergeCell ref="AB23:AC24"/>
    <mergeCell ref="AD23:AL25"/>
    <mergeCell ref="AM23:BE23"/>
    <mergeCell ref="AM24:BC25"/>
    <mergeCell ref="BD24:BE25"/>
    <mergeCell ref="K25:AC25"/>
    <mergeCell ref="AI34:AJ34"/>
    <mergeCell ref="AV26:AW28"/>
    <mergeCell ref="AX26:AY28"/>
    <mergeCell ref="AZ26:BA28"/>
    <mergeCell ref="BB26:BC28"/>
    <mergeCell ref="BD26:BE28"/>
    <mergeCell ref="K29:AC31"/>
    <mergeCell ref="AD29:BE31"/>
    <mergeCell ref="AE26:AF28"/>
    <mergeCell ref="AG26:AH28"/>
    <mergeCell ref="AI26:AJ28"/>
    <mergeCell ref="AL26:AN28"/>
    <mergeCell ref="AP26:AS28"/>
    <mergeCell ref="AT26:AU28"/>
    <mergeCell ref="K26:T28"/>
    <mergeCell ref="U26:X28"/>
    <mergeCell ref="AZ34:BA34"/>
    <mergeCell ref="BB34:BC34"/>
    <mergeCell ref="V35:W35"/>
    <mergeCell ref="X35:BD35"/>
    <mergeCell ref="V36:W36"/>
    <mergeCell ref="X36:BD36"/>
    <mergeCell ref="AK34:AL34"/>
    <mergeCell ref="AM34:AN34"/>
    <mergeCell ref="AO34:AQ34"/>
    <mergeCell ref="AR34:AS34"/>
    <mergeCell ref="AT34:AU34"/>
    <mergeCell ref="AV34:AW34"/>
    <mergeCell ref="X34:Z34"/>
    <mergeCell ref="AA34:AB34"/>
    <mergeCell ref="AC34:AD34"/>
    <mergeCell ref="AE34:AF34"/>
    <mergeCell ref="AG34:AH34"/>
    <mergeCell ref="B44:J46"/>
    <mergeCell ref="L44:AA45"/>
    <mergeCell ref="AB44:AC45"/>
    <mergeCell ref="AD44:AL46"/>
    <mergeCell ref="B26:J43"/>
    <mergeCell ref="Y26:Z28"/>
    <mergeCell ref="AA26:AB28"/>
    <mergeCell ref="AC26:AD28"/>
    <mergeCell ref="K32:T43"/>
    <mergeCell ref="V33:W33"/>
    <mergeCell ref="X33:BD33"/>
    <mergeCell ref="V34:W34"/>
    <mergeCell ref="V37:W37"/>
    <mergeCell ref="X37:BD37"/>
    <mergeCell ref="V38:W38"/>
    <mergeCell ref="X38:BD38"/>
    <mergeCell ref="V39:W39"/>
    <mergeCell ref="X39:BD39"/>
    <mergeCell ref="AX34:AY34"/>
    <mergeCell ref="AM44:BE44"/>
    <mergeCell ref="AM45:BC46"/>
    <mergeCell ref="BD45:BE46"/>
    <mergeCell ref="K46:AC46"/>
    <mergeCell ref="V40:W40"/>
    <mergeCell ref="X40:BD40"/>
    <mergeCell ref="V41:W41"/>
    <mergeCell ref="X41:BD41"/>
    <mergeCell ref="Y42:AB42"/>
    <mergeCell ref="AC42:BD43"/>
    <mergeCell ref="B48:BE48"/>
    <mergeCell ref="F52:J52"/>
    <mergeCell ref="K52:L52"/>
    <mergeCell ref="M52:N52"/>
    <mergeCell ref="O52:P52"/>
    <mergeCell ref="Q52:R52"/>
    <mergeCell ref="S52:T52"/>
    <mergeCell ref="U52:V52"/>
    <mergeCell ref="Z52:AD54"/>
    <mergeCell ref="AE52:AI52"/>
    <mergeCell ref="AJ52:BA52"/>
    <mergeCell ref="AE53:AI53"/>
    <mergeCell ref="AJ53:BA53"/>
    <mergeCell ref="AE54:AI54"/>
    <mergeCell ref="AJ54:AN54"/>
    <mergeCell ref="AO54:AP54"/>
    <mergeCell ref="AQ54:AT54"/>
    <mergeCell ref="AU54:AV54"/>
    <mergeCell ref="AW54:AZ54"/>
    <mergeCell ref="U59:V59"/>
    <mergeCell ref="Z60:AD60"/>
    <mergeCell ref="AE60:AI60"/>
    <mergeCell ref="AJ60:BA60"/>
    <mergeCell ref="AE61:AI61"/>
    <mergeCell ref="AJ61:BA61"/>
    <mergeCell ref="F59:J59"/>
    <mergeCell ref="K59:L59"/>
    <mergeCell ref="M59:N59"/>
    <mergeCell ref="O59:P59"/>
    <mergeCell ref="Q59:R59"/>
    <mergeCell ref="S59:T59"/>
    <mergeCell ref="B65:N65"/>
    <mergeCell ref="B66:BE66"/>
    <mergeCell ref="B67:BE67"/>
    <mergeCell ref="B68:BE68"/>
    <mergeCell ref="B69:BE69"/>
    <mergeCell ref="B70:BE70"/>
    <mergeCell ref="AE62:AI62"/>
    <mergeCell ref="AJ62:AN62"/>
    <mergeCell ref="AO62:AP62"/>
    <mergeCell ref="AQ62:AT62"/>
    <mergeCell ref="AU62:AV62"/>
    <mergeCell ref="AW62:AZ62"/>
  </mergeCells>
  <phoneticPr fontId="2"/>
  <dataValidations count="3">
    <dataValidation imeMode="hiragana" allowBlank="1" showInputMessage="1" showErrorMessage="1" sqref="K22 K26 AO26:AO28" xr:uid="{4E531B44-B79B-4859-BFE3-C0801A5D1253}"/>
    <dataValidation imeMode="off" allowBlank="1" showInputMessage="1" showErrorMessage="1" sqref="AR6:BE7 AX8:BE9 L23:AA24 K52:L52 O52:P52 S52:T52 S59:T59 O59:P59 K59:L59 AJ62:AN62 AQ62:AT62 AW62:AZ62 AJ54:AN54 AQ54:AT54 AW54:AZ54 Y10:AA13 T10:V13 O10:Q13 AQ10:AS13 AV10:AX13 BA10:BC13 BA19:BC21 AV19:AX21 AQ19:AS21 Y19:AA21 T19:V21 O19:Q21 L44:AA45 BB26 AV26 AX26 AG26 AA26 AC26" xr:uid="{2638838B-4470-4CE2-ACE7-2C54F3C10CB5}"/>
    <dataValidation type="list" imeMode="hiragana" allowBlank="1" showInputMessage="1" showErrorMessage="1" sqref="AM10:AP13 F52:J52 F59:J59 K10:N13 AL19:AP21 K19:N21 U26:X28 AP26:AS28" xr:uid="{A1F7C794-5A1A-479E-9AEC-663F5BB63BFD}">
      <formula1>$BL$2:$BL$4</formula1>
    </dataValidation>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17</xdr:col>
                    <xdr:colOff>66675</xdr:colOff>
                    <xdr:row>15</xdr:row>
                    <xdr:rowOff>161925</xdr:rowOff>
                  </from>
                  <to>
                    <xdr:col>21</xdr:col>
                    <xdr:colOff>38100</xdr:colOff>
                    <xdr:row>17</xdr:row>
                    <xdr:rowOff>19050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29</xdr:col>
                    <xdr:colOff>95250</xdr:colOff>
                    <xdr:row>13</xdr:row>
                    <xdr:rowOff>66675</xdr:rowOff>
                  </from>
                  <to>
                    <xdr:col>32</xdr:col>
                    <xdr:colOff>0</xdr:colOff>
                    <xdr:row>14</xdr:row>
                    <xdr:rowOff>123825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33</xdr:col>
                    <xdr:colOff>104775</xdr:colOff>
                    <xdr:row>13</xdr:row>
                    <xdr:rowOff>66675</xdr:rowOff>
                  </from>
                  <to>
                    <xdr:col>36</xdr:col>
                    <xdr:colOff>9525</xdr:colOff>
                    <xdr:row>14</xdr:row>
                    <xdr:rowOff>123825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11</xdr:col>
                    <xdr:colOff>95250</xdr:colOff>
                    <xdr:row>13</xdr:row>
                    <xdr:rowOff>66675</xdr:rowOff>
                  </from>
                  <to>
                    <xdr:col>14</xdr:col>
                    <xdr:colOff>0</xdr:colOff>
                    <xdr:row>14</xdr:row>
                    <xdr:rowOff>123825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15</xdr:col>
                    <xdr:colOff>104775</xdr:colOff>
                    <xdr:row>13</xdr:row>
                    <xdr:rowOff>66675</xdr:rowOff>
                  </from>
                  <to>
                    <xdr:col>18</xdr:col>
                    <xdr:colOff>9525</xdr:colOff>
                    <xdr:row>14</xdr:row>
                    <xdr:rowOff>123825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30</xdr:col>
                    <xdr:colOff>38100</xdr:colOff>
                    <xdr:row>28</xdr:row>
                    <xdr:rowOff>28575</xdr:rowOff>
                  </from>
                  <to>
                    <xdr:col>37</xdr:col>
                    <xdr:colOff>114300</xdr:colOff>
                    <xdr:row>30</xdr:row>
                    <xdr:rowOff>76200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40</xdr:col>
                    <xdr:colOff>47625</xdr:colOff>
                    <xdr:row>28</xdr:row>
                    <xdr:rowOff>28575</xdr:rowOff>
                  </from>
                  <to>
                    <xdr:col>50</xdr:col>
                    <xdr:colOff>114300</xdr:colOff>
                    <xdr:row>30</xdr:row>
                    <xdr:rowOff>76200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21</xdr:col>
                    <xdr:colOff>28575</xdr:colOff>
                    <xdr:row>31</xdr:row>
                    <xdr:rowOff>9525</xdr:rowOff>
                  </from>
                  <to>
                    <xdr:col>23</xdr:col>
                    <xdr:colOff>57150</xdr:colOff>
                    <xdr:row>33</xdr:row>
                    <xdr:rowOff>47625</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21</xdr:col>
                    <xdr:colOff>28575</xdr:colOff>
                    <xdr:row>34</xdr:row>
                    <xdr:rowOff>104775</xdr:rowOff>
                  </from>
                  <to>
                    <xdr:col>23</xdr:col>
                    <xdr:colOff>57150</xdr:colOff>
                    <xdr:row>36</xdr:row>
                    <xdr:rowOff>47625</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21</xdr:col>
                    <xdr:colOff>28575</xdr:colOff>
                    <xdr:row>38</xdr:row>
                    <xdr:rowOff>104775</xdr:rowOff>
                  </from>
                  <to>
                    <xdr:col>23</xdr:col>
                    <xdr:colOff>57150</xdr:colOff>
                    <xdr:row>40</xdr:row>
                    <xdr:rowOff>47625</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21</xdr:col>
                    <xdr:colOff>28575</xdr:colOff>
                    <xdr:row>35</xdr:row>
                    <xdr:rowOff>104775</xdr:rowOff>
                  </from>
                  <to>
                    <xdr:col>23</xdr:col>
                    <xdr:colOff>57150</xdr:colOff>
                    <xdr:row>37</xdr:row>
                    <xdr:rowOff>47625</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21</xdr:col>
                    <xdr:colOff>28575</xdr:colOff>
                    <xdr:row>39</xdr:row>
                    <xdr:rowOff>104775</xdr:rowOff>
                  </from>
                  <to>
                    <xdr:col>23</xdr:col>
                    <xdr:colOff>57150</xdr:colOff>
                    <xdr:row>41</xdr:row>
                    <xdr:rowOff>47625</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21</xdr:col>
                    <xdr:colOff>28575</xdr:colOff>
                    <xdr:row>33</xdr:row>
                    <xdr:rowOff>142875</xdr:rowOff>
                  </from>
                  <to>
                    <xdr:col>23</xdr:col>
                    <xdr:colOff>57150</xdr:colOff>
                    <xdr:row>35</xdr:row>
                    <xdr:rowOff>47625</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21</xdr:col>
                    <xdr:colOff>28575</xdr:colOff>
                    <xdr:row>37</xdr:row>
                    <xdr:rowOff>104775</xdr:rowOff>
                  </from>
                  <to>
                    <xdr:col>23</xdr:col>
                    <xdr:colOff>57150</xdr:colOff>
                    <xdr:row>39</xdr:row>
                    <xdr:rowOff>47625</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21</xdr:col>
                    <xdr:colOff>28575</xdr:colOff>
                    <xdr:row>36</xdr:row>
                    <xdr:rowOff>104775</xdr:rowOff>
                  </from>
                  <to>
                    <xdr:col>23</xdr:col>
                    <xdr:colOff>57150</xdr:colOff>
                    <xdr:row>38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5B33-1460-4216-A487-540AF84C5A90}">
  <sheetPr>
    <tabColor rgb="FFFFFF99"/>
  </sheetPr>
  <dimension ref="B1:BN47"/>
  <sheetViews>
    <sheetView showGridLines="0" view="pageBreakPreview" zoomScaleNormal="100" zoomScaleSheetLayoutView="100" workbookViewId="0">
      <selection activeCell="L7" sqref="L7:AG8"/>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row>
    <row r="2" spans="2:64" ht="18.75" customHeight="1" x14ac:dyDescent="0.1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row>
    <row r="3" spans="2:64" ht="18.75" customHeight="1" x14ac:dyDescent="0.15">
      <c r="B3" s="370" t="s">
        <v>107</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L3" s="46" t="s">
        <v>15</v>
      </c>
    </row>
    <row r="4" spans="2:64" ht="18.75" customHeight="1" x14ac:dyDescent="0.15">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L4" s="46" t="s">
        <v>88</v>
      </c>
    </row>
    <row r="5" spans="2:64" ht="18.75" customHeight="1" x14ac:dyDescent="0.15">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row>
    <row r="6" spans="2:64" ht="18.75" customHeight="1" x14ac:dyDescent="0.15">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row>
    <row r="7" spans="2:64" s="47" customFormat="1" ht="23.1" customHeight="1" x14ac:dyDescent="0.15">
      <c r="B7" s="371" t="s">
        <v>96</v>
      </c>
      <c r="C7" s="372"/>
      <c r="D7" s="372"/>
      <c r="E7" s="372"/>
      <c r="F7" s="372"/>
      <c r="G7" s="372"/>
      <c r="H7" s="372"/>
      <c r="I7" s="372"/>
      <c r="J7" s="373"/>
      <c r="K7" s="63"/>
      <c r="L7" s="377"/>
      <c r="M7" s="377"/>
      <c r="N7" s="377"/>
      <c r="O7" s="377"/>
      <c r="P7" s="377"/>
      <c r="Q7" s="377"/>
      <c r="R7" s="377"/>
      <c r="S7" s="377"/>
      <c r="T7" s="377"/>
      <c r="U7" s="377"/>
      <c r="V7" s="377"/>
      <c r="W7" s="377"/>
      <c r="X7" s="377"/>
      <c r="Y7" s="377"/>
      <c r="Z7" s="377"/>
      <c r="AA7" s="377"/>
      <c r="AB7" s="377"/>
      <c r="AC7" s="377"/>
      <c r="AD7" s="377"/>
      <c r="AE7" s="377"/>
      <c r="AF7" s="377"/>
      <c r="AG7" s="377"/>
      <c r="AH7" s="64"/>
      <c r="AI7" s="308" t="s">
        <v>176</v>
      </c>
      <c r="AJ7" s="243"/>
      <c r="AK7" s="243"/>
      <c r="AL7" s="243"/>
      <c r="AM7" s="243"/>
      <c r="AN7" s="243"/>
      <c r="AO7" s="243"/>
      <c r="AP7" s="243"/>
      <c r="AQ7" s="244"/>
      <c r="AR7" s="380"/>
      <c r="AS7" s="381"/>
      <c r="AT7" s="381"/>
      <c r="AU7" s="381"/>
      <c r="AV7" s="381"/>
      <c r="AW7" s="381"/>
      <c r="AX7" s="381"/>
      <c r="AY7" s="381"/>
      <c r="AZ7" s="381"/>
      <c r="BA7" s="381"/>
      <c r="BB7" s="381"/>
      <c r="BC7" s="381"/>
      <c r="BD7" s="381"/>
      <c r="BE7" s="384"/>
    </row>
    <row r="8" spans="2:64" s="47" customFormat="1" ht="23.1" customHeight="1" x14ac:dyDescent="0.15">
      <c r="B8" s="374"/>
      <c r="C8" s="375"/>
      <c r="D8" s="375"/>
      <c r="E8" s="375"/>
      <c r="F8" s="375"/>
      <c r="G8" s="375"/>
      <c r="H8" s="375"/>
      <c r="I8" s="375"/>
      <c r="J8" s="376"/>
      <c r="K8" s="59"/>
      <c r="L8" s="378"/>
      <c r="M8" s="378"/>
      <c r="N8" s="378"/>
      <c r="O8" s="378"/>
      <c r="P8" s="378"/>
      <c r="Q8" s="378"/>
      <c r="R8" s="378"/>
      <c r="S8" s="378"/>
      <c r="T8" s="378"/>
      <c r="U8" s="378"/>
      <c r="V8" s="378"/>
      <c r="W8" s="378"/>
      <c r="X8" s="378"/>
      <c r="Y8" s="378"/>
      <c r="Z8" s="378"/>
      <c r="AA8" s="378"/>
      <c r="AB8" s="378"/>
      <c r="AC8" s="378"/>
      <c r="AD8" s="378"/>
      <c r="AE8" s="378"/>
      <c r="AF8" s="378"/>
      <c r="AG8" s="378"/>
      <c r="AH8" s="62"/>
      <c r="AI8" s="379"/>
      <c r="AJ8" s="245"/>
      <c r="AK8" s="245"/>
      <c r="AL8" s="245"/>
      <c r="AM8" s="245"/>
      <c r="AN8" s="245"/>
      <c r="AO8" s="245"/>
      <c r="AP8" s="245"/>
      <c r="AQ8" s="246"/>
      <c r="AR8" s="382"/>
      <c r="AS8" s="383"/>
      <c r="AT8" s="383"/>
      <c r="AU8" s="383"/>
      <c r="AV8" s="383"/>
      <c r="AW8" s="383"/>
      <c r="AX8" s="383"/>
      <c r="AY8" s="383"/>
      <c r="AZ8" s="383"/>
      <c r="BA8" s="383"/>
      <c r="BB8" s="383"/>
      <c r="BC8" s="383"/>
      <c r="BD8" s="383"/>
      <c r="BE8" s="385"/>
    </row>
    <row r="9" spans="2:64" s="47" customFormat="1" ht="23.1" customHeight="1" x14ac:dyDescent="0.15">
      <c r="B9" s="308" t="s">
        <v>97</v>
      </c>
      <c r="C9" s="243"/>
      <c r="D9" s="243"/>
      <c r="E9" s="243"/>
      <c r="F9" s="243"/>
      <c r="G9" s="243"/>
      <c r="H9" s="243"/>
      <c r="I9" s="243"/>
      <c r="J9" s="244"/>
      <c r="K9" s="308" t="s">
        <v>89</v>
      </c>
      <c r="L9" s="243"/>
      <c r="M9" s="243"/>
      <c r="N9" s="243"/>
      <c r="O9" s="244"/>
      <c r="P9" s="49"/>
      <c r="Q9" s="205"/>
      <c r="R9" s="205"/>
      <c r="S9" s="205"/>
      <c r="T9" s="205"/>
      <c r="U9" s="205"/>
      <c r="V9" s="205"/>
      <c r="W9" s="205"/>
      <c r="X9" s="205"/>
      <c r="Y9" s="205"/>
      <c r="Z9" s="205"/>
      <c r="AA9" s="205"/>
      <c r="AB9" s="205"/>
      <c r="AC9" s="205"/>
      <c r="AD9" s="205"/>
      <c r="AE9" s="205"/>
      <c r="AF9" s="205"/>
      <c r="AG9" s="205"/>
      <c r="AH9" s="205"/>
      <c r="AI9" s="205"/>
      <c r="AJ9" s="205"/>
      <c r="AK9" s="205"/>
      <c r="AL9" s="205"/>
      <c r="AM9" s="205"/>
      <c r="AN9" s="49"/>
      <c r="AO9" s="308" t="s">
        <v>93</v>
      </c>
      <c r="AP9" s="243"/>
      <c r="AQ9" s="243"/>
      <c r="AR9" s="243"/>
      <c r="AS9" s="243"/>
      <c r="AT9" s="243"/>
      <c r="AU9" s="243"/>
      <c r="AV9" s="243"/>
      <c r="AW9" s="244"/>
      <c r="AX9" s="386"/>
      <c r="AY9" s="381"/>
      <c r="AZ9" s="381"/>
      <c r="BA9" s="381"/>
      <c r="BB9" s="381"/>
      <c r="BC9" s="381"/>
      <c r="BD9" s="381"/>
      <c r="BE9" s="384"/>
    </row>
    <row r="10" spans="2:64" s="47" customFormat="1" ht="23.1" customHeight="1" x14ac:dyDescent="0.15">
      <c r="B10" s="379"/>
      <c r="C10" s="245"/>
      <c r="D10" s="245"/>
      <c r="E10" s="245"/>
      <c r="F10" s="245"/>
      <c r="G10" s="245"/>
      <c r="H10" s="245"/>
      <c r="I10" s="245"/>
      <c r="J10" s="246"/>
      <c r="K10" s="379"/>
      <c r="L10" s="245"/>
      <c r="M10" s="245"/>
      <c r="N10" s="245"/>
      <c r="O10" s="246"/>
      <c r="P10" s="5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56"/>
      <c r="AO10" s="379"/>
      <c r="AP10" s="245"/>
      <c r="AQ10" s="245"/>
      <c r="AR10" s="245"/>
      <c r="AS10" s="245"/>
      <c r="AT10" s="245"/>
      <c r="AU10" s="245"/>
      <c r="AV10" s="245"/>
      <c r="AW10" s="246"/>
      <c r="AX10" s="387"/>
      <c r="AY10" s="383"/>
      <c r="AZ10" s="383"/>
      <c r="BA10" s="383"/>
      <c r="BB10" s="383"/>
      <c r="BC10" s="383"/>
      <c r="BD10" s="383"/>
      <c r="BE10" s="385"/>
    </row>
    <row r="11" spans="2:64" s="47" customFormat="1" ht="23.1" customHeight="1" x14ac:dyDescent="0.15">
      <c r="B11" s="209" t="s">
        <v>6</v>
      </c>
      <c r="C11" s="210"/>
      <c r="D11" s="210"/>
      <c r="E11" s="210"/>
      <c r="F11" s="210"/>
      <c r="G11" s="210"/>
      <c r="H11" s="210"/>
      <c r="I11" s="210"/>
      <c r="J11" s="211"/>
      <c r="K11" s="396" t="s">
        <v>88</v>
      </c>
      <c r="L11" s="396"/>
      <c r="M11" s="396"/>
      <c r="N11" s="396"/>
      <c r="O11" s="388"/>
      <c r="P11" s="388"/>
      <c r="Q11" s="388"/>
      <c r="R11" s="243" t="s">
        <v>7</v>
      </c>
      <c r="S11" s="243"/>
      <c r="T11" s="388"/>
      <c r="U11" s="388"/>
      <c r="V11" s="388"/>
      <c r="W11" s="243" t="s">
        <v>8</v>
      </c>
      <c r="X11" s="243"/>
      <c r="Y11" s="388"/>
      <c r="Z11" s="388"/>
      <c r="AA11" s="388"/>
      <c r="AB11" s="243" t="s">
        <v>9</v>
      </c>
      <c r="AC11" s="244"/>
      <c r="AD11" s="390" t="s">
        <v>90</v>
      </c>
      <c r="AE11" s="391"/>
      <c r="AF11" s="391"/>
      <c r="AG11" s="391"/>
      <c r="AH11" s="391"/>
      <c r="AI11" s="391"/>
      <c r="AJ11" s="391"/>
      <c r="AK11" s="391"/>
      <c r="AL11" s="392"/>
      <c r="AM11" s="243"/>
      <c r="AN11" s="243"/>
      <c r="AO11" s="398"/>
      <c r="AP11" s="398"/>
      <c r="AQ11" s="398"/>
      <c r="AR11" s="398"/>
      <c r="AS11" s="398"/>
      <c r="AT11" s="398"/>
      <c r="AU11" s="398"/>
      <c r="AV11" s="398"/>
      <c r="AW11" s="398"/>
      <c r="AX11" s="398"/>
      <c r="AY11" s="398"/>
      <c r="AZ11" s="398"/>
      <c r="BA11" s="398"/>
      <c r="BB11" s="398"/>
      <c r="BC11" s="398"/>
      <c r="BD11" s="243" t="s">
        <v>0</v>
      </c>
      <c r="BE11" s="244"/>
    </row>
    <row r="12" spans="2:64" s="47" customFormat="1" ht="23.1" customHeight="1" x14ac:dyDescent="0.15">
      <c r="B12" s="212"/>
      <c r="C12" s="213"/>
      <c r="D12" s="213"/>
      <c r="E12" s="213"/>
      <c r="F12" s="213"/>
      <c r="G12" s="213"/>
      <c r="H12" s="213"/>
      <c r="I12" s="213"/>
      <c r="J12" s="214"/>
      <c r="K12" s="397"/>
      <c r="L12" s="397"/>
      <c r="M12" s="397"/>
      <c r="N12" s="397"/>
      <c r="O12" s="389"/>
      <c r="P12" s="389"/>
      <c r="Q12" s="389"/>
      <c r="R12" s="245"/>
      <c r="S12" s="245"/>
      <c r="T12" s="389"/>
      <c r="U12" s="389"/>
      <c r="V12" s="389"/>
      <c r="W12" s="245"/>
      <c r="X12" s="245"/>
      <c r="Y12" s="389"/>
      <c r="Z12" s="389"/>
      <c r="AA12" s="389"/>
      <c r="AB12" s="245"/>
      <c r="AC12" s="246"/>
      <c r="AD12" s="393"/>
      <c r="AE12" s="394"/>
      <c r="AF12" s="394"/>
      <c r="AG12" s="394"/>
      <c r="AH12" s="394"/>
      <c r="AI12" s="394"/>
      <c r="AJ12" s="394"/>
      <c r="AK12" s="394"/>
      <c r="AL12" s="395"/>
      <c r="AM12" s="245"/>
      <c r="AN12" s="245"/>
      <c r="AO12" s="399"/>
      <c r="AP12" s="399"/>
      <c r="AQ12" s="399"/>
      <c r="AR12" s="399"/>
      <c r="AS12" s="399"/>
      <c r="AT12" s="399"/>
      <c r="AU12" s="399"/>
      <c r="AV12" s="399"/>
      <c r="AW12" s="399"/>
      <c r="AX12" s="399"/>
      <c r="AY12" s="399"/>
      <c r="AZ12" s="399"/>
      <c r="BA12" s="399"/>
      <c r="BB12" s="399"/>
      <c r="BC12" s="399"/>
      <c r="BD12" s="245"/>
      <c r="BE12" s="246"/>
    </row>
    <row r="13" spans="2:64" s="47" customFormat="1" ht="23.1" customHeight="1" x14ac:dyDescent="0.15">
      <c r="B13" s="209" t="s">
        <v>101</v>
      </c>
      <c r="C13" s="210"/>
      <c r="D13" s="210"/>
      <c r="E13" s="210"/>
      <c r="F13" s="210"/>
      <c r="G13" s="210"/>
      <c r="H13" s="210"/>
      <c r="I13" s="210"/>
      <c r="J13" s="211"/>
      <c r="K13" s="409" t="s">
        <v>102</v>
      </c>
      <c r="L13" s="409"/>
      <c r="M13" s="409"/>
      <c r="N13" s="409"/>
      <c r="O13" s="409"/>
      <c r="P13" s="396" t="s">
        <v>88</v>
      </c>
      <c r="Q13" s="396"/>
      <c r="R13" s="396"/>
      <c r="S13" s="396"/>
      <c r="T13" s="388"/>
      <c r="U13" s="388"/>
      <c r="V13" s="388"/>
      <c r="W13" s="243" t="s">
        <v>7</v>
      </c>
      <c r="X13" s="243"/>
      <c r="Y13" s="388"/>
      <c r="Z13" s="388"/>
      <c r="AA13" s="388"/>
      <c r="AB13" s="243" t="s">
        <v>8</v>
      </c>
      <c r="AC13" s="243"/>
      <c r="AD13" s="388"/>
      <c r="AE13" s="388"/>
      <c r="AF13" s="388"/>
      <c r="AG13" s="243" t="s">
        <v>9</v>
      </c>
      <c r="AH13" s="243"/>
      <c r="AI13" s="210" t="s">
        <v>11</v>
      </c>
      <c r="AJ13" s="210"/>
      <c r="AK13" s="210"/>
      <c r="AL13" s="210"/>
      <c r="AM13" s="396" t="s">
        <v>88</v>
      </c>
      <c r="AN13" s="396"/>
      <c r="AO13" s="396"/>
      <c r="AP13" s="396"/>
      <c r="AQ13" s="388"/>
      <c r="AR13" s="388"/>
      <c r="AS13" s="388"/>
      <c r="AT13" s="243" t="s">
        <v>7</v>
      </c>
      <c r="AU13" s="243"/>
      <c r="AV13" s="388"/>
      <c r="AW13" s="388"/>
      <c r="AX13" s="388"/>
      <c r="AY13" s="243" t="s">
        <v>8</v>
      </c>
      <c r="AZ13" s="243"/>
      <c r="BA13" s="388"/>
      <c r="BB13" s="388"/>
      <c r="BC13" s="388"/>
      <c r="BD13" s="243" t="s">
        <v>9</v>
      </c>
      <c r="BE13" s="244"/>
    </row>
    <row r="14" spans="2:64" s="47" customFormat="1" ht="23.1" customHeight="1" x14ac:dyDescent="0.15">
      <c r="B14" s="212"/>
      <c r="C14" s="213"/>
      <c r="D14" s="213"/>
      <c r="E14" s="213"/>
      <c r="F14" s="213"/>
      <c r="G14" s="213"/>
      <c r="H14" s="213"/>
      <c r="I14" s="213"/>
      <c r="J14" s="214"/>
      <c r="K14" s="410" t="s">
        <v>103</v>
      </c>
      <c r="L14" s="410"/>
      <c r="M14" s="410"/>
      <c r="N14" s="410"/>
      <c r="O14" s="410"/>
      <c r="P14" s="403" t="s">
        <v>88</v>
      </c>
      <c r="Q14" s="403"/>
      <c r="R14" s="403"/>
      <c r="S14" s="403"/>
      <c r="T14" s="404"/>
      <c r="U14" s="404"/>
      <c r="V14" s="404"/>
      <c r="W14" s="401" t="s">
        <v>7</v>
      </c>
      <c r="X14" s="401"/>
      <c r="Y14" s="404"/>
      <c r="Z14" s="404"/>
      <c r="AA14" s="404"/>
      <c r="AB14" s="401" t="s">
        <v>8</v>
      </c>
      <c r="AC14" s="401"/>
      <c r="AD14" s="404"/>
      <c r="AE14" s="404"/>
      <c r="AF14" s="404"/>
      <c r="AG14" s="401" t="s">
        <v>9</v>
      </c>
      <c r="AH14" s="401"/>
      <c r="AI14" s="416" t="s">
        <v>11</v>
      </c>
      <c r="AJ14" s="416"/>
      <c r="AK14" s="416"/>
      <c r="AL14" s="416"/>
      <c r="AM14" s="403" t="s">
        <v>88</v>
      </c>
      <c r="AN14" s="403"/>
      <c r="AO14" s="403"/>
      <c r="AP14" s="403"/>
      <c r="AQ14" s="404"/>
      <c r="AR14" s="404"/>
      <c r="AS14" s="404"/>
      <c r="AT14" s="401" t="s">
        <v>7</v>
      </c>
      <c r="AU14" s="401"/>
      <c r="AV14" s="404"/>
      <c r="AW14" s="404"/>
      <c r="AX14" s="404"/>
      <c r="AY14" s="401" t="s">
        <v>8</v>
      </c>
      <c r="AZ14" s="401"/>
      <c r="BA14" s="404"/>
      <c r="BB14" s="404"/>
      <c r="BC14" s="404"/>
      <c r="BD14" s="401" t="s">
        <v>9</v>
      </c>
      <c r="BE14" s="402"/>
    </row>
    <row r="15" spans="2:64" s="47" customFormat="1" ht="11.45" customHeight="1" x14ac:dyDescent="0.15">
      <c r="B15" s="390" t="s">
        <v>104</v>
      </c>
      <c r="C15" s="243"/>
      <c r="D15" s="243"/>
      <c r="E15" s="243"/>
      <c r="F15" s="243"/>
      <c r="G15" s="243"/>
      <c r="H15" s="243"/>
      <c r="I15" s="243"/>
      <c r="J15" s="244"/>
      <c r="K15" s="408" t="s">
        <v>102</v>
      </c>
      <c r="L15" s="408"/>
      <c r="M15" s="408"/>
      <c r="N15" s="408"/>
      <c r="O15" s="408"/>
      <c r="P15" s="396" t="s">
        <v>88</v>
      </c>
      <c r="Q15" s="396"/>
      <c r="R15" s="396"/>
      <c r="S15" s="396"/>
      <c r="T15" s="388"/>
      <c r="U15" s="388"/>
      <c r="V15" s="388"/>
      <c r="W15" s="243" t="s">
        <v>7</v>
      </c>
      <c r="X15" s="243"/>
      <c r="Y15" s="388"/>
      <c r="Z15" s="388"/>
      <c r="AA15" s="388"/>
      <c r="AB15" s="243" t="s">
        <v>105</v>
      </c>
      <c r="AC15" s="243"/>
      <c r="AD15" s="388"/>
      <c r="AE15" s="388"/>
      <c r="AF15" s="388"/>
      <c r="AG15" s="243" t="s">
        <v>106</v>
      </c>
      <c r="AH15" s="243"/>
      <c r="AI15" s="243" t="s">
        <v>11</v>
      </c>
      <c r="AJ15" s="243"/>
      <c r="AK15" s="243"/>
      <c r="AL15" s="243"/>
      <c r="AM15" s="396" t="s">
        <v>88</v>
      </c>
      <c r="AN15" s="396"/>
      <c r="AO15" s="396"/>
      <c r="AP15" s="396"/>
      <c r="AQ15" s="388"/>
      <c r="AR15" s="388"/>
      <c r="AS15" s="388"/>
      <c r="AT15" s="243" t="s">
        <v>7</v>
      </c>
      <c r="AU15" s="243"/>
      <c r="AV15" s="388"/>
      <c r="AW15" s="388"/>
      <c r="AX15" s="388"/>
      <c r="AY15" s="243" t="s">
        <v>105</v>
      </c>
      <c r="AZ15" s="243"/>
      <c r="BA15" s="388"/>
      <c r="BB15" s="388"/>
      <c r="BC15" s="388"/>
      <c r="BD15" s="243" t="s">
        <v>106</v>
      </c>
      <c r="BE15" s="244"/>
    </row>
    <row r="16" spans="2:64" s="47" customFormat="1" ht="11.45" customHeight="1" x14ac:dyDescent="0.15">
      <c r="B16" s="414"/>
      <c r="C16" s="304"/>
      <c r="D16" s="304"/>
      <c r="E16" s="304"/>
      <c r="F16" s="304"/>
      <c r="G16" s="304"/>
      <c r="H16" s="304"/>
      <c r="I16" s="304"/>
      <c r="J16" s="310"/>
      <c r="K16" s="409"/>
      <c r="L16" s="409"/>
      <c r="M16" s="409"/>
      <c r="N16" s="409"/>
      <c r="O16" s="409"/>
      <c r="P16" s="405"/>
      <c r="Q16" s="405"/>
      <c r="R16" s="405"/>
      <c r="S16" s="405"/>
      <c r="T16" s="400"/>
      <c r="U16" s="400"/>
      <c r="V16" s="400"/>
      <c r="W16" s="304"/>
      <c r="X16" s="304"/>
      <c r="Y16" s="400"/>
      <c r="Z16" s="400"/>
      <c r="AA16" s="400"/>
      <c r="AB16" s="304"/>
      <c r="AC16" s="304"/>
      <c r="AD16" s="400"/>
      <c r="AE16" s="400"/>
      <c r="AF16" s="400"/>
      <c r="AG16" s="304"/>
      <c r="AH16" s="304"/>
      <c r="AI16" s="304"/>
      <c r="AJ16" s="304"/>
      <c r="AK16" s="304"/>
      <c r="AL16" s="304"/>
      <c r="AM16" s="405"/>
      <c r="AN16" s="405"/>
      <c r="AO16" s="405"/>
      <c r="AP16" s="405"/>
      <c r="AQ16" s="400"/>
      <c r="AR16" s="400"/>
      <c r="AS16" s="400"/>
      <c r="AT16" s="304"/>
      <c r="AU16" s="304"/>
      <c r="AV16" s="400"/>
      <c r="AW16" s="400"/>
      <c r="AX16" s="400"/>
      <c r="AY16" s="304"/>
      <c r="AZ16" s="304"/>
      <c r="BA16" s="400"/>
      <c r="BB16" s="400"/>
      <c r="BC16" s="400"/>
      <c r="BD16" s="304"/>
      <c r="BE16" s="310"/>
    </row>
    <row r="17" spans="2:57" s="47" customFormat="1" ht="11.45" customHeight="1" x14ac:dyDescent="0.15">
      <c r="B17" s="414"/>
      <c r="C17" s="304"/>
      <c r="D17" s="304"/>
      <c r="E17" s="304"/>
      <c r="F17" s="304"/>
      <c r="G17" s="304"/>
      <c r="H17" s="304"/>
      <c r="I17" s="304"/>
      <c r="J17" s="310"/>
      <c r="K17" s="410" t="s">
        <v>103</v>
      </c>
      <c r="L17" s="410"/>
      <c r="M17" s="410"/>
      <c r="N17" s="410"/>
      <c r="O17" s="410"/>
      <c r="P17" s="418" t="s">
        <v>88</v>
      </c>
      <c r="Q17" s="418"/>
      <c r="R17" s="418"/>
      <c r="S17" s="418"/>
      <c r="T17" s="419"/>
      <c r="U17" s="419"/>
      <c r="V17" s="419"/>
      <c r="W17" s="420" t="s">
        <v>7</v>
      </c>
      <c r="X17" s="420"/>
      <c r="Y17" s="419"/>
      <c r="Z17" s="419"/>
      <c r="AA17" s="419"/>
      <c r="AB17" s="420" t="s">
        <v>105</v>
      </c>
      <c r="AC17" s="420"/>
      <c r="AD17" s="419"/>
      <c r="AE17" s="419"/>
      <c r="AF17" s="419"/>
      <c r="AG17" s="420" t="s">
        <v>106</v>
      </c>
      <c r="AH17" s="420"/>
      <c r="AI17" s="420" t="s">
        <v>11</v>
      </c>
      <c r="AJ17" s="420"/>
      <c r="AK17" s="420"/>
      <c r="AL17" s="420"/>
      <c r="AM17" s="418" t="s">
        <v>88</v>
      </c>
      <c r="AN17" s="418"/>
      <c r="AO17" s="418"/>
      <c r="AP17" s="418"/>
      <c r="AQ17" s="419"/>
      <c r="AR17" s="419"/>
      <c r="AS17" s="419"/>
      <c r="AT17" s="420" t="s">
        <v>7</v>
      </c>
      <c r="AU17" s="420"/>
      <c r="AV17" s="419"/>
      <c r="AW17" s="419"/>
      <c r="AX17" s="419"/>
      <c r="AY17" s="420" t="s">
        <v>105</v>
      </c>
      <c r="AZ17" s="420"/>
      <c r="BA17" s="419"/>
      <c r="BB17" s="419"/>
      <c r="BC17" s="419"/>
      <c r="BD17" s="420" t="s">
        <v>106</v>
      </c>
      <c r="BE17" s="421"/>
    </row>
    <row r="18" spans="2:57" s="47" customFormat="1" ht="11.45" customHeight="1" x14ac:dyDescent="0.15">
      <c r="B18" s="414"/>
      <c r="C18" s="304"/>
      <c r="D18" s="304"/>
      <c r="E18" s="304"/>
      <c r="F18" s="304"/>
      <c r="G18" s="304"/>
      <c r="H18" s="304"/>
      <c r="I18" s="304"/>
      <c r="J18" s="310"/>
      <c r="K18" s="409"/>
      <c r="L18" s="409"/>
      <c r="M18" s="409"/>
      <c r="N18" s="409"/>
      <c r="O18" s="409"/>
      <c r="P18" s="405"/>
      <c r="Q18" s="405"/>
      <c r="R18" s="405"/>
      <c r="S18" s="405"/>
      <c r="T18" s="400"/>
      <c r="U18" s="400"/>
      <c r="V18" s="400"/>
      <c r="W18" s="304"/>
      <c r="X18" s="304"/>
      <c r="Y18" s="400"/>
      <c r="Z18" s="400"/>
      <c r="AA18" s="400"/>
      <c r="AB18" s="304"/>
      <c r="AC18" s="304"/>
      <c r="AD18" s="400"/>
      <c r="AE18" s="400"/>
      <c r="AF18" s="400"/>
      <c r="AG18" s="304"/>
      <c r="AH18" s="304"/>
      <c r="AI18" s="304"/>
      <c r="AJ18" s="304"/>
      <c r="AK18" s="304"/>
      <c r="AL18" s="304"/>
      <c r="AM18" s="405"/>
      <c r="AN18" s="405"/>
      <c r="AO18" s="405"/>
      <c r="AP18" s="405"/>
      <c r="AQ18" s="400"/>
      <c r="AR18" s="400"/>
      <c r="AS18" s="400"/>
      <c r="AT18" s="304"/>
      <c r="AU18" s="304"/>
      <c r="AV18" s="400"/>
      <c r="AW18" s="400"/>
      <c r="AX18" s="400"/>
      <c r="AY18" s="304"/>
      <c r="AZ18" s="304"/>
      <c r="BA18" s="400"/>
      <c r="BB18" s="400"/>
      <c r="BC18" s="400"/>
      <c r="BD18" s="304"/>
      <c r="BE18" s="310"/>
    </row>
    <row r="19" spans="2:57" s="47" customFormat="1" ht="15" customHeight="1" x14ac:dyDescent="0.15">
      <c r="B19" s="379"/>
      <c r="C19" s="245"/>
      <c r="D19" s="245"/>
      <c r="E19" s="245"/>
      <c r="F19" s="245"/>
      <c r="G19" s="245"/>
      <c r="H19" s="245"/>
      <c r="I19" s="245"/>
      <c r="J19" s="246"/>
      <c r="K19" s="92"/>
      <c r="L19" s="415" t="s">
        <v>98</v>
      </c>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c r="BD19" s="415"/>
      <c r="BE19" s="71"/>
    </row>
    <row r="20" spans="2:57" s="47" customFormat="1" ht="12.75" customHeight="1" x14ac:dyDescent="0.15">
      <c r="B20" s="411"/>
      <c r="C20" s="412"/>
      <c r="D20" s="412"/>
      <c r="E20" s="412"/>
      <c r="F20" s="412"/>
      <c r="G20" s="412"/>
      <c r="H20" s="412"/>
      <c r="I20" s="412"/>
      <c r="J20" s="413"/>
      <c r="K20" s="60"/>
      <c r="L20" s="224"/>
      <c r="M20" s="224"/>
      <c r="N20" s="224"/>
      <c r="O20" s="224"/>
      <c r="P20" s="224"/>
      <c r="Q20" s="224"/>
      <c r="R20" s="224"/>
      <c r="S20" s="224"/>
      <c r="T20" s="224"/>
      <c r="U20" s="224"/>
      <c r="V20" s="224"/>
      <c r="W20" s="224"/>
      <c r="X20" s="224"/>
      <c r="Y20" s="224"/>
      <c r="Z20" s="224"/>
      <c r="AA20" s="224"/>
      <c r="AB20" s="412" t="s">
        <v>0</v>
      </c>
      <c r="AC20" s="413"/>
      <c r="AD20" s="424" t="s">
        <v>95</v>
      </c>
      <c r="AE20" s="425"/>
      <c r="AF20" s="425"/>
      <c r="AG20" s="425"/>
      <c r="AH20" s="425"/>
      <c r="AI20" s="425"/>
      <c r="AJ20" s="425"/>
      <c r="AK20" s="425"/>
      <c r="AL20" s="426"/>
      <c r="AM20" s="427"/>
      <c r="AN20" s="427"/>
      <c r="AO20" s="427"/>
      <c r="AP20" s="427"/>
      <c r="AQ20" s="427"/>
      <c r="AR20" s="427"/>
      <c r="AS20" s="427"/>
      <c r="AT20" s="427"/>
      <c r="AU20" s="427"/>
      <c r="AV20" s="427"/>
      <c r="AW20" s="427"/>
      <c r="AX20" s="427"/>
      <c r="AY20" s="427"/>
      <c r="AZ20" s="427"/>
      <c r="BA20" s="427"/>
      <c r="BB20" s="427"/>
      <c r="BC20" s="427"/>
      <c r="BD20" s="412" t="s">
        <v>0</v>
      </c>
      <c r="BE20" s="413"/>
    </row>
    <row r="21" spans="2:57" s="47" customFormat="1" ht="23.1" customHeight="1" x14ac:dyDescent="0.15">
      <c r="B21" s="309" t="s">
        <v>130</v>
      </c>
      <c r="C21" s="304"/>
      <c r="D21" s="304"/>
      <c r="E21" s="304"/>
      <c r="F21" s="304"/>
      <c r="G21" s="304"/>
      <c r="H21" s="304"/>
      <c r="I21" s="304"/>
      <c r="J21" s="310"/>
      <c r="K21" s="86"/>
      <c r="L21" s="225"/>
      <c r="M21" s="225"/>
      <c r="N21" s="225"/>
      <c r="O21" s="225"/>
      <c r="P21" s="225"/>
      <c r="Q21" s="225"/>
      <c r="R21" s="225"/>
      <c r="S21" s="225"/>
      <c r="T21" s="225"/>
      <c r="U21" s="225"/>
      <c r="V21" s="225"/>
      <c r="W21" s="225"/>
      <c r="X21" s="225"/>
      <c r="Y21" s="225"/>
      <c r="Z21" s="225"/>
      <c r="AA21" s="225"/>
      <c r="AB21" s="422"/>
      <c r="AC21" s="423"/>
      <c r="AD21" s="309" t="s">
        <v>131</v>
      </c>
      <c r="AE21" s="304"/>
      <c r="AF21" s="304"/>
      <c r="AG21" s="304"/>
      <c r="AH21" s="304"/>
      <c r="AI21" s="304"/>
      <c r="AJ21" s="304"/>
      <c r="AK21" s="304"/>
      <c r="AL21" s="310"/>
      <c r="AM21" s="428"/>
      <c r="AN21" s="428"/>
      <c r="AO21" s="428"/>
      <c r="AP21" s="428"/>
      <c r="AQ21" s="428"/>
      <c r="AR21" s="428"/>
      <c r="AS21" s="428"/>
      <c r="AT21" s="428"/>
      <c r="AU21" s="428"/>
      <c r="AV21" s="428"/>
      <c r="AW21" s="428"/>
      <c r="AX21" s="428"/>
      <c r="AY21" s="428"/>
      <c r="AZ21" s="428"/>
      <c r="BA21" s="428"/>
      <c r="BB21" s="428"/>
      <c r="BC21" s="428"/>
      <c r="BD21" s="422"/>
      <c r="BE21" s="423"/>
    </row>
    <row r="22" spans="2:57" s="47" customFormat="1" ht="12.75" customHeight="1" x14ac:dyDescent="0.15">
      <c r="B22" s="73"/>
      <c r="C22" s="56"/>
      <c r="D22" s="56"/>
      <c r="E22" s="56"/>
      <c r="F22" s="56"/>
      <c r="G22" s="56"/>
      <c r="H22" s="56"/>
      <c r="I22" s="56"/>
      <c r="J22" s="57"/>
      <c r="K22" s="430" t="s">
        <v>132</v>
      </c>
      <c r="L22" s="431"/>
      <c r="M22" s="431"/>
      <c r="N22" s="431"/>
      <c r="O22" s="431"/>
      <c r="P22" s="431"/>
      <c r="Q22" s="431"/>
      <c r="R22" s="431"/>
      <c r="S22" s="431"/>
      <c r="T22" s="431"/>
      <c r="U22" s="431"/>
      <c r="V22" s="431"/>
      <c r="W22" s="431"/>
      <c r="X22" s="431"/>
      <c r="Y22" s="431"/>
      <c r="Z22" s="431"/>
      <c r="AA22" s="431"/>
      <c r="AB22" s="431"/>
      <c r="AC22" s="432"/>
      <c r="AD22" s="61"/>
      <c r="AE22" s="433"/>
      <c r="AF22" s="433"/>
      <c r="AG22" s="433"/>
      <c r="AH22" s="433"/>
      <c r="AI22" s="433"/>
      <c r="AJ22" s="433"/>
      <c r="AK22" s="433"/>
      <c r="AL22" s="48"/>
      <c r="AM22" s="429"/>
      <c r="AN22" s="429"/>
      <c r="AO22" s="429"/>
      <c r="AP22" s="429"/>
      <c r="AQ22" s="429"/>
      <c r="AR22" s="429"/>
      <c r="AS22" s="429"/>
      <c r="AT22" s="429"/>
      <c r="AU22" s="429"/>
      <c r="AV22" s="429"/>
      <c r="AW22" s="429"/>
      <c r="AX22" s="429"/>
      <c r="AY22" s="429"/>
      <c r="AZ22" s="429"/>
      <c r="BA22" s="429"/>
      <c r="BB22" s="429"/>
      <c r="BC22" s="429"/>
      <c r="BD22" s="56"/>
      <c r="BE22" s="57"/>
    </row>
    <row r="23" spans="2:57" ht="15" customHeight="1" x14ac:dyDescent="0.15">
      <c r="B23" s="65"/>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66"/>
    </row>
    <row r="24" spans="2:57" s="47" customFormat="1" ht="18.75" customHeight="1" x14ac:dyDescent="0.15">
      <c r="B24" s="58"/>
      <c r="C24" s="53" t="s">
        <v>99</v>
      </c>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5"/>
    </row>
    <row r="25" spans="2:57" s="47" customFormat="1" ht="18.75" customHeight="1" x14ac:dyDescent="0.15">
      <c r="B25" s="58"/>
      <c r="C25" s="53" t="s">
        <v>100</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5"/>
    </row>
    <row r="26" spans="2:57" s="47" customFormat="1" ht="18.75" customHeight="1" x14ac:dyDescent="0.15">
      <c r="B26" s="58"/>
      <c r="C26" s="53" t="s">
        <v>16</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5"/>
    </row>
    <row r="27" spans="2:57" s="47" customFormat="1" ht="18.75" customHeight="1" x14ac:dyDescent="0.15">
      <c r="B27" s="58"/>
      <c r="C27" s="53" t="s">
        <v>17</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5"/>
    </row>
    <row r="28" spans="2:57" s="47" customFormat="1" ht="13.5"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18.75" customHeight="1" x14ac:dyDescent="0.15">
      <c r="B29" s="58" t="s">
        <v>12</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13.5" customHeight="1" x14ac:dyDescent="0.15">
      <c r="B30" s="58"/>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19.5" customHeight="1" x14ac:dyDescent="0.15">
      <c r="B31" s="58"/>
      <c r="C31" s="53"/>
      <c r="D31" s="53"/>
      <c r="E31" s="53"/>
      <c r="F31" s="406" t="s">
        <v>88</v>
      </c>
      <c r="G31" s="406"/>
      <c r="H31" s="406"/>
      <c r="I31" s="406"/>
      <c r="J31" s="406"/>
      <c r="K31" s="407"/>
      <c r="L31" s="407"/>
      <c r="M31" s="304" t="s">
        <v>7</v>
      </c>
      <c r="N31" s="304"/>
      <c r="O31" s="407"/>
      <c r="P31" s="407"/>
      <c r="Q31" s="304" t="s">
        <v>8</v>
      </c>
      <c r="R31" s="304"/>
      <c r="S31" s="407"/>
      <c r="T31" s="407"/>
      <c r="U31" s="304" t="s">
        <v>9</v>
      </c>
      <c r="V31" s="304"/>
      <c r="W31" s="53"/>
      <c r="X31" s="53"/>
      <c r="Y31" s="53"/>
      <c r="Z31" s="434" t="s">
        <v>94</v>
      </c>
      <c r="AA31" s="434"/>
      <c r="AB31" s="434"/>
      <c r="AC31" s="434"/>
      <c r="AD31" s="434"/>
      <c r="AE31" s="422" t="s">
        <v>1</v>
      </c>
      <c r="AF31" s="422"/>
      <c r="AG31" s="422"/>
      <c r="AH31" s="422"/>
      <c r="AI31" s="422"/>
      <c r="AJ31" s="235"/>
      <c r="AK31" s="235"/>
      <c r="AL31" s="235"/>
      <c r="AM31" s="235"/>
      <c r="AN31" s="235"/>
      <c r="AO31" s="235"/>
      <c r="AP31" s="235"/>
      <c r="AQ31" s="235"/>
      <c r="AR31" s="235"/>
      <c r="AS31" s="235"/>
      <c r="AT31" s="235"/>
      <c r="AU31" s="235"/>
      <c r="AV31" s="235"/>
      <c r="AW31" s="235"/>
      <c r="AX31" s="235"/>
      <c r="AY31" s="235"/>
      <c r="AZ31" s="235"/>
      <c r="BA31" s="235"/>
      <c r="BB31" s="53"/>
      <c r="BC31" s="53"/>
      <c r="BD31" s="53"/>
      <c r="BE31" s="55"/>
    </row>
    <row r="32" spans="2:57" s="47" customFormat="1" ht="20.25" customHeight="1" x14ac:dyDescent="0.15">
      <c r="B32" s="58"/>
      <c r="C32" s="53"/>
      <c r="D32" s="53"/>
      <c r="E32" s="53"/>
      <c r="F32" s="53"/>
      <c r="G32" s="53"/>
      <c r="H32" s="53"/>
      <c r="I32" s="53"/>
      <c r="J32" s="53"/>
      <c r="K32" s="53"/>
      <c r="L32" s="53"/>
      <c r="M32" s="53"/>
      <c r="N32" s="53"/>
      <c r="O32" s="53"/>
      <c r="P32" s="53"/>
      <c r="Q32" s="53"/>
      <c r="R32" s="53"/>
      <c r="S32" s="53"/>
      <c r="T32" s="53"/>
      <c r="U32" s="53"/>
      <c r="V32" s="53"/>
      <c r="W32" s="53"/>
      <c r="X32" s="53"/>
      <c r="Y32" s="53"/>
      <c r="Z32" s="434"/>
      <c r="AA32" s="434"/>
      <c r="AB32" s="434"/>
      <c r="AC32" s="434"/>
      <c r="AD32" s="434"/>
      <c r="AE32" s="422" t="s">
        <v>2</v>
      </c>
      <c r="AF32" s="422"/>
      <c r="AG32" s="422"/>
      <c r="AH32" s="422"/>
      <c r="AI32" s="422"/>
      <c r="AJ32" s="236"/>
      <c r="AK32" s="236"/>
      <c r="AL32" s="236"/>
      <c r="AM32" s="236"/>
      <c r="AN32" s="236"/>
      <c r="AO32" s="236"/>
      <c r="AP32" s="236"/>
      <c r="AQ32" s="236"/>
      <c r="AR32" s="236"/>
      <c r="AS32" s="236"/>
      <c r="AT32" s="236"/>
      <c r="AU32" s="236"/>
      <c r="AV32" s="236"/>
      <c r="AW32" s="236"/>
      <c r="AX32" s="236"/>
      <c r="AY32" s="236"/>
      <c r="AZ32" s="236"/>
      <c r="BA32" s="236"/>
      <c r="BB32" s="54"/>
      <c r="BC32" s="53"/>
      <c r="BD32" s="53"/>
      <c r="BE32" s="55"/>
    </row>
    <row r="33" spans="2:57" s="47" customFormat="1" ht="20.25"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434"/>
      <c r="AA33" s="434"/>
      <c r="AB33" s="434"/>
      <c r="AC33" s="434"/>
      <c r="AD33" s="434"/>
      <c r="AE33" s="422" t="s">
        <v>5</v>
      </c>
      <c r="AF33" s="422"/>
      <c r="AG33" s="422"/>
      <c r="AH33" s="422"/>
      <c r="AI33" s="422"/>
      <c r="AJ33" s="237"/>
      <c r="AK33" s="237"/>
      <c r="AL33" s="237"/>
      <c r="AM33" s="237"/>
      <c r="AN33" s="237"/>
      <c r="AO33" s="238" t="s">
        <v>13</v>
      </c>
      <c r="AP33" s="238"/>
      <c r="AQ33" s="237"/>
      <c r="AR33" s="237"/>
      <c r="AS33" s="237"/>
      <c r="AT33" s="237"/>
      <c r="AU33" s="238" t="s">
        <v>13</v>
      </c>
      <c r="AV33" s="238"/>
      <c r="AW33" s="237"/>
      <c r="AX33" s="237"/>
      <c r="AY33" s="237"/>
      <c r="AZ33" s="237"/>
      <c r="BA33" s="53"/>
      <c r="BB33" s="53"/>
      <c r="BC33" s="53"/>
      <c r="BD33" s="53"/>
      <c r="BE33" s="55"/>
    </row>
    <row r="34" spans="2:57" ht="18.75" customHeight="1" x14ac:dyDescent="0.15">
      <c r="B34" s="67"/>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68"/>
    </row>
    <row r="35" spans="2:57" ht="15" customHeight="1" x14ac:dyDescent="0.15">
      <c r="B35" s="6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70"/>
    </row>
    <row r="36" spans="2:57" s="47" customFormat="1" ht="18.75" customHeight="1" x14ac:dyDescent="0.15">
      <c r="B36" s="58"/>
      <c r="C36" s="53"/>
      <c r="D36" s="55" t="s">
        <v>3</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5"/>
    </row>
    <row r="37" spans="2:57" s="47" customFormat="1" ht="18.75" customHeight="1" x14ac:dyDescent="0.15">
      <c r="B37" s="58"/>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5"/>
    </row>
    <row r="38" spans="2:57" s="47" customFormat="1" ht="18.75" customHeight="1" x14ac:dyDescent="0.15">
      <c r="B38" s="58"/>
      <c r="C38" s="53"/>
      <c r="D38" s="53"/>
      <c r="E38" s="53"/>
      <c r="F38" s="406" t="s">
        <v>88</v>
      </c>
      <c r="G38" s="406"/>
      <c r="H38" s="406"/>
      <c r="I38" s="406"/>
      <c r="J38" s="406"/>
      <c r="K38" s="407"/>
      <c r="L38" s="407"/>
      <c r="M38" s="304" t="s">
        <v>7</v>
      </c>
      <c r="N38" s="304"/>
      <c r="O38" s="407"/>
      <c r="P38" s="407"/>
      <c r="Q38" s="304" t="s">
        <v>8</v>
      </c>
      <c r="R38" s="304"/>
      <c r="S38" s="407"/>
      <c r="T38" s="407"/>
      <c r="U38" s="304" t="s">
        <v>9</v>
      </c>
      <c r="V38" s="304"/>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5"/>
    </row>
    <row r="39" spans="2:57" s="47" customFormat="1" ht="18.75" customHeight="1" x14ac:dyDescent="0.15">
      <c r="B39" s="58"/>
      <c r="C39" s="53"/>
      <c r="D39" s="53"/>
      <c r="E39" s="53"/>
      <c r="F39" s="53"/>
      <c r="G39" s="53"/>
      <c r="H39" s="53"/>
      <c r="I39" s="53"/>
      <c r="J39" s="53"/>
      <c r="K39" s="53"/>
      <c r="L39" s="53"/>
      <c r="M39" s="53"/>
      <c r="N39" s="53"/>
      <c r="O39" s="53"/>
      <c r="P39" s="53"/>
      <c r="Q39" s="53"/>
      <c r="R39" s="53"/>
      <c r="S39" s="53"/>
      <c r="T39" s="53"/>
      <c r="U39" s="53"/>
      <c r="V39" s="53"/>
      <c r="W39" s="53"/>
      <c r="X39" s="53"/>
      <c r="Y39" s="53"/>
      <c r="Z39" s="417" t="s">
        <v>14</v>
      </c>
      <c r="AA39" s="417"/>
      <c r="AB39" s="417"/>
      <c r="AC39" s="417"/>
      <c r="AD39" s="417"/>
      <c r="AE39" s="304" t="s">
        <v>4</v>
      </c>
      <c r="AF39" s="304"/>
      <c r="AG39" s="304"/>
      <c r="AH39" s="304"/>
      <c r="AI39" s="304"/>
      <c r="AJ39" s="235"/>
      <c r="AK39" s="235"/>
      <c r="AL39" s="235"/>
      <c r="AM39" s="235"/>
      <c r="AN39" s="235"/>
      <c r="AO39" s="235"/>
      <c r="AP39" s="235"/>
      <c r="AQ39" s="235"/>
      <c r="AR39" s="235"/>
      <c r="AS39" s="235"/>
      <c r="AT39" s="235"/>
      <c r="AU39" s="235"/>
      <c r="AV39" s="235"/>
      <c r="AW39" s="235"/>
      <c r="AX39" s="235"/>
      <c r="AY39" s="235"/>
      <c r="AZ39" s="235"/>
      <c r="BA39" s="235"/>
      <c r="BB39" s="53"/>
      <c r="BC39" s="53"/>
      <c r="BD39" s="53"/>
      <c r="BE39" s="55"/>
    </row>
    <row r="40" spans="2:57" s="47" customFormat="1" ht="18.75"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304" t="s">
        <v>2</v>
      </c>
      <c r="AF40" s="304"/>
      <c r="AG40" s="304"/>
      <c r="AH40" s="304"/>
      <c r="AI40" s="304"/>
      <c r="AJ40" s="235"/>
      <c r="AK40" s="235"/>
      <c r="AL40" s="235"/>
      <c r="AM40" s="235"/>
      <c r="AN40" s="235"/>
      <c r="AO40" s="235"/>
      <c r="AP40" s="235"/>
      <c r="AQ40" s="235"/>
      <c r="AR40" s="235"/>
      <c r="AS40" s="235"/>
      <c r="AT40" s="235"/>
      <c r="AU40" s="235"/>
      <c r="AV40" s="235"/>
      <c r="AW40" s="235"/>
      <c r="AX40" s="235"/>
      <c r="AY40" s="235"/>
      <c r="AZ40" s="235"/>
      <c r="BA40" s="235"/>
      <c r="BB40" s="53"/>
      <c r="BC40" s="53"/>
      <c r="BD40" s="53"/>
      <c r="BE40" s="55"/>
    </row>
    <row r="41" spans="2:57" s="47" customFormat="1" ht="18.75" customHeight="1" x14ac:dyDescent="0.15">
      <c r="B41" s="58"/>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304" t="s">
        <v>5</v>
      </c>
      <c r="AF41" s="304"/>
      <c r="AG41" s="304"/>
      <c r="AH41" s="304"/>
      <c r="AI41" s="304"/>
      <c r="AJ41" s="240"/>
      <c r="AK41" s="240"/>
      <c r="AL41" s="240"/>
      <c r="AM41" s="240"/>
      <c r="AN41" s="240"/>
      <c r="AO41" s="238" t="s">
        <v>13</v>
      </c>
      <c r="AP41" s="238"/>
      <c r="AQ41" s="240"/>
      <c r="AR41" s="240"/>
      <c r="AS41" s="240"/>
      <c r="AT41" s="240"/>
      <c r="AU41" s="238" t="s">
        <v>13</v>
      </c>
      <c r="AV41" s="238"/>
      <c r="AW41" s="240"/>
      <c r="AX41" s="240"/>
      <c r="AY41" s="240"/>
      <c r="AZ41" s="240"/>
      <c r="BA41" s="53"/>
      <c r="BB41" s="53"/>
      <c r="BC41" s="53"/>
      <c r="BD41" s="53"/>
      <c r="BE41" s="55"/>
    </row>
    <row r="42" spans="2:57" ht="18.75" customHeight="1" x14ac:dyDescent="0.15">
      <c r="B42" s="6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68"/>
    </row>
    <row r="43" spans="2:57" ht="18.75" customHeight="1" x14ac:dyDescent="0.15">
      <c r="B43" s="87" t="s">
        <v>166</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2:57" ht="18.75" customHeight="1" x14ac:dyDescent="0.15">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2:57" ht="18.75" customHeight="1"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2:57" ht="18.75"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2:57" ht="18.75" customHeight="1" x14ac:dyDescent="0.15">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row>
  </sheetData>
  <sheetProtection sheet="1" formatCells="0" selectLockedCells="1"/>
  <mergeCells count="145">
    <mergeCell ref="AW33:AZ33"/>
    <mergeCell ref="AB20:AC21"/>
    <mergeCell ref="AD20:AL20"/>
    <mergeCell ref="AM20:BC22"/>
    <mergeCell ref="BD20:BE21"/>
    <mergeCell ref="B21:J21"/>
    <mergeCell ref="AD21:AL21"/>
    <mergeCell ref="K22:AC22"/>
    <mergeCell ref="AE22:AK22"/>
    <mergeCell ref="F31:J31"/>
    <mergeCell ref="K31:L31"/>
    <mergeCell ref="M31:N31"/>
    <mergeCell ref="O31:P31"/>
    <mergeCell ref="Q31:R31"/>
    <mergeCell ref="S31:T31"/>
    <mergeCell ref="U31:V31"/>
    <mergeCell ref="Z31:AD33"/>
    <mergeCell ref="AE31:AI31"/>
    <mergeCell ref="AJ31:BA31"/>
    <mergeCell ref="AE32:AI32"/>
    <mergeCell ref="AJ32:BA32"/>
    <mergeCell ref="AE33:AI33"/>
    <mergeCell ref="AJ33:AN33"/>
    <mergeCell ref="BA17:BC18"/>
    <mergeCell ref="BD17:BE18"/>
    <mergeCell ref="AI17:AL18"/>
    <mergeCell ref="AG17:AH18"/>
    <mergeCell ref="AM17:AP18"/>
    <mergeCell ref="AQ17:AS18"/>
    <mergeCell ref="AT17:AU18"/>
    <mergeCell ref="AV17:AX18"/>
    <mergeCell ref="AY17:AZ18"/>
    <mergeCell ref="P17:S18"/>
    <mergeCell ref="T17:V18"/>
    <mergeCell ref="W17:X18"/>
    <mergeCell ref="Y17:AA18"/>
    <mergeCell ref="AB17:AC18"/>
    <mergeCell ref="AD17:AF18"/>
    <mergeCell ref="AO33:AP33"/>
    <mergeCell ref="AQ33:AT33"/>
    <mergeCell ref="AQ15:AS16"/>
    <mergeCell ref="AT15:AU16"/>
    <mergeCell ref="AU33:AV33"/>
    <mergeCell ref="AW41:AZ41"/>
    <mergeCell ref="K13:O13"/>
    <mergeCell ref="K14:O14"/>
    <mergeCell ref="AI13:AL13"/>
    <mergeCell ref="AI14:AL14"/>
    <mergeCell ref="AG13:AH13"/>
    <mergeCell ref="Z39:AD39"/>
    <mergeCell ref="AE39:AI39"/>
    <mergeCell ref="AJ39:BA39"/>
    <mergeCell ref="AE40:AI40"/>
    <mergeCell ref="AJ40:BA40"/>
    <mergeCell ref="AE41:AI41"/>
    <mergeCell ref="AJ41:AN41"/>
    <mergeCell ref="AO41:AP41"/>
    <mergeCell ref="AQ41:AT41"/>
    <mergeCell ref="AU41:AV41"/>
    <mergeCell ref="W14:X14"/>
    <mergeCell ref="Y14:AA14"/>
    <mergeCell ref="W15:X16"/>
    <mergeCell ref="Y15:AA16"/>
    <mergeCell ref="AY13:AZ13"/>
    <mergeCell ref="AB14:AC14"/>
    <mergeCell ref="AD14:AF14"/>
    <mergeCell ref="AG14:AH14"/>
    <mergeCell ref="F38:J38"/>
    <mergeCell ref="K38:L38"/>
    <mergeCell ref="M38:N38"/>
    <mergeCell ref="O38:P38"/>
    <mergeCell ref="Q38:R38"/>
    <mergeCell ref="S38:T38"/>
    <mergeCell ref="U38:V38"/>
    <mergeCell ref="T13:V13"/>
    <mergeCell ref="P13:S13"/>
    <mergeCell ref="P14:S14"/>
    <mergeCell ref="T14:V14"/>
    <mergeCell ref="K15:O16"/>
    <mergeCell ref="K17:O18"/>
    <mergeCell ref="P15:S16"/>
    <mergeCell ref="T15:V16"/>
    <mergeCell ref="B20:J20"/>
    <mergeCell ref="L20:AA21"/>
    <mergeCell ref="B15:J19"/>
    <mergeCell ref="L19:BD19"/>
    <mergeCell ref="B13:J14"/>
    <mergeCell ref="AB15:AC16"/>
    <mergeCell ref="AD15:AF16"/>
    <mergeCell ref="AG15:AH16"/>
    <mergeCell ref="AI15:AL16"/>
    <mergeCell ref="AB13:AC13"/>
    <mergeCell ref="AD13:AF13"/>
    <mergeCell ref="Y13:AA13"/>
    <mergeCell ref="W13:X13"/>
    <mergeCell ref="AY15:AZ16"/>
    <mergeCell ref="BA15:BC16"/>
    <mergeCell ref="BD14:BE14"/>
    <mergeCell ref="AM14:AP14"/>
    <mergeCell ref="AQ14:AS14"/>
    <mergeCell ref="AT14:AU14"/>
    <mergeCell ref="AV14:AX14"/>
    <mergeCell ref="AM13:AP13"/>
    <mergeCell ref="AQ13:AS13"/>
    <mergeCell ref="AT13:AU13"/>
    <mergeCell ref="AV13:AX13"/>
    <mergeCell ref="BA13:BC13"/>
    <mergeCell ref="BD13:BE13"/>
    <mergeCell ref="AY14:AZ14"/>
    <mergeCell ref="BA14:BC14"/>
    <mergeCell ref="AM15:AP16"/>
    <mergeCell ref="AV15:AX16"/>
    <mergeCell ref="BD15:BE16"/>
    <mergeCell ref="B9:J10"/>
    <mergeCell ref="K9:O10"/>
    <mergeCell ref="Q9:AM10"/>
    <mergeCell ref="AO9:AW10"/>
    <mergeCell ref="AX9:AY10"/>
    <mergeCell ref="AZ9:BA10"/>
    <mergeCell ref="BB9:BC10"/>
    <mergeCell ref="BD9:BE10"/>
    <mergeCell ref="O11:Q12"/>
    <mergeCell ref="R11:S12"/>
    <mergeCell ref="T11:V12"/>
    <mergeCell ref="W11:X12"/>
    <mergeCell ref="BD11:BE12"/>
    <mergeCell ref="Y11:AA12"/>
    <mergeCell ref="AB11:AC12"/>
    <mergeCell ref="AD11:AL12"/>
    <mergeCell ref="AM11:AN12"/>
    <mergeCell ref="B11:J12"/>
    <mergeCell ref="K11:N12"/>
    <mergeCell ref="AO11:BC12"/>
    <mergeCell ref="B1:BE2"/>
    <mergeCell ref="B3:BE6"/>
    <mergeCell ref="B7:J8"/>
    <mergeCell ref="L7:AG8"/>
    <mergeCell ref="AI7:AQ8"/>
    <mergeCell ref="AR7:AS8"/>
    <mergeCell ref="AT7:AU8"/>
    <mergeCell ref="AV7:AW8"/>
    <mergeCell ref="AX7:AY8"/>
    <mergeCell ref="AZ7:BA8"/>
    <mergeCell ref="BB7:BC8"/>
    <mergeCell ref="BD7:BE8"/>
  </mergeCells>
  <phoneticPr fontId="2"/>
  <dataValidations count="5">
    <dataValidation imeMode="hiragana" allowBlank="1" showInputMessage="1" showErrorMessage="1" sqref="K17 K13:K15 K19:L19" xr:uid="{D3BA19DB-7AD0-4BBB-9AB4-155FAA4C6A0D}"/>
    <dataValidation imeMode="off" allowBlank="1" showInputMessage="1" showErrorMessage="1" sqref="AR7:BE8 AX9:BE10 O11:Q12 T11:V18 Y11:AA18 AD13:AF18 AQ13:AS18 AV13:AX18 BA13:BC18 K31:L31 O31:P31 S31:T31 K38:L38 O38:P38 S38:T38 AJ33:AN33 AQ33:AT33 AW33:AZ33 AJ41:AN41 AQ41:AT41 AW41:AZ41 AO11:BC12" xr:uid="{E8B7F055-8903-4145-92FC-BFB91B1AB689}"/>
    <dataValidation type="list" imeMode="hiragana" allowBlank="1" showInputMessage="1" showErrorMessage="1" sqref="AM13:AM14 F31:J31 F38:J38 P13:P14" xr:uid="{81C6EED6-9087-43AF-A9DE-D7B01C03E8C2}">
      <formula1>$BL$2:$BL$5</formula1>
    </dataValidation>
    <dataValidation type="list" imeMode="hiragana" allowBlank="1" showInputMessage="1" showErrorMessage="1" sqref="K11:N12" xr:uid="{007A1720-EC8D-4A8F-96E6-626015960817}">
      <formula1>$BL$2:$BL$4</formula1>
    </dataValidation>
    <dataValidation type="list" allowBlank="1" showInputMessage="1" showErrorMessage="1" sqref="P15:S18 AM15:AP18" xr:uid="{83AD8E38-5370-42A6-AB84-7AF23391F12D}">
      <formula1>$BL$2:$BL$5</formula1>
    </dataValidation>
  </dataValidations>
  <pageMargins left="0.78740157480314965" right="0.39370078740157483" top="0.39370078740157483"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B42A2-B392-4F08-95BB-19AC2D3B5C56}">
  <sheetPr>
    <tabColor rgb="FFFFFF00"/>
  </sheetPr>
  <dimension ref="B1:BN47"/>
  <sheetViews>
    <sheetView showGridLines="0" view="pageBreakPreview" zoomScaleNormal="100" zoomScaleSheetLayoutView="100" workbookViewId="0">
      <selection activeCell="L7" sqref="L7:AG8"/>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row>
    <row r="2" spans="2:64" ht="18.75" customHeight="1" x14ac:dyDescent="0.1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row>
    <row r="3" spans="2:64" ht="18.75" customHeight="1" x14ac:dyDescent="0.15">
      <c r="B3" s="370" t="s">
        <v>107</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L3" s="46" t="s">
        <v>15</v>
      </c>
    </row>
    <row r="4" spans="2:64" ht="18.75" customHeight="1" x14ac:dyDescent="0.15">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L4" s="46" t="s">
        <v>88</v>
      </c>
    </row>
    <row r="5" spans="2:64" ht="18.75" customHeight="1" x14ac:dyDescent="0.15">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row>
    <row r="6" spans="2:64" ht="18.75" customHeight="1" x14ac:dyDescent="0.15">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row>
    <row r="7" spans="2:64" s="47" customFormat="1" ht="23.1" customHeight="1" x14ac:dyDescent="0.15">
      <c r="B7" s="371" t="s">
        <v>96</v>
      </c>
      <c r="C7" s="372"/>
      <c r="D7" s="372"/>
      <c r="E7" s="372"/>
      <c r="F7" s="372"/>
      <c r="G7" s="372"/>
      <c r="H7" s="372"/>
      <c r="I7" s="372"/>
      <c r="J7" s="373"/>
      <c r="K7" s="63"/>
      <c r="L7" s="463" t="s">
        <v>137</v>
      </c>
      <c r="M7" s="463"/>
      <c r="N7" s="463"/>
      <c r="O7" s="463"/>
      <c r="P7" s="463"/>
      <c r="Q7" s="463"/>
      <c r="R7" s="463"/>
      <c r="S7" s="463"/>
      <c r="T7" s="463"/>
      <c r="U7" s="463"/>
      <c r="V7" s="463"/>
      <c r="W7" s="463"/>
      <c r="X7" s="463"/>
      <c r="Y7" s="463"/>
      <c r="Z7" s="463"/>
      <c r="AA7" s="463"/>
      <c r="AB7" s="463"/>
      <c r="AC7" s="463"/>
      <c r="AD7" s="463"/>
      <c r="AE7" s="463"/>
      <c r="AF7" s="463"/>
      <c r="AG7" s="463"/>
      <c r="AH7" s="64"/>
      <c r="AI7" s="308" t="s">
        <v>176</v>
      </c>
      <c r="AJ7" s="243"/>
      <c r="AK7" s="243"/>
      <c r="AL7" s="243"/>
      <c r="AM7" s="243"/>
      <c r="AN7" s="243"/>
      <c r="AO7" s="243"/>
      <c r="AP7" s="243"/>
      <c r="AQ7" s="244"/>
      <c r="AR7" s="465">
        <v>0</v>
      </c>
      <c r="AS7" s="454"/>
      <c r="AT7" s="454">
        <v>1</v>
      </c>
      <c r="AU7" s="454"/>
      <c r="AV7" s="454">
        <v>2</v>
      </c>
      <c r="AW7" s="454"/>
      <c r="AX7" s="454">
        <v>3</v>
      </c>
      <c r="AY7" s="454"/>
      <c r="AZ7" s="454">
        <v>4</v>
      </c>
      <c r="BA7" s="454"/>
      <c r="BB7" s="454">
        <v>5</v>
      </c>
      <c r="BC7" s="454"/>
      <c r="BD7" s="454">
        <v>6</v>
      </c>
      <c r="BE7" s="457"/>
    </row>
    <row r="8" spans="2:64" s="47" customFormat="1" ht="23.1" customHeight="1" x14ac:dyDescent="0.15">
      <c r="B8" s="374"/>
      <c r="C8" s="375"/>
      <c r="D8" s="375"/>
      <c r="E8" s="375"/>
      <c r="F8" s="375"/>
      <c r="G8" s="375"/>
      <c r="H8" s="375"/>
      <c r="I8" s="375"/>
      <c r="J8" s="376"/>
      <c r="K8" s="59"/>
      <c r="L8" s="464"/>
      <c r="M8" s="464"/>
      <c r="N8" s="464"/>
      <c r="O8" s="464"/>
      <c r="P8" s="464"/>
      <c r="Q8" s="464"/>
      <c r="R8" s="464"/>
      <c r="S8" s="464"/>
      <c r="T8" s="464"/>
      <c r="U8" s="464"/>
      <c r="V8" s="464"/>
      <c r="W8" s="464"/>
      <c r="X8" s="464"/>
      <c r="Y8" s="464"/>
      <c r="Z8" s="464"/>
      <c r="AA8" s="464"/>
      <c r="AB8" s="464"/>
      <c r="AC8" s="464"/>
      <c r="AD8" s="464"/>
      <c r="AE8" s="464"/>
      <c r="AF8" s="464"/>
      <c r="AG8" s="464"/>
      <c r="AH8" s="62"/>
      <c r="AI8" s="379"/>
      <c r="AJ8" s="245"/>
      <c r="AK8" s="245"/>
      <c r="AL8" s="245"/>
      <c r="AM8" s="245"/>
      <c r="AN8" s="245"/>
      <c r="AO8" s="245"/>
      <c r="AP8" s="245"/>
      <c r="AQ8" s="246"/>
      <c r="AR8" s="466"/>
      <c r="AS8" s="456"/>
      <c r="AT8" s="456"/>
      <c r="AU8" s="456"/>
      <c r="AV8" s="456"/>
      <c r="AW8" s="456"/>
      <c r="AX8" s="456"/>
      <c r="AY8" s="456"/>
      <c r="AZ8" s="456"/>
      <c r="BA8" s="456"/>
      <c r="BB8" s="456"/>
      <c r="BC8" s="456"/>
      <c r="BD8" s="456"/>
      <c r="BE8" s="458"/>
    </row>
    <row r="9" spans="2:64" s="47" customFormat="1" ht="23.1" customHeight="1" x14ac:dyDescent="0.15">
      <c r="B9" s="308" t="s">
        <v>97</v>
      </c>
      <c r="C9" s="243"/>
      <c r="D9" s="243"/>
      <c r="E9" s="243"/>
      <c r="F9" s="243"/>
      <c r="G9" s="243"/>
      <c r="H9" s="243"/>
      <c r="I9" s="243"/>
      <c r="J9" s="244"/>
      <c r="K9" s="308" t="s">
        <v>89</v>
      </c>
      <c r="L9" s="243"/>
      <c r="M9" s="243"/>
      <c r="N9" s="243"/>
      <c r="O9" s="244"/>
      <c r="P9" s="49"/>
      <c r="Q9" s="451" t="s">
        <v>138</v>
      </c>
      <c r="R9" s="451"/>
      <c r="S9" s="451"/>
      <c r="T9" s="451"/>
      <c r="U9" s="451"/>
      <c r="V9" s="451"/>
      <c r="W9" s="451"/>
      <c r="X9" s="451"/>
      <c r="Y9" s="451"/>
      <c r="Z9" s="451"/>
      <c r="AA9" s="451"/>
      <c r="AB9" s="451"/>
      <c r="AC9" s="451"/>
      <c r="AD9" s="451"/>
      <c r="AE9" s="451"/>
      <c r="AF9" s="451"/>
      <c r="AG9" s="451"/>
      <c r="AH9" s="451"/>
      <c r="AI9" s="451"/>
      <c r="AJ9" s="451"/>
      <c r="AK9" s="451"/>
      <c r="AL9" s="451"/>
      <c r="AM9" s="451"/>
      <c r="AN9" s="49"/>
      <c r="AO9" s="308" t="s">
        <v>93</v>
      </c>
      <c r="AP9" s="243"/>
      <c r="AQ9" s="243"/>
      <c r="AR9" s="243"/>
      <c r="AS9" s="243"/>
      <c r="AT9" s="243"/>
      <c r="AU9" s="243"/>
      <c r="AV9" s="243"/>
      <c r="AW9" s="244"/>
      <c r="AX9" s="453">
        <v>0</v>
      </c>
      <c r="AY9" s="454"/>
      <c r="AZ9" s="454">
        <v>9</v>
      </c>
      <c r="BA9" s="454"/>
      <c r="BB9" s="454">
        <v>9</v>
      </c>
      <c r="BC9" s="454"/>
      <c r="BD9" s="454">
        <v>5</v>
      </c>
      <c r="BE9" s="457"/>
    </row>
    <row r="10" spans="2:64" s="47" customFormat="1" ht="23.1" customHeight="1" x14ac:dyDescent="0.15">
      <c r="B10" s="379"/>
      <c r="C10" s="245"/>
      <c r="D10" s="245"/>
      <c r="E10" s="245"/>
      <c r="F10" s="245"/>
      <c r="G10" s="245"/>
      <c r="H10" s="245"/>
      <c r="I10" s="245"/>
      <c r="J10" s="246"/>
      <c r="K10" s="379"/>
      <c r="L10" s="245"/>
      <c r="M10" s="245"/>
      <c r="N10" s="245"/>
      <c r="O10" s="246"/>
      <c r="P10" s="56"/>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56"/>
      <c r="AO10" s="379"/>
      <c r="AP10" s="245"/>
      <c r="AQ10" s="245"/>
      <c r="AR10" s="245"/>
      <c r="AS10" s="245"/>
      <c r="AT10" s="245"/>
      <c r="AU10" s="245"/>
      <c r="AV10" s="245"/>
      <c r="AW10" s="246"/>
      <c r="AX10" s="455"/>
      <c r="AY10" s="456"/>
      <c r="AZ10" s="456"/>
      <c r="BA10" s="456"/>
      <c r="BB10" s="456"/>
      <c r="BC10" s="456"/>
      <c r="BD10" s="456"/>
      <c r="BE10" s="458"/>
    </row>
    <row r="11" spans="2:64" s="47" customFormat="1" ht="23.1" customHeight="1" x14ac:dyDescent="0.15">
      <c r="B11" s="209" t="s">
        <v>6</v>
      </c>
      <c r="C11" s="210"/>
      <c r="D11" s="210"/>
      <c r="E11" s="210"/>
      <c r="F11" s="210"/>
      <c r="G11" s="210"/>
      <c r="H11" s="210"/>
      <c r="I11" s="210"/>
      <c r="J11" s="211"/>
      <c r="K11" s="448" t="s">
        <v>88</v>
      </c>
      <c r="L11" s="448"/>
      <c r="M11" s="448"/>
      <c r="N11" s="448"/>
      <c r="O11" s="445">
        <v>3</v>
      </c>
      <c r="P11" s="445"/>
      <c r="Q11" s="445"/>
      <c r="R11" s="243" t="s">
        <v>7</v>
      </c>
      <c r="S11" s="243"/>
      <c r="T11" s="445">
        <v>1</v>
      </c>
      <c r="U11" s="445"/>
      <c r="V11" s="445"/>
      <c r="W11" s="243" t="s">
        <v>8</v>
      </c>
      <c r="X11" s="243"/>
      <c r="Y11" s="445">
        <v>17</v>
      </c>
      <c r="Z11" s="445"/>
      <c r="AA11" s="445"/>
      <c r="AB11" s="243" t="s">
        <v>9</v>
      </c>
      <c r="AC11" s="244"/>
      <c r="AD11" s="390" t="s">
        <v>90</v>
      </c>
      <c r="AE11" s="391"/>
      <c r="AF11" s="391"/>
      <c r="AG11" s="391"/>
      <c r="AH11" s="391"/>
      <c r="AI11" s="391"/>
      <c r="AJ11" s="391"/>
      <c r="AK11" s="391"/>
      <c r="AL11" s="392"/>
      <c r="AM11" s="243"/>
      <c r="AN11" s="243"/>
      <c r="AO11" s="461">
        <v>300000</v>
      </c>
      <c r="AP11" s="461"/>
      <c r="AQ11" s="461"/>
      <c r="AR11" s="461"/>
      <c r="AS11" s="461"/>
      <c r="AT11" s="461"/>
      <c r="AU11" s="461"/>
      <c r="AV11" s="461"/>
      <c r="AW11" s="461"/>
      <c r="AX11" s="461"/>
      <c r="AY11" s="461"/>
      <c r="AZ11" s="461"/>
      <c r="BA11" s="461"/>
      <c r="BB11" s="461"/>
      <c r="BC11" s="461"/>
      <c r="BD11" s="243" t="s">
        <v>0</v>
      </c>
      <c r="BE11" s="244"/>
    </row>
    <row r="12" spans="2:64" s="47" customFormat="1" ht="23.1" customHeight="1" x14ac:dyDescent="0.15">
      <c r="B12" s="212"/>
      <c r="C12" s="213"/>
      <c r="D12" s="213"/>
      <c r="E12" s="213"/>
      <c r="F12" s="213"/>
      <c r="G12" s="213"/>
      <c r="H12" s="213"/>
      <c r="I12" s="213"/>
      <c r="J12" s="214"/>
      <c r="K12" s="460"/>
      <c r="L12" s="460"/>
      <c r="M12" s="460"/>
      <c r="N12" s="460"/>
      <c r="O12" s="459"/>
      <c r="P12" s="459"/>
      <c r="Q12" s="459"/>
      <c r="R12" s="245"/>
      <c r="S12" s="245"/>
      <c r="T12" s="459"/>
      <c r="U12" s="459"/>
      <c r="V12" s="459"/>
      <c r="W12" s="245"/>
      <c r="X12" s="245"/>
      <c r="Y12" s="459"/>
      <c r="Z12" s="459"/>
      <c r="AA12" s="459"/>
      <c r="AB12" s="245"/>
      <c r="AC12" s="246"/>
      <c r="AD12" s="393"/>
      <c r="AE12" s="394"/>
      <c r="AF12" s="394"/>
      <c r="AG12" s="394"/>
      <c r="AH12" s="394"/>
      <c r="AI12" s="394"/>
      <c r="AJ12" s="394"/>
      <c r="AK12" s="394"/>
      <c r="AL12" s="395"/>
      <c r="AM12" s="245"/>
      <c r="AN12" s="245"/>
      <c r="AO12" s="462"/>
      <c r="AP12" s="462"/>
      <c r="AQ12" s="462"/>
      <c r="AR12" s="462"/>
      <c r="AS12" s="462"/>
      <c r="AT12" s="462"/>
      <c r="AU12" s="462"/>
      <c r="AV12" s="462"/>
      <c r="AW12" s="462"/>
      <c r="AX12" s="462"/>
      <c r="AY12" s="462"/>
      <c r="AZ12" s="462"/>
      <c r="BA12" s="462"/>
      <c r="BB12" s="462"/>
      <c r="BC12" s="462"/>
      <c r="BD12" s="245"/>
      <c r="BE12" s="246"/>
    </row>
    <row r="13" spans="2:64" s="47" customFormat="1" ht="23.1" customHeight="1" x14ac:dyDescent="0.15">
      <c r="B13" s="209" t="s">
        <v>101</v>
      </c>
      <c r="C13" s="210"/>
      <c r="D13" s="210"/>
      <c r="E13" s="210"/>
      <c r="F13" s="210"/>
      <c r="G13" s="210"/>
      <c r="H13" s="210"/>
      <c r="I13" s="210"/>
      <c r="J13" s="211"/>
      <c r="K13" s="409" t="s">
        <v>102</v>
      </c>
      <c r="L13" s="409"/>
      <c r="M13" s="409"/>
      <c r="N13" s="409"/>
      <c r="O13" s="409"/>
      <c r="P13" s="448" t="s">
        <v>88</v>
      </c>
      <c r="Q13" s="448"/>
      <c r="R13" s="448"/>
      <c r="S13" s="448"/>
      <c r="T13" s="445">
        <v>3</v>
      </c>
      <c r="U13" s="445"/>
      <c r="V13" s="445"/>
      <c r="W13" s="243" t="s">
        <v>7</v>
      </c>
      <c r="X13" s="243"/>
      <c r="Y13" s="445">
        <v>3</v>
      </c>
      <c r="Z13" s="445"/>
      <c r="AA13" s="445"/>
      <c r="AB13" s="243" t="s">
        <v>8</v>
      </c>
      <c r="AC13" s="243"/>
      <c r="AD13" s="445">
        <v>15</v>
      </c>
      <c r="AE13" s="445"/>
      <c r="AF13" s="445"/>
      <c r="AG13" s="243" t="s">
        <v>9</v>
      </c>
      <c r="AH13" s="243"/>
      <c r="AI13" s="210" t="s">
        <v>11</v>
      </c>
      <c r="AJ13" s="210"/>
      <c r="AK13" s="210"/>
      <c r="AL13" s="210"/>
      <c r="AM13" s="448" t="s">
        <v>88</v>
      </c>
      <c r="AN13" s="448"/>
      <c r="AO13" s="448"/>
      <c r="AP13" s="448"/>
      <c r="AQ13" s="445">
        <v>4</v>
      </c>
      <c r="AR13" s="445"/>
      <c r="AS13" s="445"/>
      <c r="AT13" s="243" t="s">
        <v>7</v>
      </c>
      <c r="AU13" s="243"/>
      <c r="AV13" s="445">
        <v>3</v>
      </c>
      <c r="AW13" s="445"/>
      <c r="AX13" s="445"/>
      <c r="AY13" s="243" t="s">
        <v>8</v>
      </c>
      <c r="AZ13" s="243"/>
      <c r="BA13" s="445">
        <v>31</v>
      </c>
      <c r="BB13" s="445"/>
      <c r="BC13" s="445"/>
      <c r="BD13" s="243" t="s">
        <v>9</v>
      </c>
      <c r="BE13" s="244"/>
    </row>
    <row r="14" spans="2:64" s="47" customFormat="1" ht="23.1" customHeight="1" x14ac:dyDescent="0.15">
      <c r="B14" s="212"/>
      <c r="C14" s="213"/>
      <c r="D14" s="213"/>
      <c r="E14" s="213"/>
      <c r="F14" s="213"/>
      <c r="G14" s="213"/>
      <c r="H14" s="213"/>
      <c r="I14" s="213"/>
      <c r="J14" s="214"/>
      <c r="K14" s="410" t="s">
        <v>103</v>
      </c>
      <c r="L14" s="410"/>
      <c r="M14" s="410"/>
      <c r="N14" s="410"/>
      <c r="O14" s="410"/>
      <c r="P14" s="450" t="s">
        <v>88</v>
      </c>
      <c r="Q14" s="450"/>
      <c r="R14" s="450"/>
      <c r="S14" s="450"/>
      <c r="T14" s="449">
        <v>3</v>
      </c>
      <c r="U14" s="449"/>
      <c r="V14" s="449"/>
      <c r="W14" s="401" t="s">
        <v>7</v>
      </c>
      <c r="X14" s="401"/>
      <c r="Y14" s="449">
        <v>3</v>
      </c>
      <c r="Z14" s="449"/>
      <c r="AA14" s="449"/>
      <c r="AB14" s="401" t="s">
        <v>8</v>
      </c>
      <c r="AC14" s="401"/>
      <c r="AD14" s="449">
        <v>15</v>
      </c>
      <c r="AE14" s="449"/>
      <c r="AF14" s="449"/>
      <c r="AG14" s="401" t="s">
        <v>9</v>
      </c>
      <c r="AH14" s="401"/>
      <c r="AI14" s="416" t="s">
        <v>11</v>
      </c>
      <c r="AJ14" s="416"/>
      <c r="AK14" s="416"/>
      <c r="AL14" s="416"/>
      <c r="AM14" s="450" t="s">
        <v>88</v>
      </c>
      <c r="AN14" s="450"/>
      <c r="AO14" s="450"/>
      <c r="AP14" s="450"/>
      <c r="AQ14" s="449">
        <v>3</v>
      </c>
      <c r="AR14" s="449"/>
      <c r="AS14" s="449"/>
      <c r="AT14" s="401" t="s">
        <v>7</v>
      </c>
      <c r="AU14" s="401"/>
      <c r="AV14" s="449">
        <v>12</v>
      </c>
      <c r="AW14" s="449"/>
      <c r="AX14" s="449"/>
      <c r="AY14" s="401" t="s">
        <v>8</v>
      </c>
      <c r="AZ14" s="401"/>
      <c r="BA14" s="449">
        <v>31</v>
      </c>
      <c r="BB14" s="449"/>
      <c r="BC14" s="449"/>
      <c r="BD14" s="401" t="s">
        <v>9</v>
      </c>
      <c r="BE14" s="402"/>
    </row>
    <row r="15" spans="2:64" s="47" customFormat="1" ht="11.45" customHeight="1" x14ac:dyDescent="0.15">
      <c r="B15" s="390" t="s">
        <v>104</v>
      </c>
      <c r="C15" s="243"/>
      <c r="D15" s="243"/>
      <c r="E15" s="243"/>
      <c r="F15" s="243"/>
      <c r="G15" s="243"/>
      <c r="H15" s="243"/>
      <c r="I15" s="243"/>
      <c r="J15" s="244"/>
      <c r="K15" s="408" t="s">
        <v>102</v>
      </c>
      <c r="L15" s="408"/>
      <c r="M15" s="408"/>
      <c r="N15" s="408"/>
      <c r="O15" s="408"/>
      <c r="P15" s="448" t="s">
        <v>88</v>
      </c>
      <c r="Q15" s="448"/>
      <c r="R15" s="448"/>
      <c r="S15" s="448"/>
      <c r="T15" s="445">
        <v>3</v>
      </c>
      <c r="U15" s="445"/>
      <c r="V15" s="445"/>
      <c r="W15" s="243" t="s">
        <v>7</v>
      </c>
      <c r="X15" s="243"/>
      <c r="Y15" s="445">
        <v>3</v>
      </c>
      <c r="Z15" s="445"/>
      <c r="AA15" s="445"/>
      <c r="AB15" s="243" t="s">
        <v>105</v>
      </c>
      <c r="AC15" s="243"/>
      <c r="AD15" s="445">
        <v>15</v>
      </c>
      <c r="AE15" s="445"/>
      <c r="AF15" s="445"/>
      <c r="AG15" s="243" t="s">
        <v>106</v>
      </c>
      <c r="AH15" s="243"/>
      <c r="AI15" s="243" t="s">
        <v>11</v>
      </c>
      <c r="AJ15" s="243"/>
      <c r="AK15" s="243"/>
      <c r="AL15" s="243"/>
      <c r="AM15" s="448" t="s">
        <v>88</v>
      </c>
      <c r="AN15" s="448"/>
      <c r="AO15" s="448"/>
      <c r="AP15" s="448"/>
      <c r="AQ15" s="445">
        <v>4</v>
      </c>
      <c r="AR15" s="445"/>
      <c r="AS15" s="445"/>
      <c r="AT15" s="243" t="s">
        <v>7</v>
      </c>
      <c r="AU15" s="243"/>
      <c r="AV15" s="445">
        <v>1</v>
      </c>
      <c r="AW15" s="445"/>
      <c r="AX15" s="445"/>
      <c r="AY15" s="243" t="s">
        <v>105</v>
      </c>
      <c r="AZ15" s="243"/>
      <c r="BA15" s="445">
        <v>16</v>
      </c>
      <c r="BB15" s="445"/>
      <c r="BC15" s="445"/>
      <c r="BD15" s="243" t="s">
        <v>106</v>
      </c>
      <c r="BE15" s="244"/>
    </row>
    <row r="16" spans="2:64" s="47" customFormat="1" ht="11.45" customHeight="1" x14ac:dyDescent="0.15">
      <c r="B16" s="414"/>
      <c r="C16" s="304"/>
      <c r="D16" s="304"/>
      <c r="E16" s="304"/>
      <c r="F16" s="304"/>
      <c r="G16" s="304"/>
      <c r="H16" s="304"/>
      <c r="I16" s="304"/>
      <c r="J16" s="310"/>
      <c r="K16" s="409"/>
      <c r="L16" s="409"/>
      <c r="M16" s="409"/>
      <c r="N16" s="409"/>
      <c r="O16" s="409"/>
      <c r="P16" s="444"/>
      <c r="Q16" s="444"/>
      <c r="R16" s="444"/>
      <c r="S16" s="444"/>
      <c r="T16" s="442"/>
      <c r="U16" s="442"/>
      <c r="V16" s="442"/>
      <c r="W16" s="304"/>
      <c r="X16" s="304"/>
      <c r="Y16" s="442"/>
      <c r="Z16" s="442"/>
      <c r="AA16" s="442"/>
      <c r="AB16" s="304"/>
      <c r="AC16" s="304"/>
      <c r="AD16" s="442"/>
      <c r="AE16" s="442"/>
      <c r="AF16" s="442"/>
      <c r="AG16" s="304"/>
      <c r="AH16" s="304"/>
      <c r="AI16" s="304"/>
      <c r="AJ16" s="304"/>
      <c r="AK16" s="304"/>
      <c r="AL16" s="304"/>
      <c r="AM16" s="444"/>
      <c r="AN16" s="444"/>
      <c r="AO16" s="444"/>
      <c r="AP16" s="444"/>
      <c r="AQ16" s="442"/>
      <c r="AR16" s="442"/>
      <c r="AS16" s="442"/>
      <c r="AT16" s="304"/>
      <c r="AU16" s="304"/>
      <c r="AV16" s="442"/>
      <c r="AW16" s="442"/>
      <c r="AX16" s="442"/>
      <c r="AY16" s="304"/>
      <c r="AZ16" s="304"/>
      <c r="BA16" s="442"/>
      <c r="BB16" s="442"/>
      <c r="BC16" s="442"/>
      <c r="BD16" s="304"/>
      <c r="BE16" s="310"/>
    </row>
    <row r="17" spans="2:57" s="47" customFormat="1" ht="11.45" customHeight="1" x14ac:dyDescent="0.15">
      <c r="B17" s="414"/>
      <c r="C17" s="304"/>
      <c r="D17" s="304"/>
      <c r="E17" s="304"/>
      <c r="F17" s="304"/>
      <c r="G17" s="304"/>
      <c r="H17" s="304"/>
      <c r="I17" s="304"/>
      <c r="J17" s="310"/>
      <c r="K17" s="410" t="s">
        <v>103</v>
      </c>
      <c r="L17" s="410"/>
      <c r="M17" s="410"/>
      <c r="N17" s="410"/>
      <c r="O17" s="410"/>
      <c r="P17" s="443" t="s">
        <v>88</v>
      </c>
      <c r="Q17" s="443"/>
      <c r="R17" s="443"/>
      <c r="S17" s="443"/>
      <c r="T17" s="441">
        <v>3</v>
      </c>
      <c r="U17" s="441"/>
      <c r="V17" s="441"/>
      <c r="W17" s="420" t="s">
        <v>7</v>
      </c>
      <c r="X17" s="420"/>
      <c r="Y17" s="441">
        <v>3</v>
      </c>
      <c r="Z17" s="441"/>
      <c r="AA17" s="441"/>
      <c r="AB17" s="420" t="s">
        <v>105</v>
      </c>
      <c r="AC17" s="420"/>
      <c r="AD17" s="441">
        <v>15</v>
      </c>
      <c r="AE17" s="441"/>
      <c r="AF17" s="441"/>
      <c r="AG17" s="420" t="s">
        <v>106</v>
      </c>
      <c r="AH17" s="420"/>
      <c r="AI17" s="420" t="s">
        <v>11</v>
      </c>
      <c r="AJ17" s="420"/>
      <c r="AK17" s="420"/>
      <c r="AL17" s="420"/>
      <c r="AM17" s="443" t="s">
        <v>88</v>
      </c>
      <c r="AN17" s="443"/>
      <c r="AO17" s="443"/>
      <c r="AP17" s="443"/>
      <c r="AQ17" s="441">
        <v>3</v>
      </c>
      <c r="AR17" s="441"/>
      <c r="AS17" s="441"/>
      <c r="AT17" s="420" t="s">
        <v>7</v>
      </c>
      <c r="AU17" s="420"/>
      <c r="AV17" s="441">
        <v>12</v>
      </c>
      <c r="AW17" s="441"/>
      <c r="AX17" s="441"/>
      <c r="AY17" s="420" t="s">
        <v>105</v>
      </c>
      <c r="AZ17" s="420"/>
      <c r="BA17" s="441">
        <v>31</v>
      </c>
      <c r="BB17" s="441"/>
      <c r="BC17" s="441"/>
      <c r="BD17" s="420" t="s">
        <v>106</v>
      </c>
      <c r="BE17" s="421"/>
    </row>
    <row r="18" spans="2:57" s="47" customFormat="1" ht="11.45" customHeight="1" x14ac:dyDescent="0.15">
      <c r="B18" s="414"/>
      <c r="C18" s="304"/>
      <c r="D18" s="304"/>
      <c r="E18" s="304"/>
      <c r="F18" s="304"/>
      <c r="G18" s="304"/>
      <c r="H18" s="304"/>
      <c r="I18" s="304"/>
      <c r="J18" s="310"/>
      <c r="K18" s="409"/>
      <c r="L18" s="409"/>
      <c r="M18" s="409"/>
      <c r="N18" s="409"/>
      <c r="O18" s="409"/>
      <c r="P18" s="444"/>
      <c r="Q18" s="444"/>
      <c r="R18" s="444"/>
      <c r="S18" s="444"/>
      <c r="T18" s="442"/>
      <c r="U18" s="442"/>
      <c r="V18" s="442"/>
      <c r="W18" s="304"/>
      <c r="X18" s="304"/>
      <c r="Y18" s="442"/>
      <c r="Z18" s="442"/>
      <c r="AA18" s="442"/>
      <c r="AB18" s="304"/>
      <c r="AC18" s="304"/>
      <c r="AD18" s="442"/>
      <c r="AE18" s="442"/>
      <c r="AF18" s="442"/>
      <c r="AG18" s="304"/>
      <c r="AH18" s="304"/>
      <c r="AI18" s="304"/>
      <c r="AJ18" s="304"/>
      <c r="AK18" s="304"/>
      <c r="AL18" s="304"/>
      <c r="AM18" s="444"/>
      <c r="AN18" s="444"/>
      <c r="AO18" s="444"/>
      <c r="AP18" s="444"/>
      <c r="AQ18" s="442"/>
      <c r="AR18" s="442"/>
      <c r="AS18" s="442"/>
      <c r="AT18" s="304"/>
      <c r="AU18" s="304"/>
      <c r="AV18" s="442"/>
      <c r="AW18" s="442"/>
      <c r="AX18" s="442"/>
      <c r="AY18" s="304"/>
      <c r="AZ18" s="304"/>
      <c r="BA18" s="442"/>
      <c r="BB18" s="442"/>
      <c r="BC18" s="442"/>
      <c r="BD18" s="304"/>
      <c r="BE18" s="310"/>
    </row>
    <row r="19" spans="2:57" s="47" customFormat="1" ht="15" customHeight="1" x14ac:dyDescent="0.15">
      <c r="B19" s="379"/>
      <c r="C19" s="245"/>
      <c r="D19" s="245"/>
      <c r="E19" s="245"/>
      <c r="F19" s="245"/>
      <c r="G19" s="245"/>
      <c r="H19" s="245"/>
      <c r="I19" s="245"/>
      <c r="J19" s="246"/>
      <c r="K19" s="92"/>
      <c r="L19" s="415" t="s">
        <v>98</v>
      </c>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c r="BD19" s="415"/>
      <c r="BE19" s="71"/>
    </row>
    <row r="20" spans="2:57" s="47" customFormat="1" ht="12.75" customHeight="1" x14ac:dyDescent="0.15">
      <c r="B20" s="411"/>
      <c r="C20" s="412"/>
      <c r="D20" s="412"/>
      <c r="E20" s="412"/>
      <c r="F20" s="412"/>
      <c r="G20" s="412"/>
      <c r="H20" s="412"/>
      <c r="I20" s="412"/>
      <c r="J20" s="413"/>
      <c r="K20" s="60"/>
      <c r="L20" s="446">
        <v>1733540</v>
      </c>
      <c r="M20" s="446"/>
      <c r="N20" s="446"/>
      <c r="O20" s="446"/>
      <c r="P20" s="446"/>
      <c r="Q20" s="446"/>
      <c r="R20" s="446"/>
      <c r="S20" s="446"/>
      <c r="T20" s="446"/>
      <c r="U20" s="446"/>
      <c r="V20" s="446"/>
      <c r="W20" s="446"/>
      <c r="X20" s="446"/>
      <c r="Y20" s="446"/>
      <c r="Z20" s="446"/>
      <c r="AA20" s="446"/>
      <c r="AB20" s="412" t="s">
        <v>0</v>
      </c>
      <c r="AC20" s="413"/>
      <c r="AD20" s="424" t="s">
        <v>95</v>
      </c>
      <c r="AE20" s="425"/>
      <c r="AF20" s="425"/>
      <c r="AG20" s="425"/>
      <c r="AH20" s="425"/>
      <c r="AI20" s="425"/>
      <c r="AJ20" s="425"/>
      <c r="AK20" s="425"/>
      <c r="AL20" s="426"/>
      <c r="AM20" s="427"/>
      <c r="AN20" s="427"/>
      <c r="AO20" s="427"/>
      <c r="AP20" s="427"/>
      <c r="AQ20" s="427"/>
      <c r="AR20" s="427"/>
      <c r="AS20" s="427"/>
      <c r="AT20" s="427"/>
      <c r="AU20" s="427"/>
      <c r="AV20" s="427"/>
      <c r="AW20" s="427"/>
      <c r="AX20" s="427"/>
      <c r="AY20" s="427"/>
      <c r="AZ20" s="427"/>
      <c r="BA20" s="427"/>
      <c r="BB20" s="427"/>
      <c r="BC20" s="427"/>
      <c r="BD20" s="412" t="s">
        <v>0</v>
      </c>
      <c r="BE20" s="413"/>
    </row>
    <row r="21" spans="2:57" s="47" customFormat="1" ht="23.1" customHeight="1" x14ac:dyDescent="0.15">
      <c r="B21" s="309" t="s">
        <v>130</v>
      </c>
      <c r="C21" s="304"/>
      <c r="D21" s="304"/>
      <c r="E21" s="304"/>
      <c r="F21" s="304"/>
      <c r="G21" s="304"/>
      <c r="H21" s="304"/>
      <c r="I21" s="304"/>
      <c r="J21" s="310"/>
      <c r="K21" s="86"/>
      <c r="L21" s="447"/>
      <c r="M21" s="447"/>
      <c r="N21" s="447"/>
      <c r="O21" s="447"/>
      <c r="P21" s="447"/>
      <c r="Q21" s="447"/>
      <c r="R21" s="447"/>
      <c r="S21" s="447"/>
      <c r="T21" s="447"/>
      <c r="U21" s="447"/>
      <c r="V21" s="447"/>
      <c r="W21" s="447"/>
      <c r="X21" s="447"/>
      <c r="Y21" s="447"/>
      <c r="Z21" s="447"/>
      <c r="AA21" s="447"/>
      <c r="AB21" s="422"/>
      <c r="AC21" s="423"/>
      <c r="AD21" s="309" t="s">
        <v>131</v>
      </c>
      <c r="AE21" s="304"/>
      <c r="AF21" s="304"/>
      <c r="AG21" s="304"/>
      <c r="AH21" s="304"/>
      <c r="AI21" s="304"/>
      <c r="AJ21" s="304"/>
      <c r="AK21" s="304"/>
      <c r="AL21" s="310"/>
      <c r="AM21" s="428"/>
      <c r="AN21" s="428"/>
      <c r="AO21" s="428"/>
      <c r="AP21" s="428"/>
      <c r="AQ21" s="428"/>
      <c r="AR21" s="428"/>
      <c r="AS21" s="428"/>
      <c r="AT21" s="428"/>
      <c r="AU21" s="428"/>
      <c r="AV21" s="428"/>
      <c r="AW21" s="428"/>
      <c r="AX21" s="428"/>
      <c r="AY21" s="428"/>
      <c r="AZ21" s="428"/>
      <c r="BA21" s="428"/>
      <c r="BB21" s="428"/>
      <c r="BC21" s="428"/>
      <c r="BD21" s="422"/>
      <c r="BE21" s="423"/>
    </row>
    <row r="22" spans="2:57" s="47" customFormat="1" ht="12.75" customHeight="1" x14ac:dyDescent="0.15">
      <c r="B22" s="73"/>
      <c r="C22" s="56"/>
      <c r="D22" s="56"/>
      <c r="E22" s="56"/>
      <c r="F22" s="56"/>
      <c r="G22" s="56"/>
      <c r="H22" s="56"/>
      <c r="I22" s="56"/>
      <c r="J22" s="57"/>
      <c r="K22" s="430" t="s">
        <v>132</v>
      </c>
      <c r="L22" s="431"/>
      <c r="M22" s="431"/>
      <c r="N22" s="431"/>
      <c r="O22" s="431"/>
      <c r="P22" s="431"/>
      <c r="Q22" s="431"/>
      <c r="R22" s="431"/>
      <c r="S22" s="431"/>
      <c r="T22" s="431"/>
      <c r="U22" s="431"/>
      <c r="V22" s="431"/>
      <c r="W22" s="431"/>
      <c r="X22" s="431"/>
      <c r="Y22" s="431"/>
      <c r="Z22" s="431"/>
      <c r="AA22" s="431"/>
      <c r="AB22" s="431"/>
      <c r="AC22" s="432"/>
      <c r="AD22" s="61"/>
      <c r="AE22" s="433"/>
      <c r="AF22" s="433"/>
      <c r="AG22" s="433"/>
      <c r="AH22" s="433"/>
      <c r="AI22" s="433"/>
      <c r="AJ22" s="433"/>
      <c r="AK22" s="433"/>
      <c r="AL22" s="48"/>
      <c r="AM22" s="429"/>
      <c r="AN22" s="429"/>
      <c r="AO22" s="429"/>
      <c r="AP22" s="429"/>
      <c r="AQ22" s="429"/>
      <c r="AR22" s="429"/>
      <c r="AS22" s="429"/>
      <c r="AT22" s="429"/>
      <c r="AU22" s="429"/>
      <c r="AV22" s="429"/>
      <c r="AW22" s="429"/>
      <c r="AX22" s="429"/>
      <c r="AY22" s="429"/>
      <c r="AZ22" s="429"/>
      <c r="BA22" s="429"/>
      <c r="BB22" s="429"/>
      <c r="BC22" s="429"/>
      <c r="BD22" s="56"/>
      <c r="BE22" s="57"/>
    </row>
    <row r="23" spans="2:57" ht="15" customHeight="1" x14ac:dyDescent="0.15">
      <c r="B23" s="65"/>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66"/>
    </row>
    <row r="24" spans="2:57" s="47" customFormat="1" ht="18.75" customHeight="1" x14ac:dyDescent="0.15">
      <c r="B24" s="58"/>
      <c r="C24" s="53" t="s">
        <v>99</v>
      </c>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5"/>
    </row>
    <row r="25" spans="2:57" s="47" customFormat="1" ht="18.75" customHeight="1" x14ac:dyDescent="0.15">
      <c r="B25" s="58"/>
      <c r="C25" s="53" t="s">
        <v>100</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5"/>
    </row>
    <row r="26" spans="2:57" s="47" customFormat="1" ht="18.75" customHeight="1" x14ac:dyDescent="0.15">
      <c r="B26" s="58"/>
      <c r="C26" s="53" t="s">
        <v>16</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5"/>
    </row>
    <row r="27" spans="2:57" s="47" customFormat="1" ht="18.75" customHeight="1" x14ac:dyDescent="0.15">
      <c r="B27" s="58"/>
      <c r="C27" s="53" t="s">
        <v>17</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5"/>
    </row>
    <row r="28" spans="2:57" s="47" customFormat="1" ht="13.5"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18.75" customHeight="1" x14ac:dyDescent="0.15">
      <c r="B29" s="58" t="s">
        <v>12</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13.5" customHeight="1" x14ac:dyDescent="0.15">
      <c r="B30" s="58"/>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19.5" customHeight="1" x14ac:dyDescent="0.15">
      <c r="B31" s="58"/>
      <c r="C31" s="53"/>
      <c r="D31" s="53"/>
      <c r="E31" s="53"/>
      <c r="F31" s="435" t="s">
        <v>88</v>
      </c>
      <c r="G31" s="435"/>
      <c r="H31" s="435"/>
      <c r="I31" s="435"/>
      <c r="J31" s="435"/>
      <c r="K31" s="436">
        <v>4</v>
      </c>
      <c r="L31" s="436"/>
      <c r="M31" s="304" t="s">
        <v>7</v>
      </c>
      <c r="N31" s="304"/>
      <c r="O31" s="436">
        <v>1</v>
      </c>
      <c r="P31" s="436"/>
      <c r="Q31" s="304" t="s">
        <v>8</v>
      </c>
      <c r="R31" s="304"/>
      <c r="S31" s="436">
        <v>4</v>
      </c>
      <c r="T31" s="436"/>
      <c r="U31" s="304" t="s">
        <v>9</v>
      </c>
      <c r="V31" s="304"/>
      <c r="W31" s="53"/>
      <c r="X31" s="53"/>
      <c r="Y31" s="53"/>
      <c r="Z31" s="434" t="s">
        <v>94</v>
      </c>
      <c r="AA31" s="434"/>
      <c r="AB31" s="434"/>
      <c r="AC31" s="434"/>
      <c r="AD31" s="434"/>
      <c r="AE31" s="422" t="s">
        <v>1</v>
      </c>
      <c r="AF31" s="422"/>
      <c r="AG31" s="422"/>
      <c r="AH31" s="422"/>
      <c r="AI31" s="422"/>
      <c r="AJ31" s="438" t="s">
        <v>139</v>
      </c>
      <c r="AK31" s="438"/>
      <c r="AL31" s="438"/>
      <c r="AM31" s="438"/>
      <c r="AN31" s="438"/>
      <c r="AO31" s="438"/>
      <c r="AP31" s="438"/>
      <c r="AQ31" s="438"/>
      <c r="AR31" s="438"/>
      <c r="AS31" s="438"/>
      <c r="AT31" s="438"/>
      <c r="AU31" s="438"/>
      <c r="AV31" s="438"/>
      <c r="AW31" s="438"/>
      <c r="AX31" s="438"/>
      <c r="AY31" s="438"/>
      <c r="AZ31" s="438"/>
      <c r="BA31" s="438"/>
      <c r="BB31" s="53"/>
      <c r="BC31" s="53"/>
      <c r="BD31" s="53"/>
      <c r="BE31" s="55"/>
    </row>
    <row r="32" spans="2:57" s="47" customFormat="1" ht="20.25" customHeight="1" x14ac:dyDescent="0.15">
      <c r="B32" s="58"/>
      <c r="C32" s="53"/>
      <c r="D32" s="53"/>
      <c r="E32" s="53"/>
      <c r="F32" s="53"/>
      <c r="G32" s="53"/>
      <c r="H32" s="53"/>
      <c r="I32" s="53"/>
      <c r="J32" s="53"/>
      <c r="K32" s="53"/>
      <c r="L32" s="53"/>
      <c r="M32" s="53"/>
      <c r="N32" s="53"/>
      <c r="O32" s="53"/>
      <c r="P32" s="53"/>
      <c r="Q32" s="53"/>
      <c r="R32" s="53"/>
      <c r="S32" s="53"/>
      <c r="T32" s="53"/>
      <c r="U32" s="53"/>
      <c r="V32" s="53"/>
      <c r="W32" s="53"/>
      <c r="X32" s="53"/>
      <c r="Y32" s="53"/>
      <c r="Z32" s="434"/>
      <c r="AA32" s="434"/>
      <c r="AB32" s="434"/>
      <c r="AC32" s="434"/>
      <c r="AD32" s="434"/>
      <c r="AE32" s="422" t="s">
        <v>2</v>
      </c>
      <c r="AF32" s="422"/>
      <c r="AG32" s="422"/>
      <c r="AH32" s="422"/>
      <c r="AI32" s="422"/>
      <c r="AJ32" s="439" t="s">
        <v>137</v>
      </c>
      <c r="AK32" s="439"/>
      <c r="AL32" s="439"/>
      <c r="AM32" s="439"/>
      <c r="AN32" s="439"/>
      <c r="AO32" s="439"/>
      <c r="AP32" s="439"/>
      <c r="AQ32" s="439"/>
      <c r="AR32" s="439"/>
      <c r="AS32" s="439"/>
      <c r="AT32" s="439"/>
      <c r="AU32" s="439"/>
      <c r="AV32" s="439"/>
      <c r="AW32" s="439"/>
      <c r="AX32" s="439"/>
      <c r="AY32" s="439"/>
      <c r="AZ32" s="439"/>
      <c r="BA32" s="439"/>
      <c r="BB32" s="54"/>
      <c r="BC32" s="53"/>
      <c r="BD32" s="53"/>
      <c r="BE32" s="55"/>
    </row>
    <row r="33" spans="2:57" s="47" customFormat="1" ht="20.25"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434"/>
      <c r="AA33" s="434"/>
      <c r="AB33" s="434"/>
      <c r="AC33" s="434"/>
      <c r="AD33" s="434"/>
      <c r="AE33" s="422" t="s">
        <v>5</v>
      </c>
      <c r="AF33" s="422"/>
      <c r="AG33" s="422"/>
      <c r="AH33" s="422"/>
      <c r="AI33" s="422"/>
      <c r="AJ33" s="440" t="s">
        <v>140</v>
      </c>
      <c r="AK33" s="440"/>
      <c r="AL33" s="440"/>
      <c r="AM33" s="440"/>
      <c r="AN33" s="440"/>
      <c r="AO33" s="238" t="s">
        <v>13</v>
      </c>
      <c r="AP33" s="238"/>
      <c r="AQ33" s="440" t="s">
        <v>141</v>
      </c>
      <c r="AR33" s="440"/>
      <c r="AS33" s="440"/>
      <c r="AT33" s="440"/>
      <c r="AU33" s="238" t="s">
        <v>13</v>
      </c>
      <c r="AV33" s="238"/>
      <c r="AW33" s="440" t="s">
        <v>142</v>
      </c>
      <c r="AX33" s="440"/>
      <c r="AY33" s="440"/>
      <c r="AZ33" s="440"/>
      <c r="BA33" s="53"/>
      <c r="BB33" s="53"/>
      <c r="BC33" s="53"/>
      <c r="BD33" s="53"/>
      <c r="BE33" s="55"/>
    </row>
    <row r="34" spans="2:57" ht="18.75" customHeight="1" x14ac:dyDescent="0.15">
      <c r="B34" s="67"/>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68"/>
    </row>
    <row r="35" spans="2:57" ht="15" customHeight="1" x14ac:dyDescent="0.15">
      <c r="B35" s="6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70"/>
    </row>
    <row r="36" spans="2:57" s="47" customFormat="1" ht="18.75" customHeight="1" x14ac:dyDescent="0.15">
      <c r="B36" s="58"/>
      <c r="C36" s="53"/>
      <c r="D36" s="55" t="s">
        <v>3</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5"/>
    </row>
    <row r="37" spans="2:57" s="47" customFormat="1" ht="18.75" customHeight="1" x14ac:dyDescent="0.15">
      <c r="B37" s="58"/>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5"/>
    </row>
    <row r="38" spans="2:57" s="47" customFormat="1" ht="18.75" customHeight="1" x14ac:dyDescent="0.15">
      <c r="B38" s="58"/>
      <c r="C38" s="53"/>
      <c r="D38" s="53"/>
      <c r="E38" s="53"/>
      <c r="F38" s="435" t="s">
        <v>88</v>
      </c>
      <c r="G38" s="435"/>
      <c r="H38" s="435"/>
      <c r="I38" s="435"/>
      <c r="J38" s="435"/>
      <c r="K38" s="436">
        <v>4</v>
      </c>
      <c r="L38" s="436"/>
      <c r="M38" s="304" t="s">
        <v>7</v>
      </c>
      <c r="N38" s="304"/>
      <c r="O38" s="436">
        <v>1</v>
      </c>
      <c r="P38" s="436"/>
      <c r="Q38" s="304" t="s">
        <v>8</v>
      </c>
      <c r="R38" s="304"/>
      <c r="S38" s="436">
        <v>5</v>
      </c>
      <c r="T38" s="436"/>
      <c r="U38" s="304" t="s">
        <v>9</v>
      </c>
      <c r="V38" s="304"/>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5"/>
    </row>
    <row r="39" spans="2:57" s="47" customFormat="1" ht="18.75" customHeight="1" x14ac:dyDescent="0.15">
      <c r="B39" s="58"/>
      <c r="C39" s="53"/>
      <c r="D39" s="53"/>
      <c r="E39" s="53"/>
      <c r="F39" s="53"/>
      <c r="G39" s="53"/>
      <c r="H39" s="53"/>
      <c r="I39" s="53"/>
      <c r="J39" s="53"/>
      <c r="K39" s="53"/>
      <c r="L39" s="53"/>
      <c r="M39" s="53"/>
      <c r="N39" s="53"/>
      <c r="O39" s="53"/>
      <c r="P39" s="53"/>
      <c r="Q39" s="53"/>
      <c r="R39" s="53"/>
      <c r="S39" s="53"/>
      <c r="T39" s="53"/>
      <c r="U39" s="53"/>
      <c r="V39" s="53"/>
      <c r="W39" s="53"/>
      <c r="X39" s="53"/>
      <c r="Y39" s="53"/>
      <c r="Z39" s="417" t="s">
        <v>14</v>
      </c>
      <c r="AA39" s="417"/>
      <c r="AB39" s="417"/>
      <c r="AC39" s="417"/>
      <c r="AD39" s="417"/>
      <c r="AE39" s="304" t="s">
        <v>4</v>
      </c>
      <c r="AF39" s="304"/>
      <c r="AG39" s="304"/>
      <c r="AH39" s="304"/>
      <c r="AI39" s="304"/>
      <c r="AJ39" s="438" t="s">
        <v>143</v>
      </c>
      <c r="AK39" s="438"/>
      <c r="AL39" s="438"/>
      <c r="AM39" s="438"/>
      <c r="AN39" s="438"/>
      <c r="AO39" s="438"/>
      <c r="AP39" s="438"/>
      <c r="AQ39" s="438"/>
      <c r="AR39" s="438"/>
      <c r="AS39" s="438"/>
      <c r="AT39" s="438"/>
      <c r="AU39" s="438"/>
      <c r="AV39" s="438"/>
      <c r="AW39" s="438"/>
      <c r="AX39" s="438"/>
      <c r="AY39" s="438"/>
      <c r="AZ39" s="438"/>
      <c r="BA39" s="438"/>
      <c r="BB39" s="53"/>
      <c r="BC39" s="53"/>
      <c r="BD39" s="53"/>
      <c r="BE39" s="55"/>
    </row>
    <row r="40" spans="2:57" s="47" customFormat="1" ht="18.75"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304" t="s">
        <v>2</v>
      </c>
      <c r="AF40" s="304"/>
      <c r="AG40" s="304"/>
      <c r="AH40" s="304"/>
      <c r="AI40" s="304"/>
      <c r="AJ40" s="438" t="s">
        <v>144</v>
      </c>
      <c r="AK40" s="438"/>
      <c r="AL40" s="438"/>
      <c r="AM40" s="438"/>
      <c r="AN40" s="438"/>
      <c r="AO40" s="438"/>
      <c r="AP40" s="438"/>
      <c r="AQ40" s="438"/>
      <c r="AR40" s="438"/>
      <c r="AS40" s="438"/>
      <c r="AT40" s="438"/>
      <c r="AU40" s="438"/>
      <c r="AV40" s="438"/>
      <c r="AW40" s="438"/>
      <c r="AX40" s="438"/>
      <c r="AY40" s="438"/>
      <c r="AZ40" s="438"/>
      <c r="BA40" s="438"/>
      <c r="BB40" s="53"/>
      <c r="BC40" s="53"/>
      <c r="BD40" s="53"/>
      <c r="BE40" s="55"/>
    </row>
    <row r="41" spans="2:57" s="47" customFormat="1" ht="18.75" customHeight="1" x14ac:dyDescent="0.15">
      <c r="B41" s="58"/>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304" t="s">
        <v>5</v>
      </c>
      <c r="AF41" s="304"/>
      <c r="AG41" s="304"/>
      <c r="AH41" s="304"/>
      <c r="AI41" s="304"/>
      <c r="AJ41" s="437" t="s">
        <v>140</v>
      </c>
      <c r="AK41" s="437"/>
      <c r="AL41" s="437"/>
      <c r="AM41" s="437"/>
      <c r="AN41" s="437"/>
      <c r="AO41" s="238" t="s">
        <v>13</v>
      </c>
      <c r="AP41" s="238"/>
      <c r="AQ41" s="437" t="s">
        <v>145</v>
      </c>
      <c r="AR41" s="437"/>
      <c r="AS41" s="437"/>
      <c r="AT41" s="437"/>
      <c r="AU41" s="238" t="s">
        <v>13</v>
      </c>
      <c r="AV41" s="238"/>
      <c r="AW41" s="437" t="s">
        <v>146</v>
      </c>
      <c r="AX41" s="437"/>
      <c r="AY41" s="437"/>
      <c r="AZ41" s="437"/>
      <c r="BA41" s="53"/>
      <c r="BB41" s="53"/>
      <c r="BC41" s="53"/>
      <c r="BD41" s="53"/>
      <c r="BE41" s="55"/>
    </row>
    <row r="42" spans="2:57" ht="18.75" customHeight="1" x14ac:dyDescent="0.15">
      <c r="B42" s="6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68"/>
    </row>
    <row r="43" spans="2:57" ht="18.75" customHeight="1" x14ac:dyDescent="0.15">
      <c r="B43" s="115" t="s">
        <v>166</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row>
    <row r="44" spans="2:57" ht="18.75" customHeight="1" x14ac:dyDescent="0.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row>
    <row r="45" spans="2:57" ht="18.75" customHeight="1"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2:57" ht="18.75"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2:57" ht="18.75" customHeight="1" x14ac:dyDescent="0.15">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row>
  </sheetData>
  <sheetProtection sheet="1" formatCells="0" selectLockedCells="1"/>
  <mergeCells count="145">
    <mergeCell ref="B1:BE2"/>
    <mergeCell ref="B3:BE6"/>
    <mergeCell ref="B7:J8"/>
    <mergeCell ref="L7:AG8"/>
    <mergeCell ref="AI7:AQ8"/>
    <mergeCell ref="AR7:AS8"/>
    <mergeCell ref="AT7:AU8"/>
    <mergeCell ref="AV7:AW8"/>
    <mergeCell ref="AX7:AY8"/>
    <mergeCell ref="AZ7:BA8"/>
    <mergeCell ref="BB7:BC8"/>
    <mergeCell ref="BD7:BE8"/>
    <mergeCell ref="B9:J10"/>
    <mergeCell ref="K9:O10"/>
    <mergeCell ref="Q9:AM10"/>
    <mergeCell ref="AO9:AW10"/>
    <mergeCell ref="AX9:AY10"/>
    <mergeCell ref="AZ9:BA10"/>
    <mergeCell ref="BB9:BC10"/>
    <mergeCell ref="BD9:BE10"/>
    <mergeCell ref="BD11:BE12"/>
    <mergeCell ref="AM11:AN12"/>
    <mergeCell ref="Y11:AA12"/>
    <mergeCell ref="AB11:AC12"/>
    <mergeCell ref="AD11:AL12"/>
    <mergeCell ref="B11:J12"/>
    <mergeCell ref="K11:N12"/>
    <mergeCell ref="O11:Q12"/>
    <mergeCell ref="R11:S12"/>
    <mergeCell ref="T11:V12"/>
    <mergeCell ref="W11:X12"/>
    <mergeCell ref="AO11:BC12"/>
    <mergeCell ref="BA13:BC13"/>
    <mergeCell ref="BD13:BE13"/>
    <mergeCell ref="K14:O14"/>
    <mergeCell ref="P14:S14"/>
    <mergeCell ref="T14:V14"/>
    <mergeCell ref="W14:X14"/>
    <mergeCell ref="AD15:AF16"/>
    <mergeCell ref="AG15:AH16"/>
    <mergeCell ref="Y14:AA14"/>
    <mergeCell ref="AB14:AC14"/>
    <mergeCell ref="AD14:AF14"/>
    <mergeCell ref="AG13:AH13"/>
    <mergeCell ref="AI13:AL13"/>
    <mergeCell ref="AM13:AP13"/>
    <mergeCell ref="AQ13:AS13"/>
    <mergeCell ref="AT13:AU13"/>
    <mergeCell ref="AV13:AX13"/>
    <mergeCell ref="AG14:AH14"/>
    <mergeCell ref="AI14:AL14"/>
    <mergeCell ref="AY14:AZ14"/>
    <mergeCell ref="BA14:BC14"/>
    <mergeCell ref="BD14:BE14"/>
    <mergeCell ref="AM14:AP14"/>
    <mergeCell ref="AQ14:AS14"/>
    <mergeCell ref="B13:J14"/>
    <mergeCell ref="P13:S13"/>
    <mergeCell ref="T13:V13"/>
    <mergeCell ref="W13:X13"/>
    <mergeCell ref="Y13:AA13"/>
    <mergeCell ref="AB13:AC13"/>
    <mergeCell ref="AD13:AF13"/>
    <mergeCell ref="AV15:AX16"/>
    <mergeCell ref="AY15:AZ16"/>
    <mergeCell ref="AY13:AZ13"/>
    <mergeCell ref="AT14:AU14"/>
    <mergeCell ref="AV14:AX14"/>
    <mergeCell ref="K13:O13"/>
    <mergeCell ref="AI15:AL16"/>
    <mergeCell ref="AM15:AP16"/>
    <mergeCell ref="AQ15:AS16"/>
    <mergeCell ref="AT15:AU16"/>
    <mergeCell ref="B15:J19"/>
    <mergeCell ref="K15:O16"/>
    <mergeCell ref="P15:S16"/>
    <mergeCell ref="T15:V16"/>
    <mergeCell ref="W15:X16"/>
    <mergeCell ref="Y15:AA16"/>
    <mergeCell ref="AB15:AC16"/>
    <mergeCell ref="AM20:BC22"/>
    <mergeCell ref="AD17:AF18"/>
    <mergeCell ref="AG17:AH18"/>
    <mergeCell ref="AI17:AL18"/>
    <mergeCell ref="AM17:AP18"/>
    <mergeCell ref="AQ17:AS18"/>
    <mergeCell ref="AT17:AU18"/>
    <mergeCell ref="L19:BD19"/>
    <mergeCell ref="BA15:BC16"/>
    <mergeCell ref="BD15:BE16"/>
    <mergeCell ref="K17:O18"/>
    <mergeCell ref="P17:S18"/>
    <mergeCell ref="T17:V18"/>
    <mergeCell ref="AV17:AX18"/>
    <mergeCell ref="AY17:AZ18"/>
    <mergeCell ref="BA17:BC18"/>
    <mergeCell ref="BD17:BE18"/>
    <mergeCell ref="BD20:BE21"/>
    <mergeCell ref="W17:X18"/>
    <mergeCell ref="Y17:AA18"/>
    <mergeCell ref="AB17:AC18"/>
    <mergeCell ref="L20:AA21"/>
    <mergeCell ref="AB20:AC21"/>
    <mergeCell ref="AD20:AL20"/>
    <mergeCell ref="K31:L31"/>
    <mergeCell ref="M31:N31"/>
    <mergeCell ref="O31:P31"/>
    <mergeCell ref="Q31:R31"/>
    <mergeCell ref="S31:T31"/>
    <mergeCell ref="U31:V31"/>
    <mergeCell ref="Z31:AD33"/>
    <mergeCell ref="AE31:AI31"/>
    <mergeCell ref="AJ31:BA31"/>
    <mergeCell ref="AE32:AI32"/>
    <mergeCell ref="AJ32:BA32"/>
    <mergeCell ref="AE33:AI33"/>
    <mergeCell ref="AJ33:AN33"/>
    <mergeCell ref="AO33:AP33"/>
    <mergeCell ref="AQ33:AT33"/>
    <mergeCell ref="AU33:AV33"/>
    <mergeCell ref="AW33:AZ33"/>
    <mergeCell ref="B20:J20"/>
    <mergeCell ref="F38:J38"/>
    <mergeCell ref="K38:L38"/>
    <mergeCell ref="M38:N38"/>
    <mergeCell ref="O38:P38"/>
    <mergeCell ref="Q38:R38"/>
    <mergeCell ref="S38:T38"/>
    <mergeCell ref="U38:V38"/>
    <mergeCell ref="AW41:AZ41"/>
    <mergeCell ref="Z39:AD39"/>
    <mergeCell ref="AE39:AI39"/>
    <mergeCell ref="AJ39:BA39"/>
    <mergeCell ref="AE40:AI40"/>
    <mergeCell ref="AJ40:BA40"/>
    <mergeCell ref="AE41:AI41"/>
    <mergeCell ref="AJ41:AN41"/>
    <mergeCell ref="AO41:AP41"/>
    <mergeCell ref="AQ41:AT41"/>
    <mergeCell ref="AU41:AV41"/>
    <mergeCell ref="B21:J21"/>
    <mergeCell ref="AD21:AL21"/>
    <mergeCell ref="K22:AC22"/>
    <mergeCell ref="AE22:AK22"/>
    <mergeCell ref="F31:J31"/>
  </mergeCells>
  <phoneticPr fontId="2"/>
  <dataValidations count="5">
    <dataValidation type="list" allowBlank="1" showInputMessage="1" showErrorMessage="1" sqref="P15:S18 AM15:AP18" xr:uid="{D207A528-DE52-4B37-A6D0-5A4D67752094}">
      <formula1>$BL$2:$BL$5</formula1>
    </dataValidation>
    <dataValidation type="list" imeMode="hiragana" allowBlank="1" showInputMessage="1" showErrorMessage="1" sqref="K11:N12" xr:uid="{6803DC54-6EAD-4A5C-90ED-4E20915FF1A4}">
      <formula1>$BL$2:$BL$4</formula1>
    </dataValidation>
    <dataValidation type="list" imeMode="hiragana" allowBlank="1" showInputMessage="1" showErrorMessage="1" sqref="AM13:AM14 F31:J31 F38:J38 P13:P14" xr:uid="{5F8CAD8B-147A-4EE6-BCF2-390D2987483F}">
      <formula1>$BL$2:$BL$5</formula1>
    </dataValidation>
    <dataValidation imeMode="off" allowBlank="1" showInputMessage="1" showErrorMessage="1" sqref="AR7:BE8 AX9:BE10 O11:Q12 T11:V18 Y11:AA18 AD13:AF18 AQ13:AS18 AV13:AX18 BA13:BC18 K31:L31 O31:P31 S31:T31 K38:L38 O38:P38 S38:T38 AJ33:AN33 AQ33:AT33 AW33:AZ33 AJ41:AN41 AQ41:AT41 AW41:AZ41 AO11:BC12" xr:uid="{1D679A8C-AD33-4337-9B1C-420516A0BCA6}"/>
    <dataValidation imeMode="hiragana" allowBlank="1" showInputMessage="1" showErrorMessage="1" sqref="K17 K13:K15 K19:L19" xr:uid="{CC84E0A6-D11C-4383-A6A2-7972523435BC}"/>
  </dataValidations>
  <pageMargins left="0.78740157480314965" right="0.39370078740157483" top="0.39370078740157483" bottom="0.3937007874015748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4061-5681-471C-A7AB-E05A5F645495}">
  <sheetPr>
    <tabColor theme="8" tint="0.39997558519241921"/>
    <pageSetUpPr fitToPage="1"/>
  </sheetPr>
  <dimension ref="A1:BN63"/>
  <sheetViews>
    <sheetView view="pageBreakPreview" topLeftCell="A13" zoomScaleNormal="100" zoomScaleSheetLayoutView="100" workbookViewId="0">
      <selection activeCell="F23" sqref="F23:BC23"/>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82" t="s">
        <v>133</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row>
    <row r="2" spans="2:64" ht="18.75" customHeight="1" x14ac:dyDescent="0.1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row>
    <row r="3" spans="2:64" ht="18.75" customHeight="1" x14ac:dyDescent="0.15">
      <c r="B3" s="370" t="s">
        <v>109</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L3" s="46" t="s">
        <v>15</v>
      </c>
    </row>
    <row r="4" spans="2:64" ht="14.25" customHeight="1" x14ac:dyDescent="0.15">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L4" s="46" t="s">
        <v>88</v>
      </c>
    </row>
    <row r="5" spans="2:64" ht="18.75" customHeight="1" x14ac:dyDescent="0.15">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row>
    <row r="6" spans="2:64" s="47" customFormat="1" ht="18" customHeight="1" x14ac:dyDescent="0.15">
      <c r="B6" s="371" t="s">
        <v>96</v>
      </c>
      <c r="C6" s="372"/>
      <c r="D6" s="372"/>
      <c r="E6" s="372"/>
      <c r="F6" s="372"/>
      <c r="G6" s="372"/>
      <c r="H6" s="372"/>
      <c r="I6" s="372"/>
      <c r="J6" s="373"/>
      <c r="K6" s="63"/>
      <c r="L6" s="377"/>
      <c r="M6" s="377"/>
      <c r="N6" s="377"/>
      <c r="O6" s="377"/>
      <c r="P6" s="377"/>
      <c r="Q6" s="377"/>
      <c r="R6" s="377"/>
      <c r="S6" s="377"/>
      <c r="T6" s="377"/>
      <c r="U6" s="377"/>
      <c r="V6" s="377"/>
      <c r="W6" s="377"/>
      <c r="X6" s="377"/>
      <c r="Y6" s="377"/>
      <c r="Z6" s="377"/>
      <c r="AA6" s="377"/>
      <c r="AB6" s="377"/>
      <c r="AC6" s="377"/>
      <c r="AD6" s="377"/>
      <c r="AE6" s="377"/>
      <c r="AF6" s="377"/>
      <c r="AG6" s="377"/>
      <c r="AH6" s="64"/>
      <c r="AI6" s="308" t="s">
        <v>176</v>
      </c>
      <c r="AJ6" s="243"/>
      <c r="AK6" s="243"/>
      <c r="AL6" s="243"/>
      <c r="AM6" s="243"/>
      <c r="AN6" s="243"/>
      <c r="AO6" s="243"/>
      <c r="AP6" s="243"/>
      <c r="AQ6" s="244"/>
      <c r="AR6" s="199"/>
      <c r="AS6" s="200"/>
      <c r="AT6" s="200"/>
      <c r="AU6" s="200"/>
      <c r="AV6" s="200"/>
      <c r="AW6" s="200"/>
      <c r="AX6" s="200"/>
      <c r="AY6" s="200"/>
      <c r="AZ6" s="200"/>
      <c r="BA6" s="200"/>
      <c r="BB6" s="200"/>
      <c r="BC6" s="200"/>
      <c r="BD6" s="200"/>
      <c r="BE6" s="203"/>
    </row>
    <row r="7" spans="2:64" s="47" customFormat="1" ht="18" customHeight="1" x14ac:dyDescent="0.15">
      <c r="B7" s="374"/>
      <c r="C7" s="375"/>
      <c r="D7" s="375"/>
      <c r="E7" s="375"/>
      <c r="F7" s="375"/>
      <c r="G7" s="375"/>
      <c r="H7" s="375"/>
      <c r="I7" s="375"/>
      <c r="J7" s="376"/>
      <c r="K7" s="59"/>
      <c r="L7" s="378"/>
      <c r="M7" s="378"/>
      <c r="N7" s="378"/>
      <c r="O7" s="378"/>
      <c r="P7" s="378"/>
      <c r="Q7" s="378"/>
      <c r="R7" s="378"/>
      <c r="S7" s="378"/>
      <c r="T7" s="378"/>
      <c r="U7" s="378"/>
      <c r="V7" s="378"/>
      <c r="W7" s="378"/>
      <c r="X7" s="378"/>
      <c r="Y7" s="378"/>
      <c r="Z7" s="378"/>
      <c r="AA7" s="378"/>
      <c r="AB7" s="378"/>
      <c r="AC7" s="378"/>
      <c r="AD7" s="378"/>
      <c r="AE7" s="378"/>
      <c r="AF7" s="378"/>
      <c r="AG7" s="378"/>
      <c r="AH7" s="62"/>
      <c r="AI7" s="379"/>
      <c r="AJ7" s="245"/>
      <c r="AK7" s="245"/>
      <c r="AL7" s="245"/>
      <c r="AM7" s="245"/>
      <c r="AN7" s="245"/>
      <c r="AO7" s="245"/>
      <c r="AP7" s="245"/>
      <c r="AQ7" s="246"/>
      <c r="AR7" s="201"/>
      <c r="AS7" s="202"/>
      <c r="AT7" s="202"/>
      <c r="AU7" s="202"/>
      <c r="AV7" s="202"/>
      <c r="AW7" s="202"/>
      <c r="AX7" s="202"/>
      <c r="AY7" s="202"/>
      <c r="AZ7" s="202"/>
      <c r="BA7" s="202"/>
      <c r="BB7" s="202"/>
      <c r="BC7" s="202"/>
      <c r="BD7" s="202"/>
      <c r="BE7" s="204"/>
    </row>
    <row r="8" spans="2:64" s="47" customFormat="1" ht="18" customHeight="1" x14ac:dyDescent="0.15">
      <c r="B8" s="308" t="s">
        <v>97</v>
      </c>
      <c r="C8" s="243"/>
      <c r="D8" s="243"/>
      <c r="E8" s="243"/>
      <c r="F8" s="243"/>
      <c r="G8" s="243"/>
      <c r="H8" s="243"/>
      <c r="I8" s="243"/>
      <c r="J8" s="244"/>
      <c r="K8" s="308" t="s">
        <v>89</v>
      </c>
      <c r="L8" s="243"/>
      <c r="M8" s="243"/>
      <c r="N8" s="243"/>
      <c r="O8" s="244"/>
      <c r="P8" s="49"/>
      <c r="Q8" s="205"/>
      <c r="R8" s="205"/>
      <c r="S8" s="205"/>
      <c r="T8" s="205"/>
      <c r="U8" s="205"/>
      <c r="V8" s="205"/>
      <c r="W8" s="205"/>
      <c r="X8" s="205"/>
      <c r="Y8" s="205"/>
      <c r="Z8" s="205"/>
      <c r="AA8" s="205"/>
      <c r="AB8" s="205"/>
      <c r="AC8" s="205"/>
      <c r="AD8" s="205"/>
      <c r="AE8" s="205"/>
      <c r="AF8" s="205"/>
      <c r="AG8" s="205"/>
      <c r="AH8" s="205"/>
      <c r="AI8" s="205"/>
      <c r="AJ8" s="205"/>
      <c r="AK8" s="205"/>
      <c r="AL8" s="205"/>
      <c r="AM8" s="205"/>
      <c r="AN8" s="49"/>
      <c r="AO8" s="308" t="s">
        <v>93</v>
      </c>
      <c r="AP8" s="243"/>
      <c r="AQ8" s="243"/>
      <c r="AR8" s="243"/>
      <c r="AS8" s="243"/>
      <c r="AT8" s="243"/>
      <c r="AU8" s="243"/>
      <c r="AV8" s="243"/>
      <c r="AW8" s="244"/>
      <c r="AX8" s="207"/>
      <c r="AY8" s="200"/>
      <c r="AZ8" s="200"/>
      <c r="BA8" s="200"/>
      <c r="BB8" s="200"/>
      <c r="BC8" s="200"/>
      <c r="BD8" s="200"/>
      <c r="BE8" s="203"/>
    </row>
    <row r="9" spans="2:64" s="47" customFormat="1" ht="18" customHeight="1" x14ac:dyDescent="0.15">
      <c r="B9" s="379"/>
      <c r="C9" s="245"/>
      <c r="D9" s="245"/>
      <c r="E9" s="245"/>
      <c r="F9" s="245"/>
      <c r="G9" s="245"/>
      <c r="H9" s="245"/>
      <c r="I9" s="245"/>
      <c r="J9" s="246"/>
      <c r="K9" s="379"/>
      <c r="L9" s="245"/>
      <c r="M9" s="245"/>
      <c r="N9" s="245"/>
      <c r="O9" s="246"/>
      <c r="P9" s="56"/>
      <c r="Q9" s="206"/>
      <c r="R9" s="206"/>
      <c r="S9" s="206"/>
      <c r="T9" s="206"/>
      <c r="U9" s="206"/>
      <c r="V9" s="206"/>
      <c r="W9" s="206"/>
      <c r="X9" s="206"/>
      <c r="Y9" s="206"/>
      <c r="Z9" s="206"/>
      <c r="AA9" s="206"/>
      <c r="AB9" s="206"/>
      <c r="AC9" s="206"/>
      <c r="AD9" s="206"/>
      <c r="AE9" s="206"/>
      <c r="AF9" s="206"/>
      <c r="AG9" s="206"/>
      <c r="AH9" s="206"/>
      <c r="AI9" s="206"/>
      <c r="AJ9" s="206"/>
      <c r="AK9" s="206"/>
      <c r="AL9" s="206"/>
      <c r="AM9" s="206"/>
      <c r="AN9" s="56"/>
      <c r="AO9" s="379"/>
      <c r="AP9" s="245"/>
      <c r="AQ9" s="245"/>
      <c r="AR9" s="245"/>
      <c r="AS9" s="245"/>
      <c r="AT9" s="245"/>
      <c r="AU9" s="245"/>
      <c r="AV9" s="245"/>
      <c r="AW9" s="246"/>
      <c r="AX9" s="208"/>
      <c r="AY9" s="202"/>
      <c r="AZ9" s="202"/>
      <c r="BA9" s="202"/>
      <c r="BB9" s="202"/>
      <c r="BC9" s="202"/>
      <c r="BD9" s="202"/>
      <c r="BE9" s="204"/>
    </row>
    <row r="10" spans="2:64" s="47" customFormat="1" ht="18" customHeight="1" x14ac:dyDescent="0.15">
      <c r="B10" s="209" t="s">
        <v>6</v>
      </c>
      <c r="C10" s="210"/>
      <c r="D10" s="210"/>
      <c r="E10" s="210"/>
      <c r="F10" s="210"/>
      <c r="G10" s="210"/>
      <c r="H10" s="210"/>
      <c r="I10" s="210"/>
      <c r="J10" s="211"/>
      <c r="K10" s="396" t="s">
        <v>88</v>
      </c>
      <c r="L10" s="396"/>
      <c r="M10" s="396"/>
      <c r="N10" s="396"/>
      <c r="O10" s="217"/>
      <c r="P10" s="217"/>
      <c r="Q10" s="217"/>
      <c r="R10" s="243" t="s">
        <v>7</v>
      </c>
      <c r="S10" s="243"/>
      <c r="T10" s="217"/>
      <c r="U10" s="217"/>
      <c r="V10" s="217"/>
      <c r="W10" s="243" t="s">
        <v>8</v>
      </c>
      <c r="X10" s="243"/>
      <c r="Y10" s="217"/>
      <c r="Z10" s="217"/>
      <c r="AA10" s="217"/>
      <c r="AB10" s="243" t="s">
        <v>9</v>
      </c>
      <c r="AC10" s="244"/>
      <c r="AD10" s="209" t="s">
        <v>110</v>
      </c>
      <c r="AE10" s="210"/>
      <c r="AF10" s="210"/>
      <c r="AG10" s="210"/>
      <c r="AH10" s="210"/>
      <c r="AI10" s="210"/>
      <c r="AJ10" s="210"/>
      <c r="AK10" s="210"/>
      <c r="AL10" s="211"/>
      <c r="AM10" s="49"/>
      <c r="AN10" s="474"/>
      <c r="AO10" s="474"/>
      <c r="AP10" s="474"/>
      <c r="AQ10" s="474"/>
      <c r="AR10" s="474"/>
      <c r="AS10" s="474"/>
      <c r="AT10" s="474"/>
      <c r="AU10" s="474"/>
      <c r="AV10" s="474"/>
      <c r="AW10" s="474"/>
      <c r="AX10" s="474"/>
      <c r="AY10" s="474"/>
      <c r="AZ10" s="474"/>
      <c r="BA10" s="474"/>
      <c r="BB10" s="474"/>
      <c r="BC10" s="474"/>
      <c r="BD10" s="474"/>
      <c r="BE10" s="72"/>
    </row>
    <row r="11" spans="2:64" s="47" customFormat="1" ht="18" customHeight="1" x14ac:dyDescent="0.15">
      <c r="B11" s="212"/>
      <c r="C11" s="213"/>
      <c r="D11" s="213"/>
      <c r="E11" s="213"/>
      <c r="F11" s="213"/>
      <c r="G11" s="213"/>
      <c r="H11" s="213"/>
      <c r="I11" s="213"/>
      <c r="J11" s="214"/>
      <c r="K11" s="397"/>
      <c r="L11" s="397"/>
      <c r="M11" s="397"/>
      <c r="N11" s="397"/>
      <c r="O11" s="218"/>
      <c r="P11" s="218"/>
      <c r="Q11" s="218"/>
      <c r="R11" s="245"/>
      <c r="S11" s="245"/>
      <c r="T11" s="218"/>
      <c r="U11" s="218"/>
      <c r="V11" s="218"/>
      <c r="W11" s="245"/>
      <c r="X11" s="245"/>
      <c r="Y11" s="218"/>
      <c r="Z11" s="218"/>
      <c r="AA11" s="218"/>
      <c r="AB11" s="245"/>
      <c r="AC11" s="246"/>
      <c r="AD11" s="212"/>
      <c r="AE11" s="213"/>
      <c r="AF11" s="213"/>
      <c r="AG11" s="213"/>
      <c r="AH11" s="213"/>
      <c r="AI11" s="213"/>
      <c r="AJ11" s="213"/>
      <c r="AK11" s="213"/>
      <c r="AL11" s="214"/>
      <c r="AM11" s="56"/>
      <c r="AN11" s="475"/>
      <c r="AO11" s="475"/>
      <c r="AP11" s="475"/>
      <c r="AQ11" s="475"/>
      <c r="AR11" s="475"/>
      <c r="AS11" s="475"/>
      <c r="AT11" s="475"/>
      <c r="AU11" s="475"/>
      <c r="AV11" s="475"/>
      <c r="AW11" s="475"/>
      <c r="AX11" s="475"/>
      <c r="AY11" s="475"/>
      <c r="AZ11" s="475"/>
      <c r="BA11" s="475"/>
      <c r="BB11" s="475"/>
      <c r="BC11" s="475"/>
      <c r="BD11" s="475"/>
      <c r="BE11" s="57"/>
    </row>
    <row r="12" spans="2:64" s="47" customFormat="1" ht="18" customHeight="1" x14ac:dyDescent="0.15">
      <c r="B12" s="209" t="s">
        <v>91</v>
      </c>
      <c r="C12" s="210"/>
      <c r="D12" s="210"/>
      <c r="E12" s="210"/>
      <c r="F12" s="210"/>
      <c r="G12" s="210"/>
      <c r="H12" s="210"/>
      <c r="I12" s="210"/>
      <c r="J12" s="211"/>
      <c r="K12" s="396" t="s">
        <v>88</v>
      </c>
      <c r="L12" s="396"/>
      <c r="M12" s="396"/>
      <c r="N12" s="396"/>
      <c r="O12" s="217"/>
      <c r="P12" s="217"/>
      <c r="Q12" s="217"/>
      <c r="R12" s="243" t="s">
        <v>7</v>
      </c>
      <c r="S12" s="243"/>
      <c r="T12" s="217"/>
      <c r="U12" s="217"/>
      <c r="V12" s="217"/>
      <c r="W12" s="243" t="s">
        <v>8</v>
      </c>
      <c r="X12" s="243"/>
      <c r="Y12" s="217"/>
      <c r="Z12" s="217"/>
      <c r="AA12" s="217"/>
      <c r="AB12" s="243" t="s">
        <v>9</v>
      </c>
      <c r="AC12" s="244"/>
      <c r="AD12" s="209" t="s">
        <v>92</v>
      </c>
      <c r="AE12" s="210"/>
      <c r="AF12" s="210"/>
      <c r="AG12" s="210"/>
      <c r="AH12" s="210"/>
      <c r="AI12" s="210"/>
      <c r="AJ12" s="210"/>
      <c r="AK12" s="210"/>
      <c r="AL12" s="211"/>
      <c r="AM12" s="396" t="s">
        <v>88</v>
      </c>
      <c r="AN12" s="396"/>
      <c r="AO12" s="396"/>
      <c r="AP12" s="396"/>
      <c r="AQ12" s="217"/>
      <c r="AR12" s="217"/>
      <c r="AS12" s="217"/>
      <c r="AT12" s="243" t="s">
        <v>7</v>
      </c>
      <c r="AU12" s="243"/>
      <c r="AV12" s="217"/>
      <c r="AW12" s="217"/>
      <c r="AX12" s="217"/>
      <c r="AY12" s="243" t="s">
        <v>8</v>
      </c>
      <c r="AZ12" s="243"/>
      <c r="BA12" s="217"/>
      <c r="BB12" s="217"/>
      <c r="BC12" s="217"/>
      <c r="BD12" s="243" t="s">
        <v>9</v>
      </c>
      <c r="BE12" s="244"/>
    </row>
    <row r="13" spans="2:64" s="47" customFormat="1" ht="18" customHeight="1" x14ac:dyDescent="0.15">
      <c r="B13" s="212"/>
      <c r="C13" s="213"/>
      <c r="D13" s="213"/>
      <c r="E13" s="213"/>
      <c r="F13" s="213"/>
      <c r="G13" s="213"/>
      <c r="H13" s="213"/>
      <c r="I13" s="213"/>
      <c r="J13" s="214"/>
      <c r="K13" s="397"/>
      <c r="L13" s="397"/>
      <c r="M13" s="397"/>
      <c r="N13" s="397"/>
      <c r="O13" s="218"/>
      <c r="P13" s="218"/>
      <c r="Q13" s="218"/>
      <c r="R13" s="245"/>
      <c r="S13" s="245"/>
      <c r="T13" s="218"/>
      <c r="U13" s="218"/>
      <c r="V13" s="218"/>
      <c r="W13" s="245"/>
      <c r="X13" s="245"/>
      <c r="Y13" s="218"/>
      <c r="Z13" s="218"/>
      <c r="AA13" s="218"/>
      <c r="AB13" s="245"/>
      <c r="AC13" s="246"/>
      <c r="AD13" s="212"/>
      <c r="AE13" s="213"/>
      <c r="AF13" s="213"/>
      <c r="AG13" s="213"/>
      <c r="AH13" s="213"/>
      <c r="AI13" s="213"/>
      <c r="AJ13" s="213"/>
      <c r="AK13" s="213"/>
      <c r="AL13" s="214"/>
      <c r="AM13" s="397"/>
      <c r="AN13" s="397"/>
      <c r="AO13" s="397"/>
      <c r="AP13" s="397"/>
      <c r="AQ13" s="218"/>
      <c r="AR13" s="218"/>
      <c r="AS13" s="218"/>
      <c r="AT13" s="245"/>
      <c r="AU13" s="245"/>
      <c r="AV13" s="218"/>
      <c r="AW13" s="218"/>
      <c r="AX13" s="218"/>
      <c r="AY13" s="245"/>
      <c r="AZ13" s="245"/>
      <c r="BA13" s="218"/>
      <c r="BB13" s="218"/>
      <c r="BC13" s="218"/>
      <c r="BD13" s="245"/>
      <c r="BE13" s="246"/>
    </row>
    <row r="14" spans="2:64" s="47" customFormat="1" ht="11.45" customHeight="1" x14ac:dyDescent="0.15">
      <c r="B14" s="390" t="s">
        <v>10</v>
      </c>
      <c r="C14" s="243"/>
      <c r="D14" s="243"/>
      <c r="E14" s="243"/>
      <c r="F14" s="243"/>
      <c r="G14" s="243"/>
      <c r="H14" s="243"/>
      <c r="I14" s="243"/>
      <c r="J14" s="244"/>
      <c r="K14" s="472" t="s">
        <v>88</v>
      </c>
      <c r="L14" s="396"/>
      <c r="M14" s="396"/>
      <c r="N14" s="396"/>
      <c r="O14" s="217"/>
      <c r="P14" s="217"/>
      <c r="Q14" s="217"/>
      <c r="R14" s="243" t="s">
        <v>7</v>
      </c>
      <c r="S14" s="243"/>
      <c r="T14" s="217"/>
      <c r="U14" s="217"/>
      <c r="V14" s="217"/>
      <c r="W14" s="243" t="s">
        <v>8</v>
      </c>
      <c r="X14" s="243"/>
      <c r="Y14" s="217"/>
      <c r="Z14" s="217"/>
      <c r="AA14" s="217"/>
      <c r="AB14" s="243" t="s">
        <v>9</v>
      </c>
      <c r="AC14" s="243"/>
      <c r="AD14" s="49"/>
      <c r="AE14" s="243" t="s">
        <v>11</v>
      </c>
      <c r="AF14" s="243"/>
      <c r="AG14" s="243"/>
      <c r="AH14" s="243"/>
      <c r="AI14" s="243"/>
      <c r="AJ14" s="243"/>
      <c r="AK14" s="243"/>
      <c r="AL14" s="53"/>
      <c r="AM14" s="396" t="s">
        <v>88</v>
      </c>
      <c r="AN14" s="396"/>
      <c r="AO14" s="396"/>
      <c r="AP14" s="396"/>
      <c r="AQ14" s="217"/>
      <c r="AR14" s="217"/>
      <c r="AS14" s="217"/>
      <c r="AT14" s="243" t="s">
        <v>7</v>
      </c>
      <c r="AU14" s="243"/>
      <c r="AV14" s="217"/>
      <c r="AW14" s="217"/>
      <c r="AX14" s="217"/>
      <c r="AY14" s="243" t="s">
        <v>8</v>
      </c>
      <c r="AZ14" s="243"/>
      <c r="BA14" s="217"/>
      <c r="BB14" s="217"/>
      <c r="BC14" s="217"/>
      <c r="BD14" s="243" t="s">
        <v>9</v>
      </c>
      <c r="BE14" s="244"/>
    </row>
    <row r="15" spans="2:64" s="47" customFormat="1" ht="11.45" customHeight="1" x14ac:dyDescent="0.15">
      <c r="B15" s="414"/>
      <c r="C15" s="304"/>
      <c r="D15" s="304"/>
      <c r="E15" s="304"/>
      <c r="F15" s="304"/>
      <c r="G15" s="304"/>
      <c r="H15" s="304"/>
      <c r="I15" s="304"/>
      <c r="J15" s="310"/>
      <c r="K15" s="473"/>
      <c r="L15" s="405"/>
      <c r="M15" s="405"/>
      <c r="N15" s="405"/>
      <c r="O15" s="231"/>
      <c r="P15" s="231"/>
      <c r="Q15" s="231"/>
      <c r="R15" s="304"/>
      <c r="S15" s="304"/>
      <c r="T15" s="231"/>
      <c r="U15" s="231"/>
      <c r="V15" s="231"/>
      <c r="W15" s="304"/>
      <c r="X15" s="304"/>
      <c r="Y15" s="231"/>
      <c r="Z15" s="231"/>
      <c r="AA15" s="231"/>
      <c r="AB15" s="304"/>
      <c r="AC15" s="304"/>
      <c r="AD15" s="53"/>
      <c r="AE15" s="304"/>
      <c r="AF15" s="304"/>
      <c r="AG15" s="304"/>
      <c r="AH15" s="304"/>
      <c r="AI15" s="304"/>
      <c r="AJ15" s="304"/>
      <c r="AK15" s="304"/>
      <c r="AL15" s="53"/>
      <c r="AM15" s="405"/>
      <c r="AN15" s="405"/>
      <c r="AO15" s="405"/>
      <c r="AP15" s="405"/>
      <c r="AQ15" s="231"/>
      <c r="AR15" s="231"/>
      <c r="AS15" s="231"/>
      <c r="AT15" s="304"/>
      <c r="AU15" s="304"/>
      <c r="AV15" s="231"/>
      <c r="AW15" s="231"/>
      <c r="AX15" s="231"/>
      <c r="AY15" s="304"/>
      <c r="AZ15" s="304"/>
      <c r="BA15" s="231"/>
      <c r="BB15" s="231"/>
      <c r="BC15" s="231"/>
      <c r="BD15" s="304"/>
      <c r="BE15" s="310"/>
    </row>
    <row r="16" spans="2:64" s="47" customFormat="1" ht="11.45" customHeight="1" x14ac:dyDescent="0.15">
      <c r="B16" s="414"/>
      <c r="C16" s="304"/>
      <c r="D16" s="304"/>
      <c r="E16" s="304"/>
      <c r="F16" s="304"/>
      <c r="G16" s="304"/>
      <c r="H16" s="304"/>
      <c r="I16" s="304"/>
      <c r="J16" s="310"/>
      <c r="K16" s="473"/>
      <c r="L16" s="405"/>
      <c r="M16" s="405"/>
      <c r="N16" s="405"/>
      <c r="O16" s="231"/>
      <c r="P16" s="231"/>
      <c r="Q16" s="231"/>
      <c r="R16" s="304"/>
      <c r="S16" s="304"/>
      <c r="T16" s="231"/>
      <c r="U16" s="231"/>
      <c r="V16" s="231"/>
      <c r="W16" s="304"/>
      <c r="X16" s="304"/>
      <c r="Y16" s="231"/>
      <c r="Z16" s="231"/>
      <c r="AA16" s="231"/>
      <c r="AB16" s="304"/>
      <c r="AC16" s="304"/>
      <c r="AD16" s="53"/>
      <c r="AE16" s="304"/>
      <c r="AF16" s="304"/>
      <c r="AG16" s="304"/>
      <c r="AH16" s="304"/>
      <c r="AI16" s="304"/>
      <c r="AJ16" s="304"/>
      <c r="AK16" s="304"/>
      <c r="AL16" s="53"/>
      <c r="AM16" s="405"/>
      <c r="AN16" s="405"/>
      <c r="AO16" s="405"/>
      <c r="AP16" s="405"/>
      <c r="AQ16" s="231"/>
      <c r="AR16" s="231"/>
      <c r="AS16" s="231"/>
      <c r="AT16" s="304"/>
      <c r="AU16" s="304"/>
      <c r="AV16" s="231"/>
      <c r="AW16" s="231"/>
      <c r="AX16" s="231"/>
      <c r="AY16" s="304"/>
      <c r="AZ16" s="304"/>
      <c r="BA16" s="231"/>
      <c r="BB16" s="231"/>
      <c r="BC16" s="231"/>
      <c r="BD16" s="304"/>
      <c r="BE16" s="310"/>
    </row>
    <row r="17" spans="2:57" s="47" customFormat="1" ht="11.45" customHeight="1" x14ac:dyDescent="0.15">
      <c r="B17" s="379"/>
      <c r="C17" s="245"/>
      <c r="D17" s="245"/>
      <c r="E17" s="245"/>
      <c r="F17" s="245"/>
      <c r="G17" s="245"/>
      <c r="H17" s="245"/>
      <c r="I17" s="245"/>
      <c r="J17" s="246"/>
      <c r="K17" s="56"/>
      <c r="L17" s="431" t="s">
        <v>108</v>
      </c>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431"/>
      <c r="AU17" s="431"/>
      <c r="AV17" s="431"/>
      <c r="AW17" s="431"/>
      <c r="AX17" s="431"/>
      <c r="AY17" s="431"/>
      <c r="AZ17" s="431"/>
      <c r="BA17" s="431"/>
      <c r="BB17" s="431"/>
      <c r="BC17" s="431"/>
      <c r="BD17" s="431"/>
      <c r="BE17" s="57"/>
    </row>
    <row r="18" spans="2:57" s="47" customFormat="1" ht="18" customHeight="1" x14ac:dyDescent="0.15">
      <c r="B18" s="390" t="s">
        <v>90</v>
      </c>
      <c r="C18" s="391"/>
      <c r="D18" s="391"/>
      <c r="E18" s="391"/>
      <c r="F18" s="391"/>
      <c r="G18" s="391"/>
      <c r="H18" s="391"/>
      <c r="I18" s="391"/>
      <c r="J18" s="392"/>
      <c r="K18" s="49"/>
      <c r="L18" s="49"/>
      <c r="M18" s="478"/>
      <c r="N18" s="478"/>
      <c r="O18" s="478"/>
      <c r="P18" s="478"/>
      <c r="Q18" s="478"/>
      <c r="R18" s="478"/>
      <c r="S18" s="478"/>
      <c r="T18" s="478"/>
      <c r="U18" s="478"/>
      <c r="V18" s="478"/>
      <c r="W18" s="478"/>
      <c r="X18" s="478"/>
      <c r="Y18" s="478"/>
      <c r="Z18" s="478"/>
      <c r="AA18" s="478"/>
      <c r="AB18" s="243" t="s">
        <v>0</v>
      </c>
      <c r="AC18" s="244"/>
      <c r="AD18" s="74"/>
      <c r="AE18" s="391" t="s">
        <v>164</v>
      </c>
      <c r="AF18" s="243"/>
      <c r="AG18" s="243"/>
      <c r="AH18" s="243"/>
      <c r="AI18" s="243"/>
      <c r="AJ18" s="243"/>
      <c r="AK18" s="243"/>
      <c r="AL18" s="243"/>
      <c r="AM18" s="243"/>
      <c r="AN18" s="243"/>
      <c r="AO18" s="243"/>
      <c r="AP18" s="243"/>
      <c r="AQ18" s="243"/>
      <c r="AR18" s="243"/>
      <c r="AS18" s="243"/>
      <c r="AT18" s="243"/>
      <c r="AU18" s="243"/>
      <c r="AV18" s="75"/>
      <c r="AW18" s="480" t="s">
        <v>162</v>
      </c>
      <c r="AX18" s="481"/>
      <c r="AY18" s="481"/>
      <c r="AZ18" s="481"/>
      <c r="BA18" s="481" t="s">
        <v>163</v>
      </c>
      <c r="BB18" s="481"/>
      <c r="BC18" s="481"/>
      <c r="BD18" s="481"/>
      <c r="BE18" s="113"/>
    </row>
    <row r="19" spans="2:57" s="47" customFormat="1" ht="18" customHeight="1" x14ac:dyDescent="0.15">
      <c r="B19" s="393"/>
      <c r="C19" s="394"/>
      <c r="D19" s="394"/>
      <c r="E19" s="394"/>
      <c r="F19" s="394"/>
      <c r="G19" s="394"/>
      <c r="H19" s="394"/>
      <c r="I19" s="394"/>
      <c r="J19" s="395"/>
      <c r="K19" s="56"/>
      <c r="L19" s="56"/>
      <c r="M19" s="479"/>
      <c r="N19" s="479"/>
      <c r="O19" s="479"/>
      <c r="P19" s="479"/>
      <c r="Q19" s="479"/>
      <c r="R19" s="479"/>
      <c r="S19" s="479"/>
      <c r="T19" s="479"/>
      <c r="U19" s="479"/>
      <c r="V19" s="479"/>
      <c r="W19" s="479"/>
      <c r="X19" s="479"/>
      <c r="Y19" s="479"/>
      <c r="Z19" s="479"/>
      <c r="AA19" s="479"/>
      <c r="AB19" s="245"/>
      <c r="AC19" s="246"/>
      <c r="AD19" s="61"/>
      <c r="AE19" s="245"/>
      <c r="AF19" s="245"/>
      <c r="AG19" s="245"/>
      <c r="AH19" s="245"/>
      <c r="AI19" s="245"/>
      <c r="AJ19" s="245"/>
      <c r="AK19" s="245"/>
      <c r="AL19" s="245"/>
      <c r="AM19" s="245"/>
      <c r="AN19" s="245"/>
      <c r="AO19" s="245"/>
      <c r="AP19" s="245"/>
      <c r="AQ19" s="245"/>
      <c r="AR19" s="245"/>
      <c r="AS19" s="245"/>
      <c r="AT19" s="245"/>
      <c r="AU19" s="245"/>
      <c r="AV19" s="76"/>
      <c r="AW19" s="482"/>
      <c r="AX19" s="483"/>
      <c r="AY19" s="483"/>
      <c r="AZ19" s="483"/>
      <c r="BA19" s="483"/>
      <c r="BB19" s="483"/>
      <c r="BC19" s="483"/>
      <c r="BD19" s="483"/>
      <c r="BE19" s="114"/>
    </row>
    <row r="20" spans="2:57" ht="29.25" customHeight="1" x14ac:dyDescent="0.15">
      <c r="B20" s="82"/>
      <c r="C20" s="476" t="s">
        <v>165</v>
      </c>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81"/>
    </row>
    <row r="21" spans="2:57" ht="5.0999999999999996" customHeight="1" x14ac:dyDescent="0.15">
      <c r="B21" s="65"/>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66"/>
    </row>
    <row r="22" spans="2:57" ht="20.100000000000001" customHeight="1" x14ac:dyDescent="0.15">
      <c r="B22" s="65"/>
      <c r="C22" s="89"/>
      <c r="D22" s="477"/>
      <c r="E22" s="477"/>
      <c r="F22" s="417" t="s">
        <v>177</v>
      </c>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89"/>
      <c r="BE22" s="66"/>
    </row>
    <row r="23" spans="2:57" ht="20.100000000000001" customHeight="1" x14ac:dyDescent="0.15">
      <c r="B23" s="65"/>
      <c r="C23" s="89"/>
      <c r="D23" s="477"/>
      <c r="E23" s="477"/>
      <c r="F23" s="417" t="s">
        <v>111</v>
      </c>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89"/>
      <c r="BE23" s="66"/>
    </row>
    <row r="24" spans="2:57" ht="20.100000000000001" customHeight="1" x14ac:dyDescent="0.15">
      <c r="B24" s="65"/>
      <c r="C24" s="89"/>
      <c r="D24" s="477"/>
      <c r="E24" s="477"/>
      <c r="F24" s="417" t="s">
        <v>112</v>
      </c>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89"/>
      <c r="BE24" s="66"/>
    </row>
    <row r="25" spans="2:57" ht="20.100000000000001" customHeight="1" x14ac:dyDescent="0.15">
      <c r="B25" s="65"/>
      <c r="C25" s="89"/>
      <c r="D25" s="477"/>
      <c r="E25" s="477"/>
      <c r="F25" s="417" t="s">
        <v>113</v>
      </c>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89"/>
      <c r="BE25" s="66"/>
    </row>
    <row r="26" spans="2:57" ht="20.100000000000001" customHeight="1" x14ac:dyDescent="0.15">
      <c r="B26" s="65"/>
      <c r="C26" s="89"/>
      <c r="D26" s="477"/>
      <c r="E26" s="477"/>
      <c r="F26" s="417" t="s">
        <v>114</v>
      </c>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89"/>
      <c r="BE26" s="66"/>
    </row>
    <row r="27" spans="2:57" s="47" customFormat="1" ht="5.0999999999999996" customHeight="1" x14ac:dyDescent="0.15">
      <c r="B27" s="73"/>
      <c r="C27" s="56"/>
      <c r="D27" s="484"/>
      <c r="E27" s="484"/>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7"/>
    </row>
    <row r="28" spans="2:57" s="47" customFormat="1" ht="5.0999999999999996"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20.100000000000001" customHeight="1" x14ac:dyDescent="0.15">
      <c r="B29" s="58"/>
      <c r="C29" s="53" t="s">
        <v>175</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20.100000000000001" customHeight="1" x14ac:dyDescent="0.15">
      <c r="B30" s="58"/>
      <c r="C30" s="53" t="s">
        <v>115</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5.0999999999999996" customHeight="1" x14ac:dyDescent="0.15">
      <c r="B31" s="58"/>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5"/>
    </row>
    <row r="32" spans="2:57" s="47" customFormat="1" ht="20.100000000000001" customHeight="1" x14ac:dyDescent="0.15">
      <c r="B32" s="58" t="s">
        <v>12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5"/>
    </row>
    <row r="33" spans="2:57" s="47" customFormat="1" ht="5.0999999999999996"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5"/>
    </row>
    <row r="34" spans="2:57" s="47" customFormat="1" ht="20.100000000000001" customHeight="1" x14ac:dyDescent="0.15">
      <c r="B34" s="58"/>
      <c r="C34" s="53"/>
      <c r="D34" s="53"/>
      <c r="E34" s="53"/>
      <c r="F34" s="471" t="s">
        <v>88</v>
      </c>
      <c r="G34" s="471"/>
      <c r="H34" s="471"/>
      <c r="I34" s="471"/>
      <c r="J34" s="471"/>
      <c r="K34" s="234"/>
      <c r="L34" s="234"/>
      <c r="M34" s="304" t="s">
        <v>7</v>
      </c>
      <c r="N34" s="304"/>
      <c r="O34" s="234"/>
      <c r="P34" s="234"/>
      <c r="Q34" s="304" t="s">
        <v>8</v>
      </c>
      <c r="R34" s="304"/>
      <c r="S34" s="234"/>
      <c r="T34" s="234"/>
      <c r="U34" s="304" t="s">
        <v>9</v>
      </c>
      <c r="V34" s="304"/>
      <c r="W34" s="53"/>
      <c r="X34" s="53"/>
      <c r="Y34" s="53"/>
      <c r="Z34" s="434" t="s">
        <v>94</v>
      </c>
      <c r="AA34" s="434"/>
      <c r="AB34" s="434"/>
      <c r="AC34" s="434"/>
      <c r="AD34" s="434"/>
      <c r="AE34" s="422" t="s">
        <v>1</v>
      </c>
      <c r="AF34" s="422"/>
      <c r="AG34" s="422"/>
      <c r="AH34" s="422"/>
      <c r="AI34" s="422"/>
      <c r="AJ34" s="235"/>
      <c r="AK34" s="235"/>
      <c r="AL34" s="235"/>
      <c r="AM34" s="235"/>
      <c r="AN34" s="235"/>
      <c r="AO34" s="235"/>
      <c r="AP34" s="235"/>
      <c r="AQ34" s="235"/>
      <c r="AR34" s="235"/>
      <c r="AS34" s="235"/>
      <c r="AT34" s="235"/>
      <c r="AU34" s="235"/>
      <c r="AV34" s="235"/>
      <c r="AW34" s="235"/>
      <c r="AX34" s="235"/>
      <c r="AY34" s="235"/>
      <c r="AZ34" s="235"/>
      <c r="BA34" s="235"/>
      <c r="BB34" s="53"/>
      <c r="BC34" s="53"/>
      <c r="BD34" s="53"/>
      <c r="BE34" s="55"/>
    </row>
    <row r="35" spans="2:57" s="47" customFormat="1" ht="20.100000000000001" customHeight="1" x14ac:dyDescent="0.15">
      <c r="B35" s="58"/>
      <c r="C35" s="53"/>
      <c r="D35" s="53"/>
      <c r="E35" s="53"/>
      <c r="F35" s="53"/>
      <c r="G35" s="53"/>
      <c r="H35" s="53"/>
      <c r="I35" s="53"/>
      <c r="J35" s="53"/>
      <c r="K35" s="53"/>
      <c r="L35" s="53"/>
      <c r="M35" s="53"/>
      <c r="N35" s="53"/>
      <c r="O35" s="53"/>
      <c r="P35" s="53"/>
      <c r="Q35" s="53"/>
      <c r="R35" s="53"/>
      <c r="S35" s="53"/>
      <c r="T35" s="53"/>
      <c r="U35" s="53"/>
      <c r="V35" s="53"/>
      <c r="W35" s="53"/>
      <c r="X35" s="53"/>
      <c r="Y35" s="53"/>
      <c r="Z35" s="434"/>
      <c r="AA35" s="434"/>
      <c r="AB35" s="434"/>
      <c r="AC35" s="434"/>
      <c r="AD35" s="434"/>
      <c r="AE35" s="422" t="s">
        <v>2</v>
      </c>
      <c r="AF35" s="422"/>
      <c r="AG35" s="422"/>
      <c r="AH35" s="422"/>
      <c r="AI35" s="422"/>
      <c r="AJ35" s="236"/>
      <c r="AK35" s="236"/>
      <c r="AL35" s="236"/>
      <c r="AM35" s="236"/>
      <c r="AN35" s="236"/>
      <c r="AO35" s="236"/>
      <c r="AP35" s="236"/>
      <c r="AQ35" s="236"/>
      <c r="AR35" s="236"/>
      <c r="AS35" s="236"/>
      <c r="AT35" s="236"/>
      <c r="AU35" s="236"/>
      <c r="AV35" s="236"/>
      <c r="AW35" s="236"/>
      <c r="AX35" s="236"/>
      <c r="AY35" s="236"/>
      <c r="AZ35" s="236"/>
      <c r="BA35" s="236"/>
      <c r="BB35" s="54"/>
      <c r="BC35" s="53"/>
      <c r="BD35" s="53"/>
      <c r="BE35" s="55"/>
    </row>
    <row r="36" spans="2:57" s="47" customFormat="1" ht="20.100000000000001" customHeight="1" x14ac:dyDescent="0.15">
      <c r="B36" s="58"/>
      <c r="C36" s="53"/>
      <c r="D36" s="53"/>
      <c r="E36" s="53"/>
      <c r="F36" s="53"/>
      <c r="G36" s="53"/>
      <c r="H36" s="53"/>
      <c r="I36" s="53"/>
      <c r="J36" s="53"/>
      <c r="K36" s="53"/>
      <c r="L36" s="53"/>
      <c r="M36" s="53"/>
      <c r="N36" s="53"/>
      <c r="O36" s="53"/>
      <c r="P36" s="53"/>
      <c r="Q36" s="53"/>
      <c r="R36" s="53"/>
      <c r="S36" s="53"/>
      <c r="T36" s="53"/>
      <c r="U36" s="53"/>
      <c r="V36" s="53"/>
      <c r="W36" s="53"/>
      <c r="X36" s="53"/>
      <c r="Y36" s="53"/>
      <c r="Z36" s="434"/>
      <c r="AA36" s="434"/>
      <c r="AB36" s="434"/>
      <c r="AC36" s="434"/>
      <c r="AD36" s="434"/>
      <c r="AE36" s="422" t="s">
        <v>5</v>
      </c>
      <c r="AF36" s="422"/>
      <c r="AG36" s="422"/>
      <c r="AH36" s="422"/>
      <c r="AI36" s="422"/>
      <c r="AJ36" s="237"/>
      <c r="AK36" s="237"/>
      <c r="AL36" s="237"/>
      <c r="AM36" s="237"/>
      <c r="AN36" s="237"/>
      <c r="AO36" s="238" t="s">
        <v>13</v>
      </c>
      <c r="AP36" s="238"/>
      <c r="AQ36" s="237"/>
      <c r="AR36" s="237"/>
      <c r="AS36" s="237"/>
      <c r="AT36" s="237"/>
      <c r="AU36" s="238" t="s">
        <v>13</v>
      </c>
      <c r="AV36" s="238"/>
      <c r="AW36" s="237"/>
      <c r="AX36" s="237"/>
      <c r="AY36" s="237"/>
      <c r="AZ36" s="237"/>
      <c r="BA36" s="53"/>
      <c r="BB36" s="53"/>
      <c r="BC36" s="53"/>
      <c r="BD36" s="53"/>
      <c r="BE36" s="55"/>
    </row>
    <row r="37" spans="2:57" ht="9.9499999999999993" customHeight="1" x14ac:dyDescent="0.15">
      <c r="B37" s="67"/>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68"/>
    </row>
    <row r="38" spans="2:57" ht="5.0999999999999996" customHeight="1" x14ac:dyDescent="0.15">
      <c r="B38" s="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70"/>
    </row>
    <row r="39" spans="2:57" s="47" customFormat="1" ht="20.100000000000001" customHeight="1" x14ac:dyDescent="0.15">
      <c r="B39" s="58"/>
      <c r="C39" s="53"/>
      <c r="D39" s="55" t="s">
        <v>3</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5"/>
    </row>
    <row r="40" spans="2:57" s="47" customFormat="1" ht="5.0999999999999996"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5"/>
    </row>
    <row r="41" spans="2:57" s="47" customFormat="1" ht="20.100000000000001" customHeight="1" x14ac:dyDescent="0.15">
      <c r="B41" s="58"/>
      <c r="C41" s="53"/>
      <c r="D41" s="53"/>
      <c r="E41" s="53"/>
      <c r="F41" s="471" t="s">
        <v>88</v>
      </c>
      <c r="G41" s="471"/>
      <c r="H41" s="471"/>
      <c r="I41" s="471"/>
      <c r="J41" s="471"/>
      <c r="K41" s="234"/>
      <c r="L41" s="234"/>
      <c r="M41" s="304" t="s">
        <v>7</v>
      </c>
      <c r="N41" s="304"/>
      <c r="O41" s="234"/>
      <c r="P41" s="234"/>
      <c r="Q41" s="304" t="s">
        <v>8</v>
      </c>
      <c r="R41" s="304"/>
      <c r="S41" s="234"/>
      <c r="T41" s="234"/>
      <c r="U41" s="304" t="s">
        <v>9</v>
      </c>
      <c r="V41" s="304"/>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5"/>
    </row>
    <row r="42" spans="2:57" s="47" customFormat="1" ht="20.100000000000001" customHeight="1" x14ac:dyDescent="0.15">
      <c r="B42" s="58"/>
      <c r="C42" s="53"/>
      <c r="D42" s="53"/>
      <c r="E42" s="53"/>
      <c r="F42" s="53"/>
      <c r="G42" s="53"/>
      <c r="H42" s="53"/>
      <c r="I42" s="53"/>
      <c r="J42" s="53"/>
      <c r="K42" s="53"/>
      <c r="L42" s="53"/>
      <c r="M42" s="53"/>
      <c r="N42" s="53"/>
      <c r="O42" s="53"/>
      <c r="P42" s="53"/>
      <c r="Q42" s="53"/>
      <c r="R42" s="53"/>
      <c r="S42" s="53"/>
      <c r="T42" s="53"/>
      <c r="U42" s="53"/>
      <c r="V42" s="53"/>
      <c r="W42" s="53"/>
      <c r="X42" s="53"/>
      <c r="Y42" s="53"/>
      <c r="Z42" s="417" t="s">
        <v>14</v>
      </c>
      <c r="AA42" s="417"/>
      <c r="AB42" s="417"/>
      <c r="AC42" s="417"/>
      <c r="AD42" s="417"/>
      <c r="AE42" s="304" t="s">
        <v>4</v>
      </c>
      <c r="AF42" s="304"/>
      <c r="AG42" s="304"/>
      <c r="AH42" s="304"/>
      <c r="AI42" s="304"/>
      <c r="AJ42" s="235"/>
      <c r="AK42" s="235"/>
      <c r="AL42" s="235"/>
      <c r="AM42" s="235"/>
      <c r="AN42" s="235"/>
      <c r="AO42" s="235"/>
      <c r="AP42" s="235"/>
      <c r="AQ42" s="235"/>
      <c r="AR42" s="235"/>
      <c r="AS42" s="235"/>
      <c r="AT42" s="235"/>
      <c r="AU42" s="235"/>
      <c r="AV42" s="235"/>
      <c r="AW42" s="235"/>
      <c r="AX42" s="235"/>
      <c r="AY42" s="235"/>
      <c r="AZ42" s="235"/>
      <c r="BA42" s="235"/>
      <c r="BB42" s="53"/>
      <c r="BC42" s="53"/>
      <c r="BD42" s="53"/>
      <c r="BE42" s="55"/>
    </row>
    <row r="43" spans="2:57" s="47" customFormat="1" ht="20.100000000000001" customHeight="1" x14ac:dyDescent="0.15">
      <c r="B43" s="58"/>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304" t="s">
        <v>2</v>
      </c>
      <c r="AF43" s="304"/>
      <c r="AG43" s="304"/>
      <c r="AH43" s="304"/>
      <c r="AI43" s="304"/>
      <c r="AJ43" s="235"/>
      <c r="AK43" s="235"/>
      <c r="AL43" s="235"/>
      <c r="AM43" s="235"/>
      <c r="AN43" s="235"/>
      <c r="AO43" s="235"/>
      <c r="AP43" s="235"/>
      <c r="AQ43" s="235"/>
      <c r="AR43" s="235"/>
      <c r="AS43" s="235"/>
      <c r="AT43" s="235"/>
      <c r="AU43" s="235"/>
      <c r="AV43" s="235"/>
      <c r="AW43" s="235"/>
      <c r="AX43" s="235"/>
      <c r="AY43" s="235"/>
      <c r="AZ43" s="235"/>
      <c r="BA43" s="235"/>
      <c r="BB43" s="53"/>
      <c r="BC43" s="53"/>
      <c r="BD43" s="53"/>
      <c r="BE43" s="55"/>
    </row>
    <row r="44" spans="2:57" s="47" customFormat="1" ht="20.100000000000001" customHeight="1"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304" t="s">
        <v>5</v>
      </c>
      <c r="AF44" s="304"/>
      <c r="AG44" s="304"/>
      <c r="AH44" s="304"/>
      <c r="AI44" s="304"/>
      <c r="AJ44" s="240"/>
      <c r="AK44" s="240"/>
      <c r="AL44" s="240"/>
      <c r="AM44" s="240"/>
      <c r="AN44" s="240"/>
      <c r="AO44" s="238" t="s">
        <v>13</v>
      </c>
      <c r="AP44" s="238"/>
      <c r="AQ44" s="240"/>
      <c r="AR44" s="240"/>
      <c r="AS44" s="240"/>
      <c r="AT44" s="240"/>
      <c r="AU44" s="238" t="s">
        <v>13</v>
      </c>
      <c r="AV44" s="238"/>
      <c r="AW44" s="240"/>
      <c r="AX44" s="240"/>
      <c r="AY44" s="240"/>
      <c r="AZ44" s="240"/>
      <c r="BA44" s="53"/>
      <c r="BB44" s="53"/>
      <c r="BC44" s="53"/>
      <c r="BD44" s="53"/>
      <c r="BE44" s="55"/>
    </row>
    <row r="45" spans="2:57" ht="9.9499999999999993" customHeight="1" x14ac:dyDescent="0.15">
      <c r="B45" s="6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68"/>
    </row>
    <row r="46" spans="2:57" s="85" customFormat="1" ht="20.100000000000001" customHeight="1" x14ac:dyDescent="0.15">
      <c r="B46" s="83"/>
      <c r="C46" s="486" t="s">
        <v>124</v>
      </c>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6"/>
      <c r="BE46" s="84"/>
    </row>
    <row r="47" spans="2:57" s="77" customFormat="1" ht="5.0999999999999996" customHeight="1" x14ac:dyDescent="0.15">
      <c r="B47" s="78"/>
      <c r="C47" s="88"/>
      <c r="D47" s="88"/>
      <c r="E47" s="88"/>
      <c r="F47" s="88"/>
      <c r="G47" s="88"/>
      <c r="H47" s="88"/>
      <c r="I47" s="88"/>
      <c r="J47" s="88"/>
      <c r="K47" s="88"/>
      <c r="L47" s="88"/>
      <c r="M47" s="88"/>
      <c r="N47" s="88"/>
      <c r="O47" s="88"/>
      <c r="P47" s="88"/>
      <c r="Q47" s="88"/>
      <c r="R47" s="88"/>
      <c r="S47" s="88"/>
      <c r="T47" s="88"/>
      <c r="U47" s="88"/>
      <c r="V47" s="88"/>
      <c r="W47" s="88"/>
      <c r="X47" s="88"/>
      <c r="Y47" s="88"/>
      <c r="Z47" s="88"/>
      <c r="AA47" s="91"/>
      <c r="AB47" s="91"/>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79"/>
    </row>
    <row r="48" spans="2:57" s="77" customFormat="1" ht="18.75" customHeight="1" x14ac:dyDescent="0.15">
      <c r="B48" s="78"/>
      <c r="C48" s="88"/>
      <c r="D48" s="88"/>
      <c r="E48" s="88"/>
      <c r="F48" s="405" t="s">
        <v>88</v>
      </c>
      <c r="G48" s="405"/>
      <c r="H48" s="405"/>
      <c r="I48" s="234"/>
      <c r="J48" s="234"/>
      <c r="K48" s="219" t="s">
        <v>121</v>
      </c>
      <c r="L48" s="219"/>
      <c r="M48" s="234"/>
      <c r="N48" s="234"/>
      <c r="O48" s="219" t="s">
        <v>122</v>
      </c>
      <c r="P48" s="219"/>
      <c r="Q48" s="234"/>
      <c r="R48" s="234"/>
      <c r="S48" s="219" t="s">
        <v>120</v>
      </c>
      <c r="T48" s="219"/>
      <c r="U48" s="219" t="s">
        <v>123</v>
      </c>
      <c r="V48" s="219"/>
      <c r="W48" s="219"/>
      <c r="X48" s="405" t="s">
        <v>88</v>
      </c>
      <c r="Y48" s="405"/>
      <c r="Z48" s="405"/>
      <c r="AA48" s="234"/>
      <c r="AB48" s="234"/>
      <c r="AC48" s="219" t="s">
        <v>121</v>
      </c>
      <c r="AD48" s="219"/>
      <c r="AE48" s="234"/>
      <c r="AF48" s="234"/>
      <c r="AG48" s="219" t="s">
        <v>122</v>
      </c>
      <c r="AH48" s="219"/>
      <c r="AI48" s="234"/>
      <c r="AJ48" s="234"/>
      <c r="AK48" s="219" t="s">
        <v>120</v>
      </c>
      <c r="AL48" s="219"/>
      <c r="AM48" s="88"/>
      <c r="AN48" s="88" t="s">
        <v>119</v>
      </c>
      <c r="AO48" s="234"/>
      <c r="AP48" s="234"/>
      <c r="AQ48" s="88" t="s">
        <v>118</v>
      </c>
      <c r="AR48" s="219" t="s">
        <v>117</v>
      </c>
      <c r="AS48" s="219"/>
      <c r="AT48" s="485"/>
      <c r="AU48" s="485"/>
      <c r="AV48" s="485"/>
      <c r="AW48" s="485"/>
      <c r="AX48" s="485"/>
      <c r="AY48" s="485"/>
      <c r="AZ48" s="219" t="s">
        <v>116</v>
      </c>
      <c r="BA48" s="219"/>
      <c r="BB48" s="88"/>
      <c r="BC48" s="88"/>
      <c r="BD48" s="88"/>
      <c r="BE48" s="79"/>
    </row>
    <row r="49" spans="1:58" s="77" customFormat="1" ht="18.75" customHeight="1" x14ac:dyDescent="0.15">
      <c r="B49" s="78"/>
      <c r="C49" s="88"/>
      <c r="D49" s="88"/>
      <c r="E49" s="88"/>
      <c r="F49" s="405" t="s">
        <v>88</v>
      </c>
      <c r="G49" s="405"/>
      <c r="H49" s="405"/>
      <c r="I49" s="234"/>
      <c r="J49" s="234"/>
      <c r="K49" s="219" t="s">
        <v>121</v>
      </c>
      <c r="L49" s="219"/>
      <c r="M49" s="234"/>
      <c r="N49" s="234"/>
      <c r="O49" s="219" t="s">
        <v>122</v>
      </c>
      <c r="P49" s="219"/>
      <c r="Q49" s="234"/>
      <c r="R49" s="234"/>
      <c r="S49" s="219" t="s">
        <v>120</v>
      </c>
      <c r="T49" s="219"/>
      <c r="U49" s="219" t="s">
        <v>123</v>
      </c>
      <c r="V49" s="219"/>
      <c r="W49" s="219"/>
      <c r="X49" s="405" t="s">
        <v>88</v>
      </c>
      <c r="Y49" s="405"/>
      <c r="Z49" s="405"/>
      <c r="AA49" s="234"/>
      <c r="AB49" s="234"/>
      <c r="AC49" s="219" t="s">
        <v>121</v>
      </c>
      <c r="AD49" s="219"/>
      <c r="AE49" s="234"/>
      <c r="AF49" s="234"/>
      <c r="AG49" s="219" t="s">
        <v>122</v>
      </c>
      <c r="AH49" s="219"/>
      <c r="AI49" s="234"/>
      <c r="AJ49" s="234"/>
      <c r="AK49" s="219" t="s">
        <v>120</v>
      </c>
      <c r="AL49" s="219"/>
      <c r="AM49" s="88"/>
      <c r="AN49" s="88" t="s">
        <v>119</v>
      </c>
      <c r="AO49" s="234"/>
      <c r="AP49" s="234"/>
      <c r="AQ49" s="88" t="s">
        <v>118</v>
      </c>
      <c r="AR49" s="219" t="s">
        <v>117</v>
      </c>
      <c r="AS49" s="219"/>
      <c r="AT49" s="485"/>
      <c r="AU49" s="485"/>
      <c r="AV49" s="485"/>
      <c r="AW49" s="485"/>
      <c r="AX49" s="485"/>
      <c r="AY49" s="485"/>
      <c r="AZ49" s="219" t="s">
        <v>116</v>
      </c>
      <c r="BA49" s="219"/>
      <c r="BB49" s="88"/>
      <c r="BC49" s="88"/>
      <c r="BD49" s="88"/>
      <c r="BE49" s="79"/>
    </row>
    <row r="50" spans="1:58" s="77" customFormat="1" ht="18.75" customHeight="1" x14ac:dyDescent="0.15">
      <c r="B50" s="78"/>
      <c r="C50" s="88"/>
      <c r="D50" s="88"/>
      <c r="E50" s="88"/>
      <c r="F50" s="241" t="s">
        <v>125</v>
      </c>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88"/>
      <c r="BC50" s="88"/>
      <c r="BD50" s="88"/>
      <c r="BE50" s="79"/>
    </row>
    <row r="51" spans="1:58" s="77" customFormat="1" ht="18.75" customHeight="1" x14ac:dyDescent="0.15">
      <c r="B51" s="78"/>
      <c r="C51" s="88"/>
      <c r="D51" s="88"/>
      <c r="E51" s="88"/>
      <c r="F51" s="88"/>
      <c r="G51" s="88"/>
      <c r="H51" s="405" t="s">
        <v>88</v>
      </c>
      <c r="I51" s="405"/>
      <c r="J51" s="405"/>
      <c r="K51" s="234"/>
      <c r="L51" s="234"/>
      <c r="M51" s="219" t="s">
        <v>121</v>
      </c>
      <c r="N51" s="219"/>
      <c r="O51" s="234"/>
      <c r="P51" s="234"/>
      <c r="Q51" s="219" t="s">
        <v>122</v>
      </c>
      <c r="R51" s="219"/>
      <c r="S51" s="234"/>
      <c r="T51" s="234"/>
      <c r="U51" s="219" t="s">
        <v>120</v>
      </c>
      <c r="V51" s="219"/>
      <c r="W51" s="88"/>
      <c r="X51" s="88"/>
      <c r="Y51" s="434" t="s">
        <v>128</v>
      </c>
      <c r="Z51" s="304"/>
      <c r="AA51" s="304"/>
      <c r="AB51" s="304"/>
      <c r="AC51" s="304"/>
      <c r="AD51" s="304"/>
      <c r="AE51" s="304"/>
      <c r="AF51" s="304"/>
      <c r="AG51" s="304"/>
      <c r="AH51" s="88"/>
      <c r="AI51" s="304" t="s">
        <v>126</v>
      </c>
      <c r="AJ51" s="304"/>
      <c r="AK51" s="304"/>
      <c r="AL51" s="304"/>
      <c r="AM51" s="235"/>
      <c r="AN51" s="235"/>
      <c r="AO51" s="235"/>
      <c r="AP51" s="235"/>
      <c r="AQ51" s="235"/>
      <c r="AR51" s="235"/>
      <c r="AS51" s="235"/>
      <c r="AT51" s="235"/>
      <c r="AU51" s="235"/>
      <c r="AV51" s="235"/>
      <c r="AW51" s="235"/>
      <c r="AX51" s="235"/>
      <c r="AY51" s="235"/>
      <c r="AZ51" s="235"/>
      <c r="BA51" s="88"/>
      <c r="BB51" s="88"/>
      <c r="BC51" s="88"/>
      <c r="BD51" s="88"/>
      <c r="BE51" s="79"/>
    </row>
    <row r="52" spans="1:58" ht="18.75" customHeight="1" x14ac:dyDescent="0.15">
      <c r="B52" s="80"/>
      <c r="C52" s="87"/>
      <c r="D52" s="87"/>
      <c r="E52" s="87"/>
      <c r="F52" s="87"/>
      <c r="G52" s="87"/>
      <c r="H52" s="87"/>
      <c r="I52" s="87"/>
      <c r="J52" s="87"/>
      <c r="K52" s="87"/>
      <c r="L52" s="87"/>
      <c r="M52" s="87"/>
      <c r="N52" s="87"/>
      <c r="O52" s="87"/>
      <c r="P52" s="87"/>
      <c r="Q52" s="87"/>
      <c r="R52" s="87"/>
      <c r="S52" s="87"/>
      <c r="T52" s="87"/>
      <c r="U52" s="87"/>
      <c r="V52" s="87"/>
      <c r="W52" s="87"/>
      <c r="X52" s="87"/>
      <c r="Y52" s="304"/>
      <c r="Z52" s="304"/>
      <c r="AA52" s="304"/>
      <c r="AB52" s="304"/>
      <c r="AC52" s="304"/>
      <c r="AD52" s="304"/>
      <c r="AE52" s="304"/>
      <c r="AF52" s="304"/>
      <c r="AG52" s="304"/>
      <c r="AH52" s="52"/>
      <c r="AI52" s="304" t="s">
        <v>127</v>
      </c>
      <c r="AJ52" s="304"/>
      <c r="AK52" s="304"/>
      <c r="AL52" s="304"/>
      <c r="AM52" s="489"/>
      <c r="AN52" s="489"/>
      <c r="AO52" s="489"/>
      <c r="AP52" s="489"/>
      <c r="AQ52" s="489"/>
      <c r="AR52" s="489"/>
      <c r="AS52" s="489"/>
      <c r="AT52" s="489"/>
      <c r="AU52" s="489"/>
      <c r="AV52" s="489"/>
      <c r="AW52" s="489"/>
      <c r="AX52" s="489"/>
      <c r="AY52" s="489"/>
      <c r="AZ52" s="489"/>
      <c r="BA52" s="488"/>
      <c r="BB52" s="488"/>
      <c r="BC52" s="52"/>
      <c r="BD52" s="52"/>
      <c r="BE52" s="66"/>
    </row>
    <row r="53" spans="1:58" ht="9.9499999999999993" customHeight="1" x14ac:dyDescent="0.15">
      <c r="B53" s="73"/>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68"/>
    </row>
    <row r="54" spans="1:58" ht="9.9499999999999993" customHeight="1" x14ac:dyDescent="0.15">
      <c r="A54" s="52"/>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52"/>
    </row>
    <row r="55" spans="1:58" ht="18.75" customHeight="1" x14ac:dyDescent="0.15">
      <c r="A55" s="127"/>
      <c r="B55" s="129"/>
      <c r="C55" s="487" t="s">
        <v>178</v>
      </c>
      <c r="D55" s="487"/>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c r="AI55" s="487"/>
      <c r="AJ55" s="487"/>
      <c r="AK55" s="487"/>
      <c r="AL55" s="487"/>
      <c r="AM55" s="487"/>
      <c r="AN55" s="487"/>
      <c r="AO55" s="487"/>
      <c r="AP55" s="487"/>
      <c r="AQ55" s="487"/>
      <c r="AR55" s="487"/>
      <c r="AS55" s="487"/>
      <c r="AT55" s="487"/>
      <c r="AU55" s="487"/>
      <c r="AV55" s="487"/>
      <c r="AW55" s="487"/>
      <c r="AX55" s="487"/>
      <c r="AY55" s="487"/>
      <c r="AZ55" s="487"/>
      <c r="BA55" s="487"/>
      <c r="BB55" s="487"/>
      <c r="BC55" s="487"/>
      <c r="BD55" s="487"/>
      <c r="BE55" s="126"/>
    </row>
    <row r="56" spans="1:58" ht="18.75" customHeight="1" x14ac:dyDescent="0.15">
      <c r="A56" s="127"/>
      <c r="B56" s="130"/>
      <c r="C56" s="241" t="s">
        <v>184</v>
      </c>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127"/>
    </row>
    <row r="57" spans="1:58" ht="11.25" customHeight="1" x14ac:dyDescent="0.15">
      <c r="A57" s="127"/>
      <c r="B57" s="130"/>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417"/>
      <c r="AR57" s="417"/>
      <c r="AS57" s="417"/>
      <c r="AT57" s="417"/>
      <c r="AU57" s="417"/>
      <c r="AV57" s="417"/>
      <c r="AW57" s="417"/>
      <c r="AX57" s="417"/>
      <c r="AY57" s="417"/>
      <c r="AZ57" s="417"/>
      <c r="BA57" s="417"/>
      <c r="BB57" s="417"/>
      <c r="BC57" s="417"/>
      <c r="BD57" s="417"/>
      <c r="BE57" s="127"/>
    </row>
    <row r="58" spans="1:58" ht="18.75" customHeight="1" x14ac:dyDescent="0.15">
      <c r="A58" s="127"/>
      <c r="B58" s="131"/>
      <c r="C58" s="467" t="s">
        <v>179</v>
      </c>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7"/>
      <c r="AR58" s="467"/>
      <c r="AS58" s="467"/>
      <c r="AT58" s="467"/>
      <c r="AU58" s="467"/>
      <c r="AV58" s="467"/>
      <c r="AW58" s="467"/>
      <c r="AX58" s="467"/>
      <c r="AY58" s="467"/>
      <c r="AZ58" s="467"/>
      <c r="BA58" s="467"/>
      <c r="BB58" s="467"/>
      <c r="BC58" s="467"/>
      <c r="BD58" s="467"/>
      <c r="BE58" s="127"/>
    </row>
    <row r="59" spans="1:58" ht="18.75" customHeight="1" x14ac:dyDescent="0.15">
      <c r="A59" s="127"/>
      <c r="B59" s="131"/>
      <c r="C59" s="468" t="s">
        <v>180</v>
      </c>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8"/>
      <c r="AN59" s="468"/>
      <c r="AO59" s="468"/>
      <c r="AP59" s="468"/>
      <c r="AQ59" s="468"/>
      <c r="AR59" s="468"/>
      <c r="AS59" s="468"/>
      <c r="AT59" s="468"/>
      <c r="AU59" s="468"/>
      <c r="AV59" s="468"/>
      <c r="AW59" s="468"/>
      <c r="AX59" s="468"/>
      <c r="AY59" s="468"/>
      <c r="AZ59" s="468"/>
      <c r="BA59" s="468"/>
      <c r="BB59" s="468"/>
      <c r="BC59" s="468"/>
      <c r="BD59" s="468"/>
      <c r="BE59" s="127"/>
    </row>
    <row r="60" spans="1:58" ht="18.75" customHeight="1" x14ac:dyDescent="0.15">
      <c r="A60" s="127"/>
      <c r="B60" s="131"/>
      <c r="C60" s="469" t="s">
        <v>181</v>
      </c>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K60" s="469"/>
      <c r="AL60" s="469"/>
      <c r="AM60" s="469"/>
      <c r="AN60" s="469"/>
      <c r="AO60" s="469"/>
      <c r="AP60" s="469"/>
      <c r="AQ60" s="469"/>
      <c r="AR60" s="469"/>
      <c r="AS60" s="469"/>
      <c r="AT60" s="469"/>
      <c r="AU60" s="469"/>
      <c r="AV60" s="469"/>
      <c r="AW60" s="469"/>
      <c r="AX60" s="469"/>
      <c r="AY60" s="469"/>
      <c r="AZ60" s="469"/>
      <c r="BA60" s="469"/>
      <c r="BB60" s="469"/>
      <c r="BC60" s="469"/>
      <c r="BD60" s="469"/>
      <c r="BE60" s="127"/>
    </row>
    <row r="61" spans="1:58" ht="18.75" customHeight="1" x14ac:dyDescent="0.15">
      <c r="A61" s="127"/>
      <c r="B61" s="131"/>
      <c r="C61" s="467" t="s">
        <v>182</v>
      </c>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7"/>
      <c r="AZ61" s="467"/>
      <c r="BA61" s="467"/>
      <c r="BB61" s="467"/>
      <c r="BC61" s="467"/>
      <c r="BD61" s="467"/>
      <c r="BE61" s="127"/>
    </row>
    <row r="62" spans="1:58" ht="18.75" customHeight="1" x14ac:dyDescent="0.15">
      <c r="A62" s="127"/>
      <c r="B62" s="131"/>
      <c r="C62" s="467" t="s">
        <v>183</v>
      </c>
      <c r="D62" s="467"/>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7"/>
      <c r="AZ62" s="467"/>
      <c r="BA62" s="467"/>
      <c r="BB62" s="467"/>
      <c r="BC62" s="467"/>
      <c r="BD62" s="467"/>
      <c r="BE62" s="127"/>
    </row>
    <row r="63" spans="1:58" ht="18.75" customHeight="1" x14ac:dyDescent="0.15">
      <c r="A63" s="127"/>
      <c r="B63" s="132"/>
      <c r="C63" s="470" t="s">
        <v>185</v>
      </c>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0"/>
      <c r="AY63" s="470"/>
      <c r="AZ63" s="470"/>
      <c r="BA63" s="470"/>
      <c r="BB63" s="470"/>
      <c r="BC63" s="470"/>
      <c r="BD63" s="470"/>
      <c r="BE63" s="128"/>
    </row>
  </sheetData>
  <sheetProtection formatCells="0" selectLockedCells="1"/>
  <mergeCells count="179">
    <mergeCell ref="C55:BD55"/>
    <mergeCell ref="C56:BD56"/>
    <mergeCell ref="C57:BD57"/>
    <mergeCell ref="H51:J51"/>
    <mergeCell ref="K51:L51"/>
    <mergeCell ref="M51:N51"/>
    <mergeCell ref="O51:P51"/>
    <mergeCell ref="Q51:R51"/>
    <mergeCell ref="S51:T51"/>
    <mergeCell ref="U51:V51"/>
    <mergeCell ref="AI51:AL51"/>
    <mergeCell ref="AI52:AL52"/>
    <mergeCell ref="BA52:BB52"/>
    <mergeCell ref="Y51:AG52"/>
    <mergeCell ref="AM51:AZ51"/>
    <mergeCell ref="AM52:AZ52"/>
    <mergeCell ref="C46:BD46"/>
    <mergeCell ref="F49:H49"/>
    <mergeCell ref="I49:J49"/>
    <mergeCell ref="K49:L49"/>
    <mergeCell ref="M49:N49"/>
    <mergeCell ref="O49:P49"/>
    <mergeCell ref="Q49:R49"/>
    <mergeCell ref="S49:T49"/>
    <mergeCell ref="U49:W49"/>
    <mergeCell ref="X49:Z49"/>
    <mergeCell ref="AA49:AB49"/>
    <mergeCell ref="AC49:AD49"/>
    <mergeCell ref="AE49:AF49"/>
    <mergeCell ref="AG49:AH49"/>
    <mergeCell ref="AI49:AJ49"/>
    <mergeCell ref="AK49:AL49"/>
    <mergeCell ref="AO49:AP49"/>
    <mergeCell ref="AR49:AS49"/>
    <mergeCell ref="AT49:AY49"/>
    <mergeCell ref="AZ49:BA49"/>
    <mergeCell ref="F50:BA50"/>
    <mergeCell ref="F48:H48"/>
    <mergeCell ref="I48:J48"/>
    <mergeCell ref="K48:L48"/>
    <mergeCell ref="M48:N48"/>
    <mergeCell ref="O48:P48"/>
    <mergeCell ref="Q48:R48"/>
    <mergeCell ref="S48:T48"/>
    <mergeCell ref="U48:W48"/>
    <mergeCell ref="AZ48:BA48"/>
    <mergeCell ref="AT48:AY48"/>
    <mergeCell ref="AR48:AS48"/>
    <mergeCell ref="AO48:AP48"/>
    <mergeCell ref="AC48:AD48"/>
    <mergeCell ref="AE48:AF48"/>
    <mergeCell ref="AG48:AH48"/>
    <mergeCell ref="AI48:AJ48"/>
    <mergeCell ref="AK48:AL48"/>
    <mergeCell ref="AA48:AB48"/>
    <mergeCell ref="X48:Z48"/>
    <mergeCell ref="D26:E26"/>
    <mergeCell ref="D27:E27"/>
    <mergeCell ref="D24:E24"/>
    <mergeCell ref="D25:E25"/>
    <mergeCell ref="F22:BC22"/>
    <mergeCell ref="F23:BC23"/>
    <mergeCell ref="F24:BC24"/>
    <mergeCell ref="F25:BC25"/>
    <mergeCell ref="F26:BC26"/>
    <mergeCell ref="AB18:AC19"/>
    <mergeCell ref="AN10:BD11"/>
    <mergeCell ref="C20:BD20"/>
    <mergeCell ref="D22:E22"/>
    <mergeCell ref="D23:E23"/>
    <mergeCell ref="AE18:AU19"/>
    <mergeCell ref="BA12:BC13"/>
    <mergeCell ref="BD12:BE13"/>
    <mergeCell ref="AD12:AL13"/>
    <mergeCell ref="AM12:AP13"/>
    <mergeCell ref="AQ12:AS13"/>
    <mergeCell ref="AT12:AU13"/>
    <mergeCell ref="AV12:AX13"/>
    <mergeCell ref="AY12:AZ13"/>
    <mergeCell ref="AD10:AL11"/>
    <mergeCell ref="M18:AA19"/>
    <mergeCell ref="AW18:AZ19"/>
    <mergeCell ref="BA18:BD19"/>
    <mergeCell ref="B1:BE2"/>
    <mergeCell ref="B3:BE5"/>
    <mergeCell ref="B6:J7"/>
    <mergeCell ref="L6:AG7"/>
    <mergeCell ref="AI6:AQ7"/>
    <mergeCell ref="AR6:AS7"/>
    <mergeCell ref="AT6:AU7"/>
    <mergeCell ref="AV6:AW7"/>
    <mergeCell ref="AX6:AY7"/>
    <mergeCell ref="AZ6:BA7"/>
    <mergeCell ref="BB6:BC7"/>
    <mergeCell ref="BD6:BE7"/>
    <mergeCell ref="B8:J9"/>
    <mergeCell ref="K8:O9"/>
    <mergeCell ref="Q8:AM9"/>
    <mergeCell ref="AO8:AW9"/>
    <mergeCell ref="AX8:AY9"/>
    <mergeCell ref="AZ8:BA9"/>
    <mergeCell ref="BB8:BC9"/>
    <mergeCell ref="BD8:BE9"/>
    <mergeCell ref="B12:J13"/>
    <mergeCell ref="K12:N13"/>
    <mergeCell ref="O12:Q13"/>
    <mergeCell ref="R12:S13"/>
    <mergeCell ref="T12:V13"/>
    <mergeCell ref="W12:X13"/>
    <mergeCell ref="Y12:AA13"/>
    <mergeCell ref="AB12:AC13"/>
    <mergeCell ref="Y10:AA11"/>
    <mergeCell ref="AB10:AC11"/>
    <mergeCell ref="B10:J11"/>
    <mergeCell ref="K10:N11"/>
    <mergeCell ref="O10:Q11"/>
    <mergeCell ref="R10:S11"/>
    <mergeCell ref="T10:V11"/>
    <mergeCell ref="W10:X11"/>
    <mergeCell ref="F34:J34"/>
    <mergeCell ref="K34:L34"/>
    <mergeCell ref="M34:N34"/>
    <mergeCell ref="O34:P34"/>
    <mergeCell ref="Q34:R34"/>
    <mergeCell ref="S34:T34"/>
    <mergeCell ref="BA14:BC16"/>
    <mergeCell ref="BD14:BE16"/>
    <mergeCell ref="L17:BD17"/>
    <mergeCell ref="AE14:AK16"/>
    <mergeCell ref="AM14:AP16"/>
    <mergeCell ref="AQ14:AS16"/>
    <mergeCell ref="AT14:AU16"/>
    <mergeCell ref="AV14:AX16"/>
    <mergeCell ref="AY14:AZ16"/>
    <mergeCell ref="B14:J17"/>
    <mergeCell ref="K14:N16"/>
    <mergeCell ref="O14:Q16"/>
    <mergeCell ref="R14:S16"/>
    <mergeCell ref="T14:V16"/>
    <mergeCell ref="W14:X16"/>
    <mergeCell ref="Y14:AA16"/>
    <mergeCell ref="AB14:AC16"/>
    <mergeCell ref="B18:J19"/>
    <mergeCell ref="U34:V34"/>
    <mergeCell ref="Z34:AD36"/>
    <mergeCell ref="AE34:AI34"/>
    <mergeCell ref="AJ34:BA34"/>
    <mergeCell ref="AE35:AI35"/>
    <mergeCell ref="AJ35:BA35"/>
    <mergeCell ref="AE36:AI36"/>
    <mergeCell ref="AJ36:AN36"/>
    <mergeCell ref="AO36:AP36"/>
    <mergeCell ref="AQ36:AT36"/>
    <mergeCell ref="AU36:AV36"/>
    <mergeCell ref="AW36:AZ36"/>
    <mergeCell ref="C58:BD58"/>
    <mergeCell ref="C59:BD59"/>
    <mergeCell ref="C60:BD60"/>
    <mergeCell ref="C61:BD61"/>
    <mergeCell ref="C62:BD62"/>
    <mergeCell ref="C63:BD63"/>
    <mergeCell ref="F41:J41"/>
    <mergeCell ref="K41:L41"/>
    <mergeCell ref="M41:N41"/>
    <mergeCell ref="O41:P41"/>
    <mergeCell ref="Q41:R41"/>
    <mergeCell ref="S41:T41"/>
    <mergeCell ref="U41:V41"/>
    <mergeCell ref="AW44:AZ44"/>
    <mergeCell ref="Z42:AD42"/>
    <mergeCell ref="AE42:AI42"/>
    <mergeCell ref="AJ42:BA42"/>
    <mergeCell ref="AE43:AI43"/>
    <mergeCell ref="AJ43:BA43"/>
    <mergeCell ref="AE44:AI44"/>
    <mergeCell ref="AJ44:AN44"/>
    <mergeCell ref="AO44:AP44"/>
    <mergeCell ref="AQ44:AT44"/>
    <mergeCell ref="AU44:AV44"/>
  </mergeCells>
  <phoneticPr fontId="2"/>
  <dataValidations count="4">
    <dataValidation imeMode="hiragana" allowBlank="1" showInputMessage="1" showErrorMessage="1" sqref="K17:L17" xr:uid="{D02352D0-06BC-4E88-9FFD-0781437C4064}"/>
    <dataValidation imeMode="off" allowBlank="1" showInputMessage="1" showErrorMessage="1" sqref="AR6:BE7 AX8:BE9 O10:Q16 T10:V16 Y10:AA16 AQ12:AS16 AV12:AX16 BA12:BC16 AQ44:AT44 AW44:AZ44 K34:L34 O34:P34 S34:T34 S41:T41 O41:P41 K41:L41 AJ36:AN36 AQ36:AT36 AW36:AZ36 I48:J49 M48:N49 Q48:R49 AA48:AB49 AE48:AF49 AI48:AJ49 AO48:AP49 AT48:AY49 K51:L51 O51:P51 S51:T51 AJ44:AN44 M18:AA19" xr:uid="{1CE731A4-8D59-4802-B155-F0688B54D9B4}"/>
    <dataValidation type="list" imeMode="hiragana" allowBlank="1" showInputMessage="1" showErrorMessage="1" sqref="AL14:AL16 F34:J34 F41:J41 K10:N16 AM12:AP16" xr:uid="{84A37F32-5543-4DA5-9591-C9471E5AF052}">
      <formula1>$BL$2:$BL$4</formula1>
    </dataValidation>
    <dataValidation type="list" allowBlank="1" showInputMessage="1" showErrorMessage="1" sqref="F48:H49 X48:Z49 H51:J51" xr:uid="{C207DBEA-503E-47FA-AAB6-44D615041F01}">
      <formula1>$BL$2:$BL$4</formula1>
    </dataValidation>
  </dataValidations>
  <pageMargins left="0.78740157480314965" right="0.39370078740157483" top="0.39370078740157483" bottom="0.39370078740157483"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49</xdr:col>
                    <xdr:colOff>9525</xdr:colOff>
                    <xdr:row>17</xdr:row>
                    <xdr:rowOff>104775</xdr:rowOff>
                  </from>
                  <to>
                    <xdr:col>51</xdr:col>
                    <xdr:colOff>38100</xdr:colOff>
                    <xdr:row>18</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53</xdr:col>
                    <xdr:colOff>0</xdr:colOff>
                    <xdr:row>17</xdr:row>
                    <xdr:rowOff>104775</xdr:rowOff>
                  </from>
                  <to>
                    <xdr:col>55</xdr:col>
                    <xdr:colOff>28575</xdr:colOff>
                    <xdr:row>18</xdr:row>
                    <xdr:rowOff>123825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19050</xdr:colOff>
                    <xdr:row>21</xdr:row>
                    <xdr:rowOff>0</xdr:rowOff>
                  </from>
                  <to>
                    <xdr:col>5</xdr:col>
                    <xdr:colOff>47625</xdr:colOff>
                    <xdr:row>22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19050</xdr:colOff>
                    <xdr:row>21</xdr:row>
                    <xdr:rowOff>238125</xdr:rowOff>
                  </from>
                  <to>
                    <xdr:col>5</xdr:col>
                    <xdr:colOff>47625</xdr:colOff>
                    <xdr:row>22</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19050</xdr:colOff>
                    <xdr:row>22</xdr:row>
                    <xdr:rowOff>238125</xdr:rowOff>
                  </from>
                  <to>
                    <xdr:col>5</xdr:col>
                    <xdr:colOff>47625</xdr:colOff>
                    <xdr:row>23</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19050</xdr:colOff>
                    <xdr:row>24</xdr:row>
                    <xdr:rowOff>0</xdr:rowOff>
                  </from>
                  <to>
                    <xdr:col>5</xdr:col>
                    <xdr:colOff>47625</xdr:colOff>
                    <xdr:row>25</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19050</xdr:colOff>
                    <xdr:row>24</xdr:row>
                    <xdr:rowOff>238125</xdr:rowOff>
                  </from>
                  <to>
                    <xdr:col>5</xdr:col>
                    <xdr:colOff>47625</xdr:colOff>
                    <xdr:row>25</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B410C-1E19-45B2-A75E-FA94A4F328A1}">
  <sheetPr>
    <tabColor theme="8" tint="0.39997558519241921"/>
    <pageSetUpPr fitToPage="1"/>
  </sheetPr>
  <dimension ref="A1:BN63"/>
  <sheetViews>
    <sheetView view="pageBreakPreview" zoomScaleNormal="100" zoomScaleSheetLayoutView="100" workbookViewId="0">
      <selection activeCell="B3" sqref="B3:BE5"/>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82" t="s">
        <v>133</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row>
    <row r="2" spans="2:64" ht="18.75" customHeight="1" x14ac:dyDescent="0.1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row>
    <row r="3" spans="2:64" ht="18.75" customHeight="1" x14ac:dyDescent="0.15">
      <c r="B3" s="370" t="s">
        <v>109</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L3" s="46" t="s">
        <v>15</v>
      </c>
    </row>
    <row r="4" spans="2:64" ht="14.25" customHeight="1" x14ac:dyDescent="0.15">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L4" s="46" t="s">
        <v>88</v>
      </c>
    </row>
    <row r="5" spans="2:64" ht="18.75" customHeight="1" x14ac:dyDescent="0.15">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row>
    <row r="6" spans="2:64" s="47" customFormat="1" ht="18" customHeight="1" x14ac:dyDescent="0.15">
      <c r="B6" s="371" t="s">
        <v>96</v>
      </c>
      <c r="C6" s="372"/>
      <c r="D6" s="372"/>
      <c r="E6" s="372"/>
      <c r="F6" s="372"/>
      <c r="G6" s="372"/>
      <c r="H6" s="372"/>
      <c r="I6" s="372"/>
      <c r="J6" s="373"/>
      <c r="K6" s="63"/>
      <c r="L6" s="497" t="s">
        <v>137</v>
      </c>
      <c r="M6" s="497"/>
      <c r="N6" s="497"/>
      <c r="O6" s="497"/>
      <c r="P6" s="497"/>
      <c r="Q6" s="497"/>
      <c r="R6" s="497"/>
      <c r="S6" s="497"/>
      <c r="T6" s="497"/>
      <c r="U6" s="497"/>
      <c r="V6" s="497"/>
      <c r="W6" s="497"/>
      <c r="X6" s="497"/>
      <c r="Y6" s="497"/>
      <c r="Z6" s="497"/>
      <c r="AA6" s="497"/>
      <c r="AB6" s="497"/>
      <c r="AC6" s="497"/>
      <c r="AD6" s="497"/>
      <c r="AE6" s="497"/>
      <c r="AF6" s="497"/>
      <c r="AG6" s="497"/>
      <c r="AH6" s="64"/>
      <c r="AI6" s="308" t="s">
        <v>176</v>
      </c>
      <c r="AJ6" s="243"/>
      <c r="AK6" s="243"/>
      <c r="AL6" s="243"/>
      <c r="AM6" s="243"/>
      <c r="AN6" s="243"/>
      <c r="AO6" s="243"/>
      <c r="AP6" s="243"/>
      <c r="AQ6" s="244"/>
      <c r="AR6" s="368">
        <v>0</v>
      </c>
      <c r="AS6" s="361"/>
      <c r="AT6" s="361">
        <v>1</v>
      </c>
      <c r="AU6" s="361"/>
      <c r="AV6" s="361">
        <v>2</v>
      </c>
      <c r="AW6" s="361"/>
      <c r="AX6" s="361">
        <v>3</v>
      </c>
      <c r="AY6" s="361"/>
      <c r="AZ6" s="361">
        <v>4</v>
      </c>
      <c r="BA6" s="361"/>
      <c r="BB6" s="361">
        <v>5</v>
      </c>
      <c r="BC6" s="361"/>
      <c r="BD6" s="361">
        <v>6</v>
      </c>
      <c r="BE6" s="364"/>
    </row>
    <row r="7" spans="2:64" s="47" customFormat="1" ht="18" customHeight="1" x14ac:dyDescent="0.15">
      <c r="B7" s="374"/>
      <c r="C7" s="375"/>
      <c r="D7" s="375"/>
      <c r="E7" s="375"/>
      <c r="F7" s="375"/>
      <c r="G7" s="375"/>
      <c r="H7" s="375"/>
      <c r="I7" s="375"/>
      <c r="J7" s="376"/>
      <c r="K7" s="59"/>
      <c r="L7" s="498"/>
      <c r="M7" s="498"/>
      <c r="N7" s="498"/>
      <c r="O7" s="498"/>
      <c r="P7" s="498"/>
      <c r="Q7" s="498"/>
      <c r="R7" s="498"/>
      <c r="S7" s="498"/>
      <c r="T7" s="498"/>
      <c r="U7" s="498"/>
      <c r="V7" s="498"/>
      <c r="W7" s="498"/>
      <c r="X7" s="498"/>
      <c r="Y7" s="498"/>
      <c r="Z7" s="498"/>
      <c r="AA7" s="498"/>
      <c r="AB7" s="498"/>
      <c r="AC7" s="498"/>
      <c r="AD7" s="498"/>
      <c r="AE7" s="498"/>
      <c r="AF7" s="498"/>
      <c r="AG7" s="498"/>
      <c r="AH7" s="62"/>
      <c r="AI7" s="379"/>
      <c r="AJ7" s="245"/>
      <c r="AK7" s="245"/>
      <c r="AL7" s="245"/>
      <c r="AM7" s="245"/>
      <c r="AN7" s="245"/>
      <c r="AO7" s="245"/>
      <c r="AP7" s="245"/>
      <c r="AQ7" s="246"/>
      <c r="AR7" s="369"/>
      <c r="AS7" s="363"/>
      <c r="AT7" s="363"/>
      <c r="AU7" s="363"/>
      <c r="AV7" s="363"/>
      <c r="AW7" s="363"/>
      <c r="AX7" s="363"/>
      <c r="AY7" s="363"/>
      <c r="AZ7" s="363"/>
      <c r="BA7" s="363"/>
      <c r="BB7" s="363"/>
      <c r="BC7" s="363"/>
      <c r="BD7" s="363"/>
      <c r="BE7" s="365"/>
    </row>
    <row r="8" spans="2:64" s="47" customFormat="1" ht="18" customHeight="1" x14ac:dyDescent="0.15">
      <c r="B8" s="308" t="s">
        <v>97</v>
      </c>
      <c r="C8" s="243"/>
      <c r="D8" s="243"/>
      <c r="E8" s="243"/>
      <c r="F8" s="243"/>
      <c r="G8" s="243"/>
      <c r="H8" s="243"/>
      <c r="I8" s="243"/>
      <c r="J8" s="244"/>
      <c r="K8" s="308" t="s">
        <v>89</v>
      </c>
      <c r="L8" s="243"/>
      <c r="M8" s="243"/>
      <c r="N8" s="243"/>
      <c r="O8" s="244"/>
      <c r="P8" s="49"/>
      <c r="Q8" s="358" t="s">
        <v>138</v>
      </c>
      <c r="R8" s="358"/>
      <c r="S8" s="358"/>
      <c r="T8" s="358"/>
      <c r="U8" s="358"/>
      <c r="V8" s="358"/>
      <c r="W8" s="358"/>
      <c r="X8" s="358"/>
      <c r="Y8" s="358"/>
      <c r="Z8" s="358"/>
      <c r="AA8" s="358"/>
      <c r="AB8" s="358"/>
      <c r="AC8" s="358"/>
      <c r="AD8" s="358"/>
      <c r="AE8" s="358"/>
      <c r="AF8" s="358"/>
      <c r="AG8" s="358"/>
      <c r="AH8" s="358"/>
      <c r="AI8" s="358"/>
      <c r="AJ8" s="358"/>
      <c r="AK8" s="358"/>
      <c r="AL8" s="358"/>
      <c r="AM8" s="358"/>
      <c r="AN8" s="49"/>
      <c r="AO8" s="308" t="s">
        <v>93</v>
      </c>
      <c r="AP8" s="243"/>
      <c r="AQ8" s="243"/>
      <c r="AR8" s="243"/>
      <c r="AS8" s="243"/>
      <c r="AT8" s="243"/>
      <c r="AU8" s="243"/>
      <c r="AV8" s="243"/>
      <c r="AW8" s="244"/>
      <c r="AX8" s="360">
        <v>0</v>
      </c>
      <c r="AY8" s="361"/>
      <c r="AZ8" s="361">
        <v>9</v>
      </c>
      <c r="BA8" s="361"/>
      <c r="BB8" s="361">
        <v>9</v>
      </c>
      <c r="BC8" s="361"/>
      <c r="BD8" s="361">
        <v>5</v>
      </c>
      <c r="BE8" s="364"/>
    </row>
    <row r="9" spans="2:64" s="47" customFormat="1" ht="18" customHeight="1" x14ac:dyDescent="0.15">
      <c r="B9" s="379"/>
      <c r="C9" s="245"/>
      <c r="D9" s="245"/>
      <c r="E9" s="245"/>
      <c r="F9" s="245"/>
      <c r="G9" s="245"/>
      <c r="H9" s="245"/>
      <c r="I9" s="245"/>
      <c r="J9" s="246"/>
      <c r="K9" s="379"/>
      <c r="L9" s="245"/>
      <c r="M9" s="245"/>
      <c r="N9" s="245"/>
      <c r="O9" s="246"/>
      <c r="P9" s="56"/>
      <c r="Q9" s="359"/>
      <c r="R9" s="359"/>
      <c r="S9" s="359"/>
      <c r="T9" s="359"/>
      <c r="U9" s="359"/>
      <c r="V9" s="359"/>
      <c r="W9" s="359"/>
      <c r="X9" s="359"/>
      <c r="Y9" s="359"/>
      <c r="Z9" s="359"/>
      <c r="AA9" s="359"/>
      <c r="AB9" s="359"/>
      <c r="AC9" s="359"/>
      <c r="AD9" s="359"/>
      <c r="AE9" s="359"/>
      <c r="AF9" s="359"/>
      <c r="AG9" s="359"/>
      <c r="AH9" s="359"/>
      <c r="AI9" s="359"/>
      <c r="AJ9" s="359"/>
      <c r="AK9" s="359"/>
      <c r="AL9" s="359"/>
      <c r="AM9" s="359"/>
      <c r="AN9" s="56"/>
      <c r="AO9" s="379"/>
      <c r="AP9" s="245"/>
      <c r="AQ9" s="245"/>
      <c r="AR9" s="245"/>
      <c r="AS9" s="245"/>
      <c r="AT9" s="245"/>
      <c r="AU9" s="245"/>
      <c r="AV9" s="245"/>
      <c r="AW9" s="246"/>
      <c r="AX9" s="362"/>
      <c r="AY9" s="363"/>
      <c r="AZ9" s="363"/>
      <c r="BA9" s="363"/>
      <c r="BB9" s="363"/>
      <c r="BC9" s="363"/>
      <c r="BD9" s="363"/>
      <c r="BE9" s="365"/>
    </row>
    <row r="10" spans="2:64" s="47" customFormat="1" ht="18" customHeight="1" x14ac:dyDescent="0.15">
      <c r="B10" s="209" t="s">
        <v>6</v>
      </c>
      <c r="C10" s="210"/>
      <c r="D10" s="210"/>
      <c r="E10" s="210"/>
      <c r="F10" s="210"/>
      <c r="G10" s="210"/>
      <c r="H10" s="210"/>
      <c r="I10" s="210"/>
      <c r="J10" s="211"/>
      <c r="K10" s="396" t="s">
        <v>88</v>
      </c>
      <c r="L10" s="396"/>
      <c r="M10" s="396"/>
      <c r="N10" s="396"/>
      <c r="O10" s="352">
        <v>6</v>
      </c>
      <c r="P10" s="352"/>
      <c r="Q10" s="352"/>
      <c r="R10" s="243" t="s">
        <v>7</v>
      </c>
      <c r="S10" s="243"/>
      <c r="T10" s="352">
        <v>10</v>
      </c>
      <c r="U10" s="352"/>
      <c r="V10" s="352"/>
      <c r="W10" s="243" t="s">
        <v>8</v>
      </c>
      <c r="X10" s="243"/>
      <c r="Y10" s="352">
        <v>2</v>
      </c>
      <c r="Z10" s="352"/>
      <c r="AA10" s="352"/>
      <c r="AB10" s="243" t="s">
        <v>9</v>
      </c>
      <c r="AC10" s="244"/>
      <c r="AD10" s="209" t="s">
        <v>110</v>
      </c>
      <c r="AE10" s="210"/>
      <c r="AF10" s="210"/>
      <c r="AG10" s="210"/>
      <c r="AH10" s="210"/>
      <c r="AI10" s="210"/>
      <c r="AJ10" s="210"/>
      <c r="AK10" s="210"/>
      <c r="AL10" s="211"/>
      <c r="AM10" s="49"/>
      <c r="AN10" s="495" t="s">
        <v>147</v>
      </c>
      <c r="AO10" s="495"/>
      <c r="AP10" s="495"/>
      <c r="AQ10" s="495"/>
      <c r="AR10" s="495"/>
      <c r="AS10" s="495"/>
      <c r="AT10" s="495"/>
      <c r="AU10" s="495"/>
      <c r="AV10" s="495"/>
      <c r="AW10" s="495"/>
      <c r="AX10" s="495"/>
      <c r="AY10" s="495"/>
      <c r="AZ10" s="495"/>
      <c r="BA10" s="495"/>
      <c r="BB10" s="495"/>
      <c r="BC10" s="495"/>
      <c r="BD10" s="495"/>
      <c r="BE10" s="72"/>
    </row>
    <row r="11" spans="2:64" s="47" customFormat="1" ht="18" customHeight="1" x14ac:dyDescent="0.15">
      <c r="B11" s="212"/>
      <c r="C11" s="213"/>
      <c r="D11" s="213"/>
      <c r="E11" s="213"/>
      <c r="F11" s="213"/>
      <c r="G11" s="213"/>
      <c r="H11" s="213"/>
      <c r="I11" s="213"/>
      <c r="J11" s="214"/>
      <c r="K11" s="397"/>
      <c r="L11" s="397"/>
      <c r="M11" s="397"/>
      <c r="N11" s="397"/>
      <c r="O11" s="353"/>
      <c r="P11" s="353"/>
      <c r="Q11" s="353"/>
      <c r="R11" s="245"/>
      <c r="S11" s="245"/>
      <c r="T11" s="353"/>
      <c r="U11" s="353"/>
      <c r="V11" s="353"/>
      <c r="W11" s="245"/>
      <c r="X11" s="245"/>
      <c r="Y11" s="353"/>
      <c r="Z11" s="353"/>
      <c r="AA11" s="353"/>
      <c r="AB11" s="245"/>
      <c r="AC11" s="246"/>
      <c r="AD11" s="212"/>
      <c r="AE11" s="213"/>
      <c r="AF11" s="213"/>
      <c r="AG11" s="213"/>
      <c r="AH11" s="213"/>
      <c r="AI11" s="213"/>
      <c r="AJ11" s="213"/>
      <c r="AK11" s="213"/>
      <c r="AL11" s="214"/>
      <c r="AM11" s="56"/>
      <c r="AN11" s="496"/>
      <c r="AO11" s="496"/>
      <c r="AP11" s="496"/>
      <c r="AQ11" s="496"/>
      <c r="AR11" s="496"/>
      <c r="AS11" s="496"/>
      <c r="AT11" s="496"/>
      <c r="AU11" s="496"/>
      <c r="AV11" s="496"/>
      <c r="AW11" s="496"/>
      <c r="AX11" s="496"/>
      <c r="AY11" s="496"/>
      <c r="AZ11" s="496"/>
      <c r="BA11" s="496"/>
      <c r="BB11" s="496"/>
      <c r="BC11" s="496"/>
      <c r="BD11" s="496"/>
      <c r="BE11" s="57"/>
    </row>
    <row r="12" spans="2:64" s="47" customFormat="1" ht="18" customHeight="1" x14ac:dyDescent="0.15">
      <c r="B12" s="209" t="s">
        <v>91</v>
      </c>
      <c r="C12" s="210"/>
      <c r="D12" s="210"/>
      <c r="E12" s="210"/>
      <c r="F12" s="210"/>
      <c r="G12" s="210"/>
      <c r="H12" s="210"/>
      <c r="I12" s="210"/>
      <c r="J12" s="211"/>
      <c r="K12" s="396" t="s">
        <v>88</v>
      </c>
      <c r="L12" s="396"/>
      <c r="M12" s="396"/>
      <c r="N12" s="396"/>
      <c r="O12" s="352">
        <v>7</v>
      </c>
      <c r="P12" s="352"/>
      <c r="Q12" s="352"/>
      <c r="R12" s="243" t="s">
        <v>7</v>
      </c>
      <c r="S12" s="243"/>
      <c r="T12" s="352">
        <v>11</v>
      </c>
      <c r="U12" s="352"/>
      <c r="V12" s="352"/>
      <c r="W12" s="243" t="s">
        <v>8</v>
      </c>
      <c r="X12" s="243"/>
      <c r="Y12" s="352">
        <v>28</v>
      </c>
      <c r="Z12" s="352"/>
      <c r="AA12" s="352"/>
      <c r="AB12" s="243" t="s">
        <v>9</v>
      </c>
      <c r="AC12" s="244"/>
      <c r="AD12" s="209" t="s">
        <v>92</v>
      </c>
      <c r="AE12" s="210"/>
      <c r="AF12" s="210"/>
      <c r="AG12" s="210"/>
      <c r="AH12" s="210"/>
      <c r="AI12" s="210"/>
      <c r="AJ12" s="210"/>
      <c r="AK12" s="210"/>
      <c r="AL12" s="211"/>
      <c r="AM12" s="396" t="s">
        <v>88</v>
      </c>
      <c r="AN12" s="396"/>
      <c r="AO12" s="396"/>
      <c r="AP12" s="396"/>
      <c r="AQ12" s="352">
        <v>8</v>
      </c>
      <c r="AR12" s="352"/>
      <c r="AS12" s="352"/>
      <c r="AT12" s="243" t="s">
        <v>7</v>
      </c>
      <c r="AU12" s="243"/>
      <c r="AV12" s="352">
        <v>3</v>
      </c>
      <c r="AW12" s="352"/>
      <c r="AX12" s="352"/>
      <c r="AY12" s="243" t="s">
        <v>8</v>
      </c>
      <c r="AZ12" s="243"/>
      <c r="BA12" s="352">
        <v>31</v>
      </c>
      <c r="BB12" s="352"/>
      <c r="BC12" s="352"/>
      <c r="BD12" s="243" t="s">
        <v>9</v>
      </c>
      <c r="BE12" s="244"/>
    </row>
    <row r="13" spans="2:64" s="47" customFormat="1" ht="18" customHeight="1" x14ac:dyDescent="0.15">
      <c r="B13" s="212"/>
      <c r="C13" s="213"/>
      <c r="D13" s="213"/>
      <c r="E13" s="213"/>
      <c r="F13" s="213"/>
      <c r="G13" s="213"/>
      <c r="H13" s="213"/>
      <c r="I13" s="213"/>
      <c r="J13" s="214"/>
      <c r="K13" s="397"/>
      <c r="L13" s="397"/>
      <c r="M13" s="397"/>
      <c r="N13" s="397"/>
      <c r="O13" s="353"/>
      <c r="P13" s="353"/>
      <c r="Q13" s="353"/>
      <c r="R13" s="245"/>
      <c r="S13" s="245"/>
      <c r="T13" s="353"/>
      <c r="U13" s="353"/>
      <c r="V13" s="353"/>
      <c r="W13" s="245"/>
      <c r="X13" s="245"/>
      <c r="Y13" s="353"/>
      <c r="Z13" s="353"/>
      <c r="AA13" s="353"/>
      <c r="AB13" s="245"/>
      <c r="AC13" s="246"/>
      <c r="AD13" s="212"/>
      <c r="AE13" s="213"/>
      <c r="AF13" s="213"/>
      <c r="AG13" s="213"/>
      <c r="AH13" s="213"/>
      <c r="AI13" s="213"/>
      <c r="AJ13" s="213"/>
      <c r="AK13" s="213"/>
      <c r="AL13" s="214"/>
      <c r="AM13" s="397"/>
      <c r="AN13" s="397"/>
      <c r="AO13" s="397"/>
      <c r="AP13" s="397"/>
      <c r="AQ13" s="353"/>
      <c r="AR13" s="353"/>
      <c r="AS13" s="353"/>
      <c r="AT13" s="245"/>
      <c r="AU13" s="245"/>
      <c r="AV13" s="353"/>
      <c r="AW13" s="353"/>
      <c r="AX13" s="353"/>
      <c r="AY13" s="245"/>
      <c r="AZ13" s="245"/>
      <c r="BA13" s="353"/>
      <c r="BB13" s="353"/>
      <c r="BC13" s="353"/>
      <c r="BD13" s="245"/>
      <c r="BE13" s="246"/>
    </row>
    <row r="14" spans="2:64" s="47" customFormat="1" ht="11.45" customHeight="1" x14ac:dyDescent="0.15">
      <c r="B14" s="390" t="s">
        <v>10</v>
      </c>
      <c r="C14" s="243"/>
      <c r="D14" s="243"/>
      <c r="E14" s="243"/>
      <c r="F14" s="243"/>
      <c r="G14" s="243"/>
      <c r="H14" s="243"/>
      <c r="I14" s="243"/>
      <c r="J14" s="244"/>
      <c r="K14" s="472" t="s">
        <v>88</v>
      </c>
      <c r="L14" s="396"/>
      <c r="M14" s="396"/>
      <c r="N14" s="396"/>
      <c r="O14" s="352">
        <v>7</v>
      </c>
      <c r="P14" s="352"/>
      <c r="Q14" s="352"/>
      <c r="R14" s="243" t="s">
        <v>7</v>
      </c>
      <c r="S14" s="243"/>
      <c r="T14" s="352">
        <v>10</v>
      </c>
      <c r="U14" s="352"/>
      <c r="V14" s="352"/>
      <c r="W14" s="243" t="s">
        <v>8</v>
      </c>
      <c r="X14" s="243"/>
      <c r="Y14" s="352">
        <v>2</v>
      </c>
      <c r="Z14" s="352"/>
      <c r="AA14" s="352"/>
      <c r="AB14" s="243" t="s">
        <v>9</v>
      </c>
      <c r="AC14" s="243"/>
      <c r="AD14" s="49"/>
      <c r="AE14" s="243" t="s">
        <v>11</v>
      </c>
      <c r="AF14" s="243"/>
      <c r="AG14" s="243"/>
      <c r="AH14" s="243"/>
      <c r="AI14" s="243"/>
      <c r="AJ14" s="243"/>
      <c r="AK14" s="243"/>
      <c r="AL14" s="53"/>
      <c r="AM14" s="396" t="s">
        <v>88</v>
      </c>
      <c r="AN14" s="396"/>
      <c r="AO14" s="396"/>
      <c r="AP14" s="396"/>
      <c r="AQ14" s="352">
        <v>7</v>
      </c>
      <c r="AR14" s="352"/>
      <c r="AS14" s="352"/>
      <c r="AT14" s="243" t="s">
        <v>7</v>
      </c>
      <c r="AU14" s="243"/>
      <c r="AV14" s="352">
        <v>10</v>
      </c>
      <c r="AW14" s="352"/>
      <c r="AX14" s="352"/>
      <c r="AY14" s="243" t="s">
        <v>8</v>
      </c>
      <c r="AZ14" s="243"/>
      <c r="BA14" s="352">
        <v>31</v>
      </c>
      <c r="BB14" s="352"/>
      <c r="BC14" s="352"/>
      <c r="BD14" s="243" t="s">
        <v>9</v>
      </c>
      <c r="BE14" s="244"/>
    </row>
    <row r="15" spans="2:64" s="47" customFormat="1" ht="11.45" customHeight="1" x14ac:dyDescent="0.15">
      <c r="B15" s="414"/>
      <c r="C15" s="304"/>
      <c r="D15" s="304"/>
      <c r="E15" s="304"/>
      <c r="F15" s="304"/>
      <c r="G15" s="304"/>
      <c r="H15" s="304"/>
      <c r="I15" s="304"/>
      <c r="J15" s="310"/>
      <c r="K15" s="473"/>
      <c r="L15" s="405"/>
      <c r="M15" s="405"/>
      <c r="N15" s="405"/>
      <c r="O15" s="351"/>
      <c r="P15" s="351"/>
      <c r="Q15" s="351"/>
      <c r="R15" s="304"/>
      <c r="S15" s="304"/>
      <c r="T15" s="351"/>
      <c r="U15" s="351"/>
      <c r="V15" s="351"/>
      <c r="W15" s="304"/>
      <c r="X15" s="304"/>
      <c r="Y15" s="351"/>
      <c r="Z15" s="351"/>
      <c r="AA15" s="351"/>
      <c r="AB15" s="304"/>
      <c r="AC15" s="304"/>
      <c r="AD15" s="53"/>
      <c r="AE15" s="304"/>
      <c r="AF15" s="304"/>
      <c r="AG15" s="304"/>
      <c r="AH15" s="304"/>
      <c r="AI15" s="304"/>
      <c r="AJ15" s="304"/>
      <c r="AK15" s="304"/>
      <c r="AL15" s="53"/>
      <c r="AM15" s="405"/>
      <c r="AN15" s="405"/>
      <c r="AO15" s="405"/>
      <c r="AP15" s="405"/>
      <c r="AQ15" s="351"/>
      <c r="AR15" s="351"/>
      <c r="AS15" s="351"/>
      <c r="AT15" s="304"/>
      <c r="AU15" s="304"/>
      <c r="AV15" s="351"/>
      <c r="AW15" s="351"/>
      <c r="AX15" s="351"/>
      <c r="AY15" s="304"/>
      <c r="AZ15" s="304"/>
      <c r="BA15" s="351"/>
      <c r="BB15" s="351"/>
      <c r="BC15" s="351"/>
      <c r="BD15" s="304"/>
      <c r="BE15" s="310"/>
    </row>
    <row r="16" spans="2:64" s="47" customFormat="1" ht="11.45" customHeight="1" x14ac:dyDescent="0.15">
      <c r="B16" s="414"/>
      <c r="C16" s="304"/>
      <c r="D16" s="304"/>
      <c r="E16" s="304"/>
      <c r="F16" s="304"/>
      <c r="G16" s="304"/>
      <c r="H16" s="304"/>
      <c r="I16" s="304"/>
      <c r="J16" s="310"/>
      <c r="K16" s="473"/>
      <c r="L16" s="405"/>
      <c r="M16" s="405"/>
      <c r="N16" s="405"/>
      <c r="O16" s="351"/>
      <c r="P16" s="351"/>
      <c r="Q16" s="351"/>
      <c r="R16" s="304"/>
      <c r="S16" s="304"/>
      <c r="T16" s="351"/>
      <c r="U16" s="351"/>
      <c r="V16" s="351"/>
      <c r="W16" s="304"/>
      <c r="X16" s="304"/>
      <c r="Y16" s="351"/>
      <c r="Z16" s="351"/>
      <c r="AA16" s="351"/>
      <c r="AB16" s="304"/>
      <c r="AC16" s="304"/>
      <c r="AD16" s="53"/>
      <c r="AE16" s="304"/>
      <c r="AF16" s="304"/>
      <c r="AG16" s="304"/>
      <c r="AH16" s="304"/>
      <c r="AI16" s="304"/>
      <c r="AJ16" s="304"/>
      <c r="AK16" s="304"/>
      <c r="AL16" s="53"/>
      <c r="AM16" s="405"/>
      <c r="AN16" s="405"/>
      <c r="AO16" s="405"/>
      <c r="AP16" s="405"/>
      <c r="AQ16" s="351"/>
      <c r="AR16" s="351"/>
      <c r="AS16" s="351"/>
      <c r="AT16" s="304"/>
      <c r="AU16" s="304"/>
      <c r="AV16" s="351"/>
      <c r="AW16" s="351"/>
      <c r="AX16" s="351"/>
      <c r="AY16" s="304"/>
      <c r="AZ16" s="304"/>
      <c r="BA16" s="351"/>
      <c r="BB16" s="351"/>
      <c r="BC16" s="351"/>
      <c r="BD16" s="304"/>
      <c r="BE16" s="310"/>
    </row>
    <row r="17" spans="2:57" s="47" customFormat="1" ht="11.45" customHeight="1" x14ac:dyDescent="0.15">
      <c r="B17" s="379"/>
      <c r="C17" s="245"/>
      <c r="D17" s="245"/>
      <c r="E17" s="245"/>
      <c r="F17" s="245"/>
      <c r="G17" s="245"/>
      <c r="H17" s="245"/>
      <c r="I17" s="245"/>
      <c r="J17" s="246"/>
      <c r="K17" s="56"/>
      <c r="L17" s="431" t="s">
        <v>108</v>
      </c>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431"/>
      <c r="AU17" s="431"/>
      <c r="AV17" s="431"/>
      <c r="AW17" s="431"/>
      <c r="AX17" s="431"/>
      <c r="AY17" s="431"/>
      <c r="AZ17" s="431"/>
      <c r="BA17" s="431"/>
      <c r="BB17" s="431"/>
      <c r="BC17" s="431"/>
      <c r="BD17" s="431"/>
      <c r="BE17" s="57"/>
    </row>
    <row r="18" spans="2:57" s="47" customFormat="1" ht="18" customHeight="1" x14ac:dyDescent="0.15">
      <c r="B18" s="390" t="s">
        <v>90</v>
      </c>
      <c r="C18" s="391"/>
      <c r="D18" s="391"/>
      <c r="E18" s="391"/>
      <c r="F18" s="391"/>
      <c r="G18" s="391"/>
      <c r="H18" s="391"/>
      <c r="I18" s="391"/>
      <c r="J18" s="392"/>
      <c r="K18" s="49"/>
      <c r="L18" s="49"/>
      <c r="M18" s="492">
        <v>300000</v>
      </c>
      <c r="N18" s="493"/>
      <c r="O18" s="493"/>
      <c r="P18" s="493"/>
      <c r="Q18" s="493"/>
      <c r="R18" s="493"/>
      <c r="S18" s="493"/>
      <c r="T18" s="493"/>
      <c r="U18" s="493"/>
      <c r="V18" s="493"/>
      <c r="W18" s="493"/>
      <c r="X18" s="493"/>
      <c r="Y18" s="493"/>
      <c r="Z18" s="493"/>
      <c r="AA18" s="493"/>
      <c r="AB18" s="243" t="s">
        <v>0</v>
      </c>
      <c r="AC18" s="244"/>
      <c r="AD18" s="74"/>
      <c r="AE18" s="391" t="s">
        <v>164</v>
      </c>
      <c r="AF18" s="243"/>
      <c r="AG18" s="243"/>
      <c r="AH18" s="243"/>
      <c r="AI18" s="243"/>
      <c r="AJ18" s="243"/>
      <c r="AK18" s="243"/>
      <c r="AL18" s="243"/>
      <c r="AM18" s="243"/>
      <c r="AN18" s="243"/>
      <c r="AO18" s="243"/>
      <c r="AP18" s="243"/>
      <c r="AQ18" s="243"/>
      <c r="AR18" s="243"/>
      <c r="AS18" s="243"/>
      <c r="AT18" s="243"/>
      <c r="AU18" s="243"/>
      <c r="AV18" s="75"/>
      <c r="AW18" s="480" t="s">
        <v>162</v>
      </c>
      <c r="AX18" s="481"/>
      <c r="AY18" s="481"/>
      <c r="AZ18" s="481"/>
      <c r="BA18" s="481" t="s">
        <v>163</v>
      </c>
      <c r="BB18" s="481"/>
      <c r="BC18" s="481"/>
      <c r="BD18" s="481"/>
      <c r="BE18" s="113"/>
    </row>
    <row r="19" spans="2:57" s="47" customFormat="1" ht="18" customHeight="1" x14ac:dyDescent="0.15">
      <c r="B19" s="393"/>
      <c r="C19" s="394"/>
      <c r="D19" s="394"/>
      <c r="E19" s="394"/>
      <c r="F19" s="394"/>
      <c r="G19" s="394"/>
      <c r="H19" s="394"/>
      <c r="I19" s="394"/>
      <c r="J19" s="395"/>
      <c r="K19" s="56"/>
      <c r="L19" s="56"/>
      <c r="M19" s="494"/>
      <c r="N19" s="494"/>
      <c r="O19" s="494"/>
      <c r="P19" s="494"/>
      <c r="Q19" s="494"/>
      <c r="R19" s="494"/>
      <c r="S19" s="494"/>
      <c r="T19" s="494"/>
      <c r="U19" s="494"/>
      <c r="V19" s="494"/>
      <c r="W19" s="494"/>
      <c r="X19" s="494"/>
      <c r="Y19" s="494"/>
      <c r="Z19" s="494"/>
      <c r="AA19" s="494"/>
      <c r="AB19" s="245"/>
      <c r="AC19" s="246"/>
      <c r="AD19" s="61"/>
      <c r="AE19" s="245"/>
      <c r="AF19" s="245"/>
      <c r="AG19" s="245"/>
      <c r="AH19" s="245"/>
      <c r="AI19" s="245"/>
      <c r="AJ19" s="245"/>
      <c r="AK19" s="245"/>
      <c r="AL19" s="245"/>
      <c r="AM19" s="245"/>
      <c r="AN19" s="245"/>
      <c r="AO19" s="245"/>
      <c r="AP19" s="245"/>
      <c r="AQ19" s="245"/>
      <c r="AR19" s="245"/>
      <c r="AS19" s="245"/>
      <c r="AT19" s="245"/>
      <c r="AU19" s="245"/>
      <c r="AV19" s="76"/>
      <c r="AW19" s="482"/>
      <c r="AX19" s="483"/>
      <c r="AY19" s="483"/>
      <c r="AZ19" s="483"/>
      <c r="BA19" s="483"/>
      <c r="BB19" s="483"/>
      <c r="BC19" s="483"/>
      <c r="BD19" s="483"/>
      <c r="BE19" s="114"/>
    </row>
    <row r="20" spans="2:57" ht="29.25" customHeight="1" x14ac:dyDescent="0.15">
      <c r="B20" s="82"/>
      <c r="C20" s="476" t="s">
        <v>165</v>
      </c>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81"/>
    </row>
    <row r="21" spans="2:57" ht="5.0999999999999996" customHeight="1" x14ac:dyDescent="0.15">
      <c r="B21" s="65"/>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66"/>
    </row>
    <row r="22" spans="2:57" ht="20.100000000000001" customHeight="1" x14ac:dyDescent="0.15">
      <c r="B22" s="65"/>
      <c r="C22" s="90"/>
      <c r="D22" s="477"/>
      <c r="E22" s="477"/>
      <c r="F22" s="417" t="s">
        <v>177</v>
      </c>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90"/>
      <c r="BE22" s="66"/>
    </row>
    <row r="23" spans="2:57" ht="20.100000000000001" customHeight="1" x14ac:dyDescent="0.15">
      <c r="B23" s="65"/>
      <c r="C23" s="90"/>
      <c r="D23" s="477"/>
      <c r="E23" s="477"/>
      <c r="F23" s="417" t="s">
        <v>111</v>
      </c>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90"/>
      <c r="BE23" s="66"/>
    </row>
    <row r="24" spans="2:57" ht="20.100000000000001" customHeight="1" x14ac:dyDescent="0.15">
      <c r="B24" s="65"/>
      <c r="C24" s="90"/>
      <c r="D24" s="477"/>
      <c r="E24" s="477"/>
      <c r="F24" s="417" t="s">
        <v>112</v>
      </c>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90"/>
      <c r="BE24" s="66"/>
    </row>
    <row r="25" spans="2:57" ht="20.100000000000001" customHeight="1" x14ac:dyDescent="0.15">
      <c r="B25" s="65"/>
      <c r="C25" s="90"/>
      <c r="D25" s="477"/>
      <c r="E25" s="477"/>
      <c r="F25" s="417" t="s">
        <v>113</v>
      </c>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90"/>
      <c r="BE25" s="66"/>
    </row>
    <row r="26" spans="2:57" ht="20.100000000000001" customHeight="1" x14ac:dyDescent="0.15">
      <c r="B26" s="65"/>
      <c r="C26" s="90"/>
      <c r="D26" s="477"/>
      <c r="E26" s="477"/>
      <c r="F26" s="417" t="s">
        <v>114</v>
      </c>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90"/>
      <c r="BE26" s="66"/>
    </row>
    <row r="27" spans="2:57" s="47" customFormat="1" ht="5.0999999999999996" customHeight="1" x14ac:dyDescent="0.15">
      <c r="B27" s="73"/>
      <c r="C27" s="56"/>
      <c r="D27" s="484"/>
      <c r="E27" s="484"/>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7"/>
    </row>
    <row r="28" spans="2:57" s="47" customFormat="1" ht="5.0999999999999996"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20.100000000000001" customHeight="1" x14ac:dyDescent="0.15">
      <c r="B29" s="58"/>
      <c r="C29" s="53" t="s">
        <v>175</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20.100000000000001" customHeight="1" x14ac:dyDescent="0.15">
      <c r="B30" s="58"/>
      <c r="C30" s="53" t="s">
        <v>115</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5.0999999999999996" customHeight="1" x14ac:dyDescent="0.15">
      <c r="B31" s="58"/>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5"/>
    </row>
    <row r="32" spans="2:57" s="47" customFormat="1" ht="20.100000000000001" customHeight="1" x14ac:dyDescent="0.15">
      <c r="B32" s="58" t="s">
        <v>12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5"/>
    </row>
    <row r="33" spans="2:57" s="47" customFormat="1" ht="5.0999999999999996"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5"/>
    </row>
    <row r="34" spans="2:57" s="47" customFormat="1" ht="20.100000000000001" customHeight="1" x14ac:dyDescent="0.15">
      <c r="B34" s="58"/>
      <c r="C34" s="53"/>
      <c r="D34" s="53"/>
      <c r="E34" s="53"/>
      <c r="F34" s="471" t="s">
        <v>88</v>
      </c>
      <c r="G34" s="471"/>
      <c r="H34" s="471"/>
      <c r="I34" s="471"/>
      <c r="J34" s="471"/>
      <c r="K34" s="337">
        <v>7</v>
      </c>
      <c r="L34" s="337"/>
      <c r="M34" s="304" t="s">
        <v>7</v>
      </c>
      <c r="N34" s="304"/>
      <c r="O34" s="337">
        <v>11</v>
      </c>
      <c r="P34" s="337"/>
      <c r="Q34" s="304" t="s">
        <v>8</v>
      </c>
      <c r="R34" s="304"/>
      <c r="S34" s="337">
        <v>1</v>
      </c>
      <c r="T34" s="337"/>
      <c r="U34" s="304" t="s">
        <v>9</v>
      </c>
      <c r="V34" s="304"/>
      <c r="W34" s="53"/>
      <c r="X34" s="53"/>
      <c r="Y34" s="53"/>
      <c r="Z34" s="434" t="s">
        <v>94</v>
      </c>
      <c r="AA34" s="434"/>
      <c r="AB34" s="434"/>
      <c r="AC34" s="434"/>
      <c r="AD34" s="434"/>
      <c r="AE34" s="422" t="s">
        <v>1</v>
      </c>
      <c r="AF34" s="422"/>
      <c r="AG34" s="422"/>
      <c r="AH34" s="422"/>
      <c r="AI34" s="422"/>
      <c r="AJ34" s="338" t="s">
        <v>170</v>
      </c>
      <c r="AK34" s="338"/>
      <c r="AL34" s="338"/>
      <c r="AM34" s="338"/>
      <c r="AN34" s="338"/>
      <c r="AO34" s="338"/>
      <c r="AP34" s="338"/>
      <c r="AQ34" s="338"/>
      <c r="AR34" s="338"/>
      <c r="AS34" s="338"/>
      <c r="AT34" s="338"/>
      <c r="AU34" s="338"/>
      <c r="AV34" s="338"/>
      <c r="AW34" s="338"/>
      <c r="AX34" s="338"/>
      <c r="AY34" s="338"/>
      <c r="AZ34" s="338"/>
      <c r="BA34" s="338"/>
      <c r="BB34" s="53"/>
      <c r="BC34" s="53"/>
      <c r="BD34" s="53"/>
      <c r="BE34" s="55"/>
    </row>
    <row r="35" spans="2:57" s="47" customFormat="1" ht="20.100000000000001" customHeight="1" x14ac:dyDescent="0.15">
      <c r="B35" s="58"/>
      <c r="C35" s="53"/>
      <c r="D35" s="53"/>
      <c r="E35" s="53"/>
      <c r="F35" s="53"/>
      <c r="G35" s="53"/>
      <c r="H35" s="53"/>
      <c r="I35" s="53"/>
      <c r="J35" s="53"/>
      <c r="K35" s="53"/>
      <c r="L35" s="53"/>
      <c r="M35" s="53"/>
      <c r="N35" s="53"/>
      <c r="O35" s="53"/>
      <c r="P35" s="53"/>
      <c r="Q35" s="53"/>
      <c r="R35" s="53"/>
      <c r="S35" s="53"/>
      <c r="T35" s="53"/>
      <c r="U35" s="53"/>
      <c r="V35" s="53"/>
      <c r="W35" s="53"/>
      <c r="X35" s="53"/>
      <c r="Y35" s="53"/>
      <c r="Z35" s="434"/>
      <c r="AA35" s="434"/>
      <c r="AB35" s="434"/>
      <c r="AC35" s="434"/>
      <c r="AD35" s="434"/>
      <c r="AE35" s="422" t="s">
        <v>2</v>
      </c>
      <c r="AF35" s="422"/>
      <c r="AG35" s="422"/>
      <c r="AH35" s="422"/>
      <c r="AI35" s="422"/>
      <c r="AJ35" s="336" t="s">
        <v>137</v>
      </c>
      <c r="AK35" s="336"/>
      <c r="AL35" s="336"/>
      <c r="AM35" s="336"/>
      <c r="AN35" s="336"/>
      <c r="AO35" s="336"/>
      <c r="AP35" s="336"/>
      <c r="AQ35" s="336"/>
      <c r="AR35" s="336"/>
      <c r="AS35" s="336"/>
      <c r="AT35" s="336"/>
      <c r="AU35" s="336"/>
      <c r="AV35" s="336"/>
      <c r="AW35" s="336"/>
      <c r="AX35" s="336"/>
      <c r="AY35" s="336"/>
      <c r="AZ35" s="336"/>
      <c r="BA35" s="336"/>
      <c r="BB35" s="54"/>
      <c r="BC35" s="53"/>
      <c r="BD35" s="53"/>
      <c r="BE35" s="55"/>
    </row>
    <row r="36" spans="2:57" s="47" customFormat="1" ht="20.100000000000001" customHeight="1" x14ac:dyDescent="0.15">
      <c r="B36" s="58"/>
      <c r="C36" s="53"/>
      <c r="D36" s="53"/>
      <c r="E36" s="53"/>
      <c r="F36" s="53"/>
      <c r="G36" s="53"/>
      <c r="H36" s="53"/>
      <c r="I36" s="53"/>
      <c r="J36" s="53"/>
      <c r="K36" s="53"/>
      <c r="L36" s="53"/>
      <c r="M36" s="53"/>
      <c r="N36" s="53"/>
      <c r="O36" s="53"/>
      <c r="P36" s="53"/>
      <c r="Q36" s="53"/>
      <c r="R36" s="53"/>
      <c r="S36" s="53"/>
      <c r="T36" s="53"/>
      <c r="U36" s="53"/>
      <c r="V36" s="53"/>
      <c r="W36" s="53"/>
      <c r="X36" s="53"/>
      <c r="Y36" s="53"/>
      <c r="Z36" s="434"/>
      <c r="AA36" s="434"/>
      <c r="AB36" s="434"/>
      <c r="AC36" s="434"/>
      <c r="AD36" s="434"/>
      <c r="AE36" s="422" t="s">
        <v>5</v>
      </c>
      <c r="AF36" s="422"/>
      <c r="AG36" s="422"/>
      <c r="AH36" s="422"/>
      <c r="AI36" s="422"/>
      <c r="AJ36" s="339" t="s">
        <v>140</v>
      </c>
      <c r="AK36" s="339"/>
      <c r="AL36" s="339"/>
      <c r="AM36" s="339"/>
      <c r="AN36" s="339"/>
      <c r="AO36" s="238" t="s">
        <v>13</v>
      </c>
      <c r="AP36" s="238"/>
      <c r="AQ36" s="339" t="s">
        <v>141</v>
      </c>
      <c r="AR36" s="339"/>
      <c r="AS36" s="339"/>
      <c r="AT36" s="339"/>
      <c r="AU36" s="238" t="s">
        <v>13</v>
      </c>
      <c r="AV36" s="238"/>
      <c r="AW36" s="339" t="s">
        <v>142</v>
      </c>
      <c r="AX36" s="339"/>
      <c r="AY36" s="339"/>
      <c r="AZ36" s="339"/>
      <c r="BA36" s="53"/>
      <c r="BB36" s="53"/>
      <c r="BC36" s="53"/>
      <c r="BD36" s="53"/>
      <c r="BE36" s="55"/>
    </row>
    <row r="37" spans="2:57" ht="9.9499999999999993" customHeight="1" x14ac:dyDescent="0.15">
      <c r="B37" s="67"/>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68"/>
    </row>
    <row r="38" spans="2:57" ht="5.0999999999999996" customHeight="1" x14ac:dyDescent="0.15">
      <c r="B38" s="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70"/>
    </row>
    <row r="39" spans="2:57" s="47" customFormat="1" ht="20.100000000000001" customHeight="1" x14ac:dyDescent="0.15">
      <c r="B39" s="58"/>
      <c r="C39" s="53"/>
      <c r="D39" s="55" t="s">
        <v>3</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5"/>
    </row>
    <row r="40" spans="2:57" s="47" customFormat="1" ht="5.0999999999999996"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5"/>
    </row>
    <row r="41" spans="2:57" s="47" customFormat="1" ht="20.100000000000001" customHeight="1" x14ac:dyDescent="0.15">
      <c r="B41" s="58"/>
      <c r="C41" s="53"/>
      <c r="D41" s="53"/>
      <c r="E41" s="53"/>
      <c r="F41" s="471" t="s">
        <v>88</v>
      </c>
      <c r="G41" s="471"/>
      <c r="H41" s="471"/>
      <c r="I41" s="471"/>
      <c r="J41" s="471"/>
      <c r="K41" s="337">
        <v>7</v>
      </c>
      <c r="L41" s="337"/>
      <c r="M41" s="304" t="s">
        <v>7</v>
      </c>
      <c r="N41" s="304"/>
      <c r="O41" s="337">
        <v>11</v>
      </c>
      <c r="P41" s="337"/>
      <c r="Q41" s="304" t="s">
        <v>8</v>
      </c>
      <c r="R41" s="304"/>
      <c r="S41" s="337">
        <v>4</v>
      </c>
      <c r="T41" s="337"/>
      <c r="U41" s="304" t="s">
        <v>9</v>
      </c>
      <c r="V41" s="304"/>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5"/>
    </row>
    <row r="42" spans="2:57" s="47" customFormat="1" ht="20.100000000000001" customHeight="1" x14ac:dyDescent="0.15">
      <c r="B42" s="58"/>
      <c r="C42" s="53"/>
      <c r="D42" s="53"/>
      <c r="E42" s="53"/>
      <c r="F42" s="53"/>
      <c r="G42" s="53"/>
      <c r="H42" s="53"/>
      <c r="I42" s="53"/>
      <c r="J42" s="53"/>
      <c r="K42" s="53"/>
      <c r="L42" s="53"/>
      <c r="M42" s="53"/>
      <c r="N42" s="53"/>
      <c r="O42" s="53"/>
      <c r="P42" s="53"/>
      <c r="Q42" s="53"/>
      <c r="R42" s="53"/>
      <c r="S42" s="53"/>
      <c r="T42" s="53"/>
      <c r="U42" s="53"/>
      <c r="V42" s="53"/>
      <c r="W42" s="53"/>
      <c r="X42" s="53"/>
      <c r="Y42" s="53"/>
      <c r="Z42" s="417" t="s">
        <v>14</v>
      </c>
      <c r="AA42" s="417"/>
      <c r="AB42" s="417"/>
      <c r="AC42" s="417"/>
      <c r="AD42" s="417"/>
      <c r="AE42" s="304" t="s">
        <v>4</v>
      </c>
      <c r="AF42" s="304"/>
      <c r="AG42" s="304"/>
      <c r="AH42" s="304"/>
      <c r="AI42" s="304"/>
      <c r="AJ42" s="338" t="s">
        <v>173</v>
      </c>
      <c r="AK42" s="338"/>
      <c r="AL42" s="338"/>
      <c r="AM42" s="338"/>
      <c r="AN42" s="338"/>
      <c r="AO42" s="338"/>
      <c r="AP42" s="338"/>
      <c r="AQ42" s="338"/>
      <c r="AR42" s="338"/>
      <c r="AS42" s="338"/>
      <c r="AT42" s="338"/>
      <c r="AU42" s="338"/>
      <c r="AV42" s="338"/>
      <c r="AW42" s="338"/>
      <c r="AX42" s="338"/>
      <c r="AY42" s="338"/>
      <c r="AZ42" s="338"/>
      <c r="BA42" s="338"/>
      <c r="BB42" s="53"/>
      <c r="BC42" s="53"/>
      <c r="BD42" s="53"/>
      <c r="BE42" s="55"/>
    </row>
    <row r="43" spans="2:57" s="47" customFormat="1" ht="20.100000000000001" customHeight="1" x14ac:dyDescent="0.15">
      <c r="B43" s="58"/>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304" t="s">
        <v>2</v>
      </c>
      <c r="AF43" s="304"/>
      <c r="AG43" s="304"/>
      <c r="AH43" s="304"/>
      <c r="AI43" s="304"/>
      <c r="AJ43" s="338" t="s">
        <v>144</v>
      </c>
      <c r="AK43" s="338"/>
      <c r="AL43" s="338"/>
      <c r="AM43" s="338"/>
      <c r="AN43" s="338"/>
      <c r="AO43" s="338"/>
      <c r="AP43" s="338"/>
      <c r="AQ43" s="338"/>
      <c r="AR43" s="338"/>
      <c r="AS43" s="338"/>
      <c r="AT43" s="338"/>
      <c r="AU43" s="338"/>
      <c r="AV43" s="338"/>
      <c r="AW43" s="338"/>
      <c r="AX43" s="338"/>
      <c r="AY43" s="338"/>
      <c r="AZ43" s="338"/>
      <c r="BA43" s="338"/>
      <c r="BB43" s="53"/>
      <c r="BC43" s="53"/>
      <c r="BD43" s="53"/>
      <c r="BE43" s="55"/>
    </row>
    <row r="44" spans="2:57" s="47" customFormat="1" ht="20.100000000000001" customHeight="1"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304" t="s">
        <v>5</v>
      </c>
      <c r="AF44" s="304"/>
      <c r="AG44" s="304"/>
      <c r="AH44" s="304"/>
      <c r="AI44" s="304"/>
      <c r="AJ44" s="334" t="s">
        <v>140</v>
      </c>
      <c r="AK44" s="334"/>
      <c r="AL44" s="334"/>
      <c r="AM44" s="334"/>
      <c r="AN44" s="334"/>
      <c r="AO44" s="238" t="s">
        <v>13</v>
      </c>
      <c r="AP44" s="238"/>
      <c r="AQ44" s="334" t="s">
        <v>145</v>
      </c>
      <c r="AR44" s="334"/>
      <c r="AS44" s="334"/>
      <c r="AT44" s="334"/>
      <c r="AU44" s="238" t="s">
        <v>13</v>
      </c>
      <c r="AV44" s="238"/>
      <c r="AW44" s="334" t="s">
        <v>146</v>
      </c>
      <c r="AX44" s="334"/>
      <c r="AY44" s="334"/>
      <c r="AZ44" s="334"/>
      <c r="BA44" s="53"/>
      <c r="BB44" s="53"/>
      <c r="BC44" s="53"/>
      <c r="BD44" s="53"/>
      <c r="BE44" s="55"/>
    </row>
    <row r="45" spans="2:57" ht="9.9499999999999993" customHeight="1" x14ac:dyDescent="0.15">
      <c r="B45" s="6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68"/>
    </row>
    <row r="46" spans="2:57" s="85" customFormat="1" ht="20.100000000000001" customHeight="1" x14ac:dyDescent="0.15">
      <c r="B46" s="83"/>
      <c r="C46" s="486" t="s">
        <v>124</v>
      </c>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6"/>
      <c r="BE46" s="84"/>
    </row>
    <row r="47" spans="2:57" s="77" customFormat="1" ht="5.0999999999999996" customHeight="1" x14ac:dyDescent="0.15">
      <c r="B47" s="78"/>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79"/>
    </row>
    <row r="48" spans="2:57" s="77" customFormat="1" ht="18.75" customHeight="1" x14ac:dyDescent="0.15">
      <c r="B48" s="78"/>
      <c r="C48" s="117"/>
      <c r="D48" s="117"/>
      <c r="E48" s="117"/>
      <c r="F48" s="405" t="s">
        <v>88</v>
      </c>
      <c r="G48" s="405"/>
      <c r="H48" s="405"/>
      <c r="I48" s="337">
        <v>7</v>
      </c>
      <c r="J48" s="337"/>
      <c r="K48" s="219" t="s">
        <v>7</v>
      </c>
      <c r="L48" s="219"/>
      <c r="M48" s="337">
        <v>10</v>
      </c>
      <c r="N48" s="337"/>
      <c r="O48" s="219" t="s">
        <v>122</v>
      </c>
      <c r="P48" s="219"/>
      <c r="Q48" s="337">
        <v>2</v>
      </c>
      <c r="R48" s="337"/>
      <c r="S48" s="219" t="s">
        <v>106</v>
      </c>
      <c r="T48" s="219"/>
      <c r="U48" s="219" t="s">
        <v>123</v>
      </c>
      <c r="V48" s="219"/>
      <c r="W48" s="219"/>
      <c r="X48" s="405" t="s">
        <v>88</v>
      </c>
      <c r="Y48" s="405"/>
      <c r="Z48" s="405"/>
      <c r="AA48" s="337">
        <v>7</v>
      </c>
      <c r="AB48" s="337"/>
      <c r="AC48" s="219" t="s">
        <v>7</v>
      </c>
      <c r="AD48" s="219"/>
      <c r="AE48" s="337">
        <v>10</v>
      </c>
      <c r="AF48" s="337"/>
      <c r="AG48" s="219" t="s">
        <v>122</v>
      </c>
      <c r="AH48" s="219"/>
      <c r="AI48" s="337">
        <v>31</v>
      </c>
      <c r="AJ48" s="337"/>
      <c r="AK48" s="219" t="s">
        <v>106</v>
      </c>
      <c r="AL48" s="219"/>
      <c r="AM48" s="117"/>
      <c r="AN48" s="117" t="s">
        <v>119</v>
      </c>
      <c r="AO48" s="337">
        <v>0</v>
      </c>
      <c r="AP48" s="337"/>
      <c r="AQ48" s="117" t="s">
        <v>118</v>
      </c>
      <c r="AR48" s="219" t="s">
        <v>117</v>
      </c>
      <c r="AS48" s="219"/>
      <c r="AT48" s="490">
        <v>0</v>
      </c>
      <c r="AU48" s="490"/>
      <c r="AV48" s="490"/>
      <c r="AW48" s="490"/>
      <c r="AX48" s="490"/>
      <c r="AY48" s="490"/>
      <c r="AZ48" s="219" t="s">
        <v>0</v>
      </c>
      <c r="BA48" s="219"/>
      <c r="BB48" s="117"/>
      <c r="BC48" s="117"/>
      <c r="BD48" s="117"/>
      <c r="BE48" s="79"/>
    </row>
    <row r="49" spans="1:58" s="77" customFormat="1" ht="18.75" customHeight="1" x14ac:dyDescent="0.15">
      <c r="B49" s="78"/>
      <c r="C49" s="117"/>
      <c r="D49" s="117"/>
      <c r="E49" s="117"/>
      <c r="F49" s="405" t="s">
        <v>88</v>
      </c>
      <c r="G49" s="405"/>
      <c r="H49" s="405"/>
      <c r="I49" s="234"/>
      <c r="J49" s="234"/>
      <c r="K49" s="219" t="s">
        <v>7</v>
      </c>
      <c r="L49" s="219"/>
      <c r="M49" s="234"/>
      <c r="N49" s="234"/>
      <c r="O49" s="219" t="s">
        <v>122</v>
      </c>
      <c r="P49" s="219"/>
      <c r="Q49" s="234"/>
      <c r="R49" s="234"/>
      <c r="S49" s="219" t="s">
        <v>106</v>
      </c>
      <c r="T49" s="219"/>
      <c r="U49" s="219" t="s">
        <v>123</v>
      </c>
      <c r="V49" s="219"/>
      <c r="W49" s="219"/>
      <c r="X49" s="405" t="s">
        <v>88</v>
      </c>
      <c r="Y49" s="405"/>
      <c r="Z49" s="405"/>
      <c r="AA49" s="234"/>
      <c r="AB49" s="234"/>
      <c r="AC49" s="219" t="s">
        <v>7</v>
      </c>
      <c r="AD49" s="219"/>
      <c r="AE49" s="234"/>
      <c r="AF49" s="234"/>
      <c r="AG49" s="219" t="s">
        <v>122</v>
      </c>
      <c r="AH49" s="219"/>
      <c r="AI49" s="234"/>
      <c r="AJ49" s="234"/>
      <c r="AK49" s="219" t="s">
        <v>106</v>
      </c>
      <c r="AL49" s="219"/>
      <c r="AM49" s="117"/>
      <c r="AN49" s="117" t="s">
        <v>119</v>
      </c>
      <c r="AO49" s="234"/>
      <c r="AP49" s="234"/>
      <c r="AQ49" s="117" t="s">
        <v>118</v>
      </c>
      <c r="AR49" s="219" t="s">
        <v>117</v>
      </c>
      <c r="AS49" s="219"/>
      <c r="AT49" s="485"/>
      <c r="AU49" s="485"/>
      <c r="AV49" s="485"/>
      <c r="AW49" s="485"/>
      <c r="AX49" s="485"/>
      <c r="AY49" s="485"/>
      <c r="AZ49" s="219" t="s">
        <v>0</v>
      </c>
      <c r="BA49" s="219"/>
      <c r="BB49" s="117"/>
      <c r="BC49" s="117"/>
      <c r="BD49" s="117"/>
      <c r="BE49" s="79"/>
    </row>
    <row r="50" spans="1:58" s="77" customFormat="1" ht="18.75" customHeight="1" x14ac:dyDescent="0.15">
      <c r="B50" s="78"/>
      <c r="C50" s="117"/>
      <c r="D50" s="117"/>
      <c r="E50" s="117"/>
      <c r="F50" s="241" t="s">
        <v>125</v>
      </c>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117"/>
      <c r="BC50" s="117"/>
      <c r="BD50" s="117"/>
      <c r="BE50" s="79"/>
    </row>
    <row r="51" spans="1:58" s="77" customFormat="1" ht="18.75" customHeight="1" x14ac:dyDescent="0.15">
      <c r="B51" s="78"/>
      <c r="C51" s="117"/>
      <c r="D51" s="117"/>
      <c r="E51" s="117"/>
      <c r="F51" s="117"/>
      <c r="G51" s="117"/>
      <c r="H51" s="405" t="s">
        <v>88</v>
      </c>
      <c r="I51" s="405"/>
      <c r="J51" s="405"/>
      <c r="K51" s="337">
        <v>7</v>
      </c>
      <c r="L51" s="337"/>
      <c r="M51" s="219" t="s">
        <v>7</v>
      </c>
      <c r="N51" s="219"/>
      <c r="O51" s="337">
        <v>11</v>
      </c>
      <c r="P51" s="337"/>
      <c r="Q51" s="219" t="s">
        <v>122</v>
      </c>
      <c r="R51" s="219"/>
      <c r="S51" s="337">
        <v>4</v>
      </c>
      <c r="T51" s="337"/>
      <c r="U51" s="219" t="s">
        <v>106</v>
      </c>
      <c r="V51" s="219"/>
      <c r="W51" s="117"/>
      <c r="X51" s="117"/>
      <c r="Y51" s="434" t="s">
        <v>128</v>
      </c>
      <c r="Z51" s="304"/>
      <c r="AA51" s="304"/>
      <c r="AB51" s="304"/>
      <c r="AC51" s="304"/>
      <c r="AD51" s="304"/>
      <c r="AE51" s="304"/>
      <c r="AF51" s="304"/>
      <c r="AG51" s="304"/>
      <c r="AH51" s="117"/>
      <c r="AI51" s="304" t="s">
        <v>126</v>
      </c>
      <c r="AJ51" s="304"/>
      <c r="AK51" s="304"/>
      <c r="AL51" s="304"/>
      <c r="AM51" s="338" t="s">
        <v>148</v>
      </c>
      <c r="AN51" s="338"/>
      <c r="AO51" s="338"/>
      <c r="AP51" s="338"/>
      <c r="AQ51" s="338"/>
      <c r="AR51" s="338"/>
      <c r="AS51" s="338"/>
      <c r="AT51" s="338"/>
      <c r="AU51" s="338"/>
      <c r="AV51" s="338"/>
      <c r="AW51" s="338"/>
      <c r="AX51" s="338"/>
      <c r="AY51" s="338"/>
      <c r="AZ51" s="338"/>
      <c r="BA51" s="117"/>
      <c r="BB51" s="117"/>
      <c r="BC51" s="117"/>
      <c r="BD51" s="117"/>
      <c r="BE51" s="79"/>
    </row>
    <row r="52" spans="1:58" ht="18.75" customHeight="1" x14ac:dyDescent="0.15">
      <c r="B52" s="80"/>
      <c r="C52" s="116"/>
      <c r="D52" s="116"/>
      <c r="E52" s="116"/>
      <c r="F52" s="116"/>
      <c r="G52" s="116"/>
      <c r="H52" s="116"/>
      <c r="I52" s="116"/>
      <c r="J52" s="116"/>
      <c r="K52" s="116"/>
      <c r="L52" s="116"/>
      <c r="M52" s="116"/>
      <c r="N52" s="116"/>
      <c r="O52" s="116"/>
      <c r="P52" s="116"/>
      <c r="Q52" s="116"/>
      <c r="R52" s="116"/>
      <c r="S52" s="116"/>
      <c r="T52" s="116"/>
      <c r="U52" s="116"/>
      <c r="V52" s="116"/>
      <c r="W52" s="116"/>
      <c r="X52" s="116"/>
      <c r="Y52" s="304"/>
      <c r="Z52" s="304"/>
      <c r="AA52" s="304"/>
      <c r="AB52" s="304"/>
      <c r="AC52" s="304"/>
      <c r="AD52" s="304"/>
      <c r="AE52" s="304"/>
      <c r="AF52" s="304"/>
      <c r="AG52" s="304"/>
      <c r="AH52" s="52"/>
      <c r="AI52" s="304" t="s">
        <v>127</v>
      </c>
      <c r="AJ52" s="304"/>
      <c r="AK52" s="304"/>
      <c r="AL52" s="304"/>
      <c r="AM52" s="491" t="s">
        <v>149</v>
      </c>
      <c r="AN52" s="491"/>
      <c r="AO52" s="491"/>
      <c r="AP52" s="491"/>
      <c r="AQ52" s="491"/>
      <c r="AR52" s="491"/>
      <c r="AS52" s="491"/>
      <c r="AT52" s="491"/>
      <c r="AU52" s="491"/>
      <c r="AV52" s="491"/>
      <c r="AW52" s="491"/>
      <c r="AX52" s="491"/>
      <c r="AY52" s="491"/>
      <c r="AZ52" s="491"/>
      <c r="BA52" s="488"/>
      <c r="BB52" s="488"/>
      <c r="BC52" s="52"/>
      <c r="BD52" s="52"/>
      <c r="BE52" s="66"/>
    </row>
    <row r="53" spans="1:58" ht="9.9499999999999993" customHeight="1" x14ac:dyDescent="0.15">
      <c r="B53" s="73"/>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68"/>
    </row>
    <row r="54" spans="1:58" ht="9.9499999999999993" customHeight="1" x14ac:dyDescent="0.15">
      <c r="A54" s="52"/>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52"/>
    </row>
    <row r="55" spans="1:58" ht="18.75" customHeight="1" x14ac:dyDescent="0.15">
      <c r="A55" s="127"/>
      <c r="B55" s="129"/>
      <c r="C55" s="487" t="s">
        <v>178</v>
      </c>
      <c r="D55" s="487"/>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c r="AI55" s="487"/>
      <c r="AJ55" s="487"/>
      <c r="AK55" s="487"/>
      <c r="AL55" s="487"/>
      <c r="AM55" s="487"/>
      <c r="AN55" s="487"/>
      <c r="AO55" s="487"/>
      <c r="AP55" s="487"/>
      <c r="AQ55" s="487"/>
      <c r="AR55" s="487"/>
      <c r="AS55" s="487"/>
      <c r="AT55" s="487"/>
      <c r="AU55" s="487"/>
      <c r="AV55" s="487"/>
      <c r="AW55" s="487"/>
      <c r="AX55" s="487"/>
      <c r="AY55" s="487"/>
      <c r="AZ55" s="487"/>
      <c r="BA55" s="487"/>
      <c r="BB55" s="487"/>
      <c r="BC55" s="487"/>
      <c r="BD55" s="487"/>
      <c r="BE55" s="126"/>
    </row>
    <row r="56" spans="1:58" ht="18.75" customHeight="1" x14ac:dyDescent="0.15">
      <c r="A56" s="127"/>
      <c r="B56" s="130"/>
      <c r="C56" s="241" t="s">
        <v>184</v>
      </c>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127"/>
    </row>
    <row r="57" spans="1:58" ht="11.25" customHeight="1" x14ac:dyDescent="0.15">
      <c r="A57" s="127"/>
      <c r="B57" s="130"/>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417"/>
      <c r="AR57" s="417"/>
      <c r="AS57" s="417"/>
      <c r="AT57" s="417"/>
      <c r="AU57" s="417"/>
      <c r="AV57" s="417"/>
      <c r="AW57" s="417"/>
      <c r="AX57" s="417"/>
      <c r="AY57" s="417"/>
      <c r="AZ57" s="417"/>
      <c r="BA57" s="417"/>
      <c r="BB57" s="417"/>
      <c r="BC57" s="417"/>
      <c r="BD57" s="417"/>
      <c r="BE57" s="127"/>
    </row>
    <row r="58" spans="1:58" ht="18.75" customHeight="1" x14ac:dyDescent="0.15">
      <c r="A58" s="127"/>
      <c r="B58" s="131"/>
      <c r="C58" s="467" t="s">
        <v>179</v>
      </c>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7"/>
      <c r="AR58" s="467"/>
      <c r="AS58" s="467"/>
      <c r="AT58" s="467"/>
      <c r="AU58" s="467"/>
      <c r="AV58" s="467"/>
      <c r="AW58" s="467"/>
      <c r="AX58" s="467"/>
      <c r="AY58" s="467"/>
      <c r="AZ58" s="467"/>
      <c r="BA58" s="467"/>
      <c r="BB58" s="467"/>
      <c r="BC58" s="467"/>
      <c r="BD58" s="467"/>
      <c r="BE58" s="127"/>
    </row>
    <row r="59" spans="1:58" ht="18.75" customHeight="1" x14ac:dyDescent="0.15">
      <c r="A59" s="127"/>
      <c r="B59" s="131"/>
      <c r="C59" s="468" t="s">
        <v>180</v>
      </c>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8"/>
      <c r="AN59" s="468"/>
      <c r="AO59" s="468"/>
      <c r="AP59" s="468"/>
      <c r="AQ59" s="468"/>
      <c r="AR59" s="468"/>
      <c r="AS59" s="468"/>
      <c r="AT59" s="468"/>
      <c r="AU59" s="468"/>
      <c r="AV59" s="468"/>
      <c r="AW59" s="468"/>
      <c r="AX59" s="468"/>
      <c r="AY59" s="468"/>
      <c r="AZ59" s="468"/>
      <c r="BA59" s="468"/>
      <c r="BB59" s="468"/>
      <c r="BC59" s="468"/>
      <c r="BD59" s="468"/>
      <c r="BE59" s="127"/>
    </row>
    <row r="60" spans="1:58" ht="18.75" customHeight="1" x14ac:dyDescent="0.15">
      <c r="A60" s="127"/>
      <c r="B60" s="131"/>
      <c r="C60" s="469" t="s">
        <v>181</v>
      </c>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K60" s="469"/>
      <c r="AL60" s="469"/>
      <c r="AM60" s="469"/>
      <c r="AN60" s="469"/>
      <c r="AO60" s="469"/>
      <c r="AP60" s="469"/>
      <c r="AQ60" s="469"/>
      <c r="AR60" s="469"/>
      <c r="AS60" s="469"/>
      <c r="AT60" s="469"/>
      <c r="AU60" s="469"/>
      <c r="AV60" s="469"/>
      <c r="AW60" s="469"/>
      <c r="AX60" s="469"/>
      <c r="AY60" s="469"/>
      <c r="AZ60" s="469"/>
      <c r="BA60" s="469"/>
      <c r="BB60" s="469"/>
      <c r="BC60" s="469"/>
      <c r="BD60" s="469"/>
      <c r="BE60" s="127"/>
    </row>
    <row r="61" spans="1:58" ht="18.75" customHeight="1" x14ac:dyDescent="0.15">
      <c r="A61" s="127"/>
      <c r="B61" s="131"/>
      <c r="C61" s="467" t="s">
        <v>182</v>
      </c>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7"/>
      <c r="AZ61" s="467"/>
      <c r="BA61" s="467"/>
      <c r="BB61" s="467"/>
      <c r="BC61" s="467"/>
      <c r="BD61" s="467"/>
      <c r="BE61" s="127"/>
    </row>
    <row r="62" spans="1:58" ht="18.75" customHeight="1" x14ac:dyDescent="0.15">
      <c r="A62" s="127"/>
      <c r="B62" s="131"/>
      <c r="C62" s="467" t="s">
        <v>183</v>
      </c>
      <c r="D62" s="467"/>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7"/>
      <c r="AZ62" s="467"/>
      <c r="BA62" s="467"/>
      <c r="BB62" s="467"/>
      <c r="BC62" s="467"/>
      <c r="BD62" s="467"/>
      <c r="BE62" s="127"/>
    </row>
    <row r="63" spans="1:58" ht="18.75" customHeight="1" x14ac:dyDescent="0.15">
      <c r="A63" s="127"/>
      <c r="B63" s="132"/>
      <c r="C63" s="470" t="s">
        <v>185</v>
      </c>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0"/>
      <c r="AY63" s="470"/>
      <c r="AZ63" s="470"/>
      <c r="BA63" s="470"/>
      <c r="BB63" s="470"/>
      <c r="BC63" s="470"/>
      <c r="BD63" s="470"/>
      <c r="BE63" s="128"/>
    </row>
  </sheetData>
  <sheetProtection formatCells="0" selectLockedCells="1"/>
  <mergeCells count="179">
    <mergeCell ref="B1:BE2"/>
    <mergeCell ref="B3:BE5"/>
    <mergeCell ref="B6:J7"/>
    <mergeCell ref="L6:AG7"/>
    <mergeCell ref="AI6:AQ7"/>
    <mergeCell ref="AR6:AS7"/>
    <mergeCell ref="AT6:AU7"/>
    <mergeCell ref="AV6:AW7"/>
    <mergeCell ref="AX6:AY7"/>
    <mergeCell ref="AZ6:BA7"/>
    <mergeCell ref="BB6:BC7"/>
    <mergeCell ref="BD6:BE7"/>
    <mergeCell ref="AO8:AW9"/>
    <mergeCell ref="AX8:AY9"/>
    <mergeCell ref="AZ8:BA9"/>
    <mergeCell ref="BB8:BC9"/>
    <mergeCell ref="BD8:BE9"/>
    <mergeCell ref="Y10:AA11"/>
    <mergeCell ref="AB10:AC11"/>
    <mergeCell ref="AD10:AL11"/>
    <mergeCell ref="AN10:BD11"/>
    <mergeCell ref="B10:J11"/>
    <mergeCell ref="K10:N11"/>
    <mergeCell ref="O10:Q11"/>
    <mergeCell ref="R10:S11"/>
    <mergeCell ref="T10:V11"/>
    <mergeCell ref="W10:X11"/>
    <mergeCell ref="B8:J9"/>
    <mergeCell ref="K8:O9"/>
    <mergeCell ref="Q8:AM9"/>
    <mergeCell ref="AV12:AX13"/>
    <mergeCell ref="AY12:AZ13"/>
    <mergeCell ref="BA12:BC13"/>
    <mergeCell ref="BD12:BE13"/>
    <mergeCell ref="B14:J17"/>
    <mergeCell ref="K14:N16"/>
    <mergeCell ref="O14:Q16"/>
    <mergeCell ref="R14:S16"/>
    <mergeCell ref="T14:V16"/>
    <mergeCell ref="W14:X16"/>
    <mergeCell ref="Y12:AA13"/>
    <mergeCell ref="AB12:AC13"/>
    <mergeCell ref="AD12:AL13"/>
    <mergeCell ref="AM12:AP13"/>
    <mergeCell ref="AQ12:AS13"/>
    <mergeCell ref="AT12:AU13"/>
    <mergeCell ref="B12:J13"/>
    <mergeCell ref="K12:N13"/>
    <mergeCell ref="O12:Q13"/>
    <mergeCell ref="R12:S13"/>
    <mergeCell ref="T12:V13"/>
    <mergeCell ref="W12:X13"/>
    <mergeCell ref="BA18:BD19"/>
    <mergeCell ref="C20:BD20"/>
    <mergeCell ref="D22:E22"/>
    <mergeCell ref="F22:BC22"/>
    <mergeCell ref="D23:E23"/>
    <mergeCell ref="F23:BC23"/>
    <mergeCell ref="AV14:AX16"/>
    <mergeCell ref="AY14:AZ16"/>
    <mergeCell ref="BA14:BC16"/>
    <mergeCell ref="BD14:BE16"/>
    <mergeCell ref="L17:BD17"/>
    <mergeCell ref="B18:J19"/>
    <mergeCell ref="M18:AA19"/>
    <mergeCell ref="AB18:AC19"/>
    <mergeCell ref="AE18:AU19"/>
    <mergeCell ref="AW18:AZ19"/>
    <mergeCell ref="Y14:AA16"/>
    <mergeCell ref="AB14:AC16"/>
    <mergeCell ref="AE14:AK16"/>
    <mergeCell ref="AM14:AP16"/>
    <mergeCell ref="AQ14:AS16"/>
    <mergeCell ref="AT14:AU16"/>
    <mergeCell ref="D27:E27"/>
    <mergeCell ref="F34:J34"/>
    <mergeCell ref="K34:L34"/>
    <mergeCell ref="M34:N34"/>
    <mergeCell ref="O34:P34"/>
    <mergeCell ref="Q34:R34"/>
    <mergeCell ref="D24:E24"/>
    <mergeCell ref="F24:BC24"/>
    <mergeCell ref="D25:E25"/>
    <mergeCell ref="F25:BC25"/>
    <mergeCell ref="D26:E26"/>
    <mergeCell ref="F26:BC26"/>
    <mergeCell ref="S34:T34"/>
    <mergeCell ref="U34:V34"/>
    <mergeCell ref="Z34:AD36"/>
    <mergeCell ref="AE34:AI34"/>
    <mergeCell ref="AJ34:BA34"/>
    <mergeCell ref="AE35:AI35"/>
    <mergeCell ref="AJ35:BA35"/>
    <mergeCell ref="AE36:AI36"/>
    <mergeCell ref="AJ36:AN36"/>
    <mergeCell ref="AO36:AP36"/>
    <mergeCell ref="AQ36:AT36"/>
    <mergeCell ref="AU36:AV36"/>
    <mergeCell ref="AW36:AZ36"/>
    <mergeCell ref="F41:J41"/>
    <mergeCell ref="K41:L41"/>
    <mergeCell ref="M41:N41"/>
    <mergeCell ref="O41:P41"/>
    <mergeCell ref="Q41:R41"/>
    <mergeCell ref="S41:T41"/>
    <mergeCell ref="U41:V41"/>
    <mergeCell ref="Z42:AD42"/>
    <mergeCell ref="AE42:AI42"/>
    <mergeCell ref="AJ42:BA42"/>
    <mergeCell ref="AE43:AI43"/>
    <mergeCell ref="AJ43:BA43"/>
    <mergeCell ref="AE44:AI44"/>
    <mergeCell ref="AJ44:AN44"/>
    <mergeCell ref="AO44:AP44"/>
    <mergeCell ref="AQ44:AT44"/>
    <mergeCell ref="AU44:AV44"/>
    <mergeCell ref="AW44:AZ44"/>
    <mergeCell ref="C46:BD46"/>
    <mergeCell ref="F48:H48"/>
    <mergeCell ref="I48:J48"/>
    <mergeCell ref="K48:L48"/>
    <mergeCell ref="M48:N48"/>
    <mergeCell ref="O48:P48"/>
    <mergeCell ref="Q48:R48"/>
    <mergeCell ref="S48:T48"/>
    <mergeCell ref="U48:W48"/>
    <mergeCell ref="F49:H49"/>
    <mergeCell ref="I49:J49"/>
    <mergeCell ref="K49:L49"/>
    <mergeCell ref="M49:N49"/>
    <mergeCell ref="O49:P49"/>
    <mergeCell ref="X48:Z48"/>
    <mergeCell ref="AA48:AB48"/>
    <mergeCell ref="AC48:AD48"/>
    <mergeCell ref="AE48:AF48"/>
    <mergeCell ref="U49:W49"/>
    <mergeCell ref="X49:Z49"/>
    <mergeCell ref="AA49:AB49"/>
    <mergeCell ref="AC49:AD49"/>
    <mergeCell ref="AK48:AL48"/>
    <mergeCell ref="AI49:AJ49"/>
    <mergeCell ref="AK49:AL49"/>
    <mergeCell ref="AO48:AP48"/>
    <mergeCell ref="AR48:AS48"/>
    <mergeCell ref="AT48:AY48"/>
    <mergeCell ref="AZ48:BA48"/>
    <mergeCell ref="AG48:AH48"/>
    <mergeCell ref="AI48:AJ48"/>
    <mergeCell ref="Y51:AG52"/>
    <mergeCell ref="AI51:AL51"/>
    <mergeCell ref="AM51:AZ51"/>
    <mergeCell ref="AI52:AL52"/>
    <mergeCell ref="AM52:AZ52"/>
    <mergeCell ref="BA52:BB52"/>
    <mergeCell ref="AT49:AY49"/>
    <mergeCell ref="AZ49:BA49"/>
    <mergeCell ref="F50:BA50"/>
    <mergeCell ref="H51:J51"/>
    <mergeCell ref="K51:L51"/>
    <mergeCell ref="M51:N51"/>
    <mergeCell ref="O51:P51"/>
    <mergeCell ref="Q51:R51"/>
    <mergeCell ref="S51:T51"/>
    <mergeCell ref="U51:V51"/>
    <mergeCell ref="AE49:AF49"/>
    <mergeCell ref="AG49:AH49"/>
    <mergeCell ref="AO49:AP49"/>
    <mergeCell ref="AR49:AS49"/>
    <mergeCell ref="Q49:R49"/>
    <mergeCell ref="S49:T49"/>
    <mergeCell ref="C61:BD61"/>
    <mergeCell ref="C62:BD62"/>
    <mergeCell ref="C63:BD63"/>
    <mergeCell ref="C55:BD55"/>
    <mergeCell ref="C56:BD56"/>
    <mergeCell ref="C57:BD57"/>
    <mergeCell ref="C58:BD58"/>
    <mergeCell ref="C59:BD59"/>
    <mergeCell ref="C60:BD60"/>
  </mergeCells>
  <phoneticPr fontId="2"/>
  <dataValidations count="4">
    <dataValidation type="list" allowBlank="1" showInputMessage="1" showErrorMessage="1" sqref="F48:H49 X48:Z49 H51:J51" xr:uid="{B3AEBAD0-C1A6-4E64-98E8-32EF4BBE10DB}">
      <formula1>$BL$2:$BL$4</formula1>
    </dataValidation>
    <dataValidation type="list" imeMode="hiragana" allowBlank="1" showInputMessage="1" showErrorMessage="1" sqref="AL14:AL16 F34:J34 F41:J41 K10:N16 AM12:AP16" xr:uid="{45CB254D-C59D-4C91-98EB-7DC144D2B232}">
      <formula1>$BL$2:$BL$4</formula1>
    </dataValidation>
    <dataValidation imeMode="off" allowBlank="1" showInputMessage="1" showErrorMessage="1" sqref="AR6:BE7 AX8:BE9 O10:Q16 T10:V16 Y10:AA16 AQ12:AS16 AV12:AX16 BA12:BC16 AQ44:AT44 AW44:AZ44 K34:L34 O34:P34 S34:T34 S41:T41 O41:P41 K41:L41 AJ36:AN36 AQ36:AT36 AW36:AZ36 I48:J49 M48:N49 Q48:R49 AA48:AB49 AE48:AF49 AI48:AJ49 AO48:AP49 AT48:AY49 K51:L51 O51:P51 S51:T51 AJ44:AN44 M18:AA19" xr:uid="{BFBA1C8B-38E7-4042-8EF4-E4C97FFAE9AA}"/>
    <dataValidation imeMode="hiragana" allowBlank="1" showInputMessage="1" showErrorMessage="1" sqref="K17:L17" xr:uid="{36680C09-7B9F-4226-970A-ABB62DD0BE25}"/>
  </dataValidations>
  <pageMargins left="0.78740157480314965" right="0.39370078740157483" top="0.39370078740157483" bottom="0.39370078740157483"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49</xdr:col>
                    <xdr:colOff>9525</xdr:colOff>
                    <xdr:row>17</xdr:row>
                    <xdr:rowOff>104775</xdr:rowOff>
                  </from>
                  <to>
                    <xdr:col>51</xdr:col>
                    <xdr:colOff>38100</xdr:colOff>
                    <xdr:row>18</xdr:row>
                    <xdr:rowOff>123825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53</xdr:col>
                    <xdr:colOff>0</xdr:colOff>
                    <xdr:row>17</xdr:row>
                    <xdr:rowOff>104775</xdr:rowOff>
                  </from>
                  <to>
                    <xdr:col>55</xdr:col>
                    <xdr:colOff>28575</xdr:colOff>
                    <xdr:row>18</xdr:row>
                    <xdr:rowOff>123825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19050</xdr:colOff>
                    <xdr:row>21</xdr:row>
                    <xdr:rowOff>0</xdr:rowOff>
                  </from>
                  <to>
                    <xdr:col>5</xdr:col>
                    <xdr:colOff>47625</xdr:colOff>
                    <xdr:row>22</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xdr:col>
                    <xdr:colOff>19050</xdr:colOff>
                    <xdr:row>21</xdr:row>
                    <xdr:rowOff>238125</xdr:rowOff>
                  </from>
                  <to>
                    <xdr:col>5</xdr:col>
                    <xdr:colOff>47625</xdr:colOff>
                    <xdr:row>22</xdr:row>
                    <xdr:rowOff>238125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xdr:col>
                    <xdr:colOff>19050</xdr:colOff>
                    <xdr:row>22</xdr:row>
                    <xdr:rowOff>238125</xdr:rowOff>
                  </from>
                  <to>
                    <xdr:col>5</xdr:col>
                    <xdr:colOff>47625</xdr:colOff>
                    <xdr:row>23</xdr:row>
                    <xdr:rowOff>238125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19050</xdr:colOff>
                    <xdr:row>24</xdr:row>
                    <xdr:rowOff>0</xdr:rowOff>
                  </from>
                  <to>
                    <xdr:col>5</xdr:col>
                    <xdr:colOff>47625</xdr:colOff>
                    <xdr:row>25</xdr:row>
                    <xdr:rowOff>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xdr:col>
                    <xdr:colOff>19050</xdr:colOff>
                    <xdr:row>24</xdr:row>
                    <xdr:rowOff>238125</xdr:rowOff>
                  </from>
                  <to>
                    <xdr:col>5</xdr:col>
                    <xdr:colOff>47625</xdr:colOff>
                    <xdr:row>25</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BF187"/>
  <sheetViews>
    <sheetView view="pageBreakPreview" zoomScaleNormal="100" zoomScaleSheetLayoutView="100" workbookViewId="0">
      <selection activeCell="O7" sqref="O7:U7"/>
    </sheetView>
  </sheetViews>
  <sheetFormatPr defaultColWidth="2.625" defaultRowHeight="24" customHeight="1" x14ac:dyDescent="0.15"/>
  <cols>
    <col min="1" max="1" width="8.125" style="1" customWidth="1"/>
    <col min="2" max="2" width="2.625" style="1" customWidth="1"/>
    <col min="3" max="7" width="2.625" style="1"/>
    <col min="8" max="8" width="2.625" style="1" customWidth="1"/>
    <col min="9" max="23" width="2.625" style="1"/>
    <col min="24" max="24" width="2.625" style="1" customWidth="1"/>
    <col min="25" max="27" width="2.625" style="1"/>
    <col min="28" max="29" width="2" style="37" customWidth="1"/>
    <col min="30" max="38" width="2.625" style="1"/>
    <col min="39" max="39" width="2.625" style="1" customWidth="1"/>
    <col min="40" max="40" width="6.75" style="2" hidden="1" customWidth="1"/>
    <col min="41" max="42" width="10.625" style="2" hidden="1" customWidth="1"/>
    <col min="43" max="43" width="5.625" style="3" hidden="1" customWidth="1"/>
    <col min="44" max="44" width="4.375" style="4" hidden="1" customWidth="1"/>
    <col min="45" max="45" width="10" style="5" hidden="1" customWidth="1"/>
    <col min="46" max="46" width="5" style="2" hidden="1" customWidth="1"/>
    <col min="47" max="47" width="3.875" style="2" hidden="1" customWidth="1"/>
    <col min="48" max="48" width="9.875" style="6" hidden="1" customWidth="1"/>
    <col min="49" max="49" width="8.375" style="2" hidden="1" customWidth="1"/>
    <col min="50" max="50" width="2.75" style="2" hidden="1" customWidth="1"/>
    <col min="51" max="51" width="2.625" style="2" hidden="1" customWidth="1"/>
    <col min="52" max="52" width="2.625" style="2" customWidth="1"/>
    <col min="53" max="56" width="2.625" style="2"/>
    <col min="57" max="58" width="2.625" style="44"/>
    <col min="59" max="16384" width="2.625" style="1"/>
  </cols>
  <sheetData>
    <row r="1" spans="2:49" ht="21.75" customHeight="1" x14ac:dyDescent="0.15">
      <c r="B1" s="532" t="s">
        <v>18</v>
      </c>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row>
    <row r="2" spans="2:49" ht="21.75" customHeight="1" x14ac:dyDescent="0.15">
      <c r="B2" s="532" t="s">
        <v>19</v>
      </c>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row>
    <row r="3" spans="2:49" ht="24" customHeight="1" x14ac:dyDescent="0.15">
      <c r="C3" s="533" t="s">
        <v>20</v>
      </c>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S3" s="100"/>
      <c r="AT3" s="104" t="s">
        <v>155</v>
      </c>
      <c r="AU3" s="105"/>
      <c r="AV3" s="106"/>
    </row>
    <row r="4" spans="2:49" ht="12" customHeight="1" x14ac:dyDescent="0.15">
      <c r="C4" s="7"/>
      <c r="D4" s="7" t="s">
        <v>21</v>
      </c>
      <c r="E4" s="7"/>
      <c r="F4" s="7"/>
      <c r="G4" s="7"/>
      <c r="H4" s="7"/>
      <c r="I4" s="7"/>
      <c r="J4" s="7"/>
      <c r="K4" s="7"/>
      <c r="L4" s="7"/>
      <c r="M4" s="7"/>
      <c r="N4" s="7"/>
      <c r="O4" s="7"/>
      <c r="P4" s="7"/>
      <c r="Q4" s="7"/>
      <c r="R4" s="7"/>
      <c r="S4" s="7"/>
      <c r="T4" s="7"/>
      <c r="U4" s="7"/>
      <c r="V4" s="7"/>
      <c r="W4" s="7"/>
      <c r="X4" s="7"/>
      <c r="Y4" s="7"/>
      <c r="Z4" s="7"/>
      <c r="AA4" s="7"/>
      <c r="AB4" s="8"/>
      <c r="AC4" s="8"/>
      <c r="AD4" s="7"/>
      <c r="AE4" s="7"/>
      <c r="AF4" s="7"/>
      <c r="AG4" s="7"/>
      <c r="AH4" s="7"/>
      <c r="AI4" s="7"/>
      <c r="AJ4" s="7"/>
      <c r="AK4" s="7"/>
      <c r="AO4" s="9" t="b">
        <v>0</v>
      </c>
      <c r="AS4" s="100"/>
      <c r="AT4" s="104" t="s">
        <v>154</v>
      </c>
      <c r="AU4" s="105"/>
      <c r="AV4" s="106"/>
    </row>
    <row r="5" spans="2:49" ht="24" customHeight="1" x14ac:dyDescent="0.15">
      <c r="C5" s="517" t="s">
        <v>22</v>
      </c>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7"/>
      <c r="AO5" s="2">
        <f>IF(AO4=TRUE,MONTH(O7)+2,0)</f>
        <v>0</v>
      </c>
      <c r="AP5" s="2">
        <f>IF(AO5&gt;12,AO5-12,AO5)</f>
        <v>0</v>
      </c>
      <c r="AS5" s="100">
        <f>AS6</f>
        <v>45535</v>
      </c>
      <c r="AT5" s="104" t="s">
        <v>156</v>
      </c>
      <c r="AU5" s="105"/>
      <c r="AV5" s="107">
        <f>IF(AO4=TRUE,EDATE(O7,14)-1,EDATE(O7,12)-1)</f>
        <v>45535</v>
      </c>
    </row>
    <row r="6" spans="2:49" ht="15.75" customHeight="1" x14ac:dyDescent="0.15">
      <c r="C6" s="8"/>
      <c r="D6" s="8"/>
      <c r="E6" s="8"/>
      <c r="F6" s="8"/>
      <c r="G6" s="8"/>
      <c r="H6" s="8"/>
      <c r="I6" s="8"/>
      <c r="J6" s="10"/>
      <c r="K6" s="7"/>
      <c r="L6" s="10"/>
      <c r="M6" s="10"/>
      <c r="N6" s="10"/>
      <c r="O6" s="10"/>
      <c r="P6" s="10"/>
      <c r="Q6" s="10"/>
      <c r="R6" s="10"/>
      <c r="S6" s="10"/>
      <c r="T6" s="10"/>
      <c r="U6" s="10"/>
      <c r="V6" s="10"/>
      <c r="W6" s="10"/>
      <c r="X6" s="10"/>
      <c r="Y6" s="10"/>
      <c r="Z6" s="10"/>
      <c r="AA6" s="10"/>
      <c r="AB6" s="10"/>
      <c r="AC6" s="10"/>
      <c r="AD6" s="11"/>
      <c r="AE6" s="11"/>
      <c r="AF6" s="11"/>
      <c r="AG6" s="12"/>
      <c r="AH6" s="12"/>
      <c r="AI6" s="12"/>
      <c r="AJ6" s="12"/>
      <c r="AK6" s="11"/>
      <c r="AO6" s="2">
        <f>IF(AO5&lt;13,YEAR(O7)+1,YEAR(O7)+2)</f>
        <v>2024</v>
      </c>
      <c r="AP6" s="2">
        <f>MONTH(O7)</f>
        <v>9</v>
      </c>
      <c r="AQ6" s="3">
        <f>DAY(O7)</f>
        <v>1</v>
      </c>
      <c r="AS6" s="100">
        <f>MIN(AV6,AV5)</f>
        <v>45535</v>
      </c>
      <c r="AT6" s="104" t="s">
        <v>157</v>
      </c>
      <c r="AU6" s="105"/>
      <c r="AV6" s="107">
        <f>IF(AO4=TRUE,EDATE(J9,12),EDATE(J9,12))-1</f>
        <v>45592</v>
      </c>
    </row>
    <row r="7" spans="2:49" ht="24" customHeight="1" x14ac:dyDescent="0.15">
      <c r="C7" s="8"/>
      <c r="D7" s="528" t="s">
        <v>23</v>
      </c>
      <c r="E7" s="528"/>
      <c r="F7" s="528"/>
      <c r="G7" s="528"/>
      <c r="H7" s="528"/>
      <c r="I7" s="528"/>
      <c r="J7" s="528"/>
      <c r="K7" s="528"/>
      <c r="L7" s="528"/>
      <c r="M7" s="528"/>
      <c r="N7" s="528"/>
      <c r="O7" s="513">
        <v>45170</v>
      </c>
      <c r="P7" s="514"/>
      <c r="Q7" s="514"/>
      <c r="R7" s="514"/>
      <c r="S7" s="514"/>
      <c r="T7" s="514"/>
      <c r="U7" s="515"/>
      <c r="V7" s="7"/>
      <c r="W7" s="7"/>
      <c r="X7" s="7"/>
      <c r="Y7" s="13" t="s">
        <v>24</v>
      </c>
      <c r="Z7" s="10"/>
      <c r="AA7" s="10"/>
      <c r="AB7" s="10"/>
      <c r="AC7" s="10"/>
      <c r="AD7" s="11"/>
      <c r="AE7" s="11"/>
      <c r="AF7" s="11"/>
      <c r="AG7" s="12"/>
      <c r="AH7" s="12"/>
      <c r="AI7" s="14"/>
      <c r="AJ7" s="12"/>
      <c r="AK7" s="11"/>
      <c r="AO7" s="2">
        <f>NETWORKDAYS(自,至)</f>
        <v>220</v>
      </c>
      <c r="AP7" s="2">
        <f>EOMONTH(AO7,0)</f>
        <v>244</v>
      </c>
      <c r="AQ7" s="3">
        <f>SUM(AQ8:AQ14)</f>
        <v>128</v>
      </c>
      <c r="AU7" s="2">
        <f>COUNTIF(AU8:AU187,1)</f>
        <v>128</v>
      </c>
      <c r="AW7" s="5">
        <f>SUM(AW8:AW187)</f>
        <v>45406</v>
      </c>
    </row>
    <row r="8" spans="2:49" ht="18" customHeight="1" x14ac:dyDescent="0.15">
      <c r="C8" s="8"/>
      <c r="D8" s="13"/>
      <c r="E8" s="13"/>
      <c r="F8" s="13"/>
      <c r="G8" s="13"/>
      <c r="H8" s="13"/>
      <c r="I8" s="13"/>
      <c r="J8" s="15"/>
      <c r="K8" s="15"/>
      <c r="L8" s="15"/>
      <c r="M8" s="15"/>
      <c r="N8" s="15"/>
      <c r="O8" s="15"/>
      <c r="P8" s="15"/>
      <c r="Q8" s="10"/>
      <c r="R8" s="10"/>
      <c r="S8" s="10"/>
      <c r="T8" s="10"/>
      <c r="U8" s="10"/>
      <c r="V8" s="10"/>
      <c r="W8" s="10"/>
      <c r="X8" s="10"/>
      <c r="Y8" s="10"/>
      <c r="Z8" s="10"/>
      <c r="AA8" s="10"/>
      <c r="AB8" s="10"/>
      <c r="AC8" s="10"/>
      <c r="AD8" s="11"/>
      <c r="AE8" s="11"/>
      <c r="AF8" s="11"/>
      <c r="AG8" s="12"/>
      <c r="AH8" s="12"/>
      <c r="AI8" s="12"/>
      <c r="AJ8" s="12"/>
      <c r="AK8" s="11"/>
      <c r="AN8" s="2">
        <f>IF(AP8=期限1,1,0)</f>
        <v>0</v>
      </c>
      <c r="AO8" s="16">
        <f>+自</f>
        <v>45227</v>
      </c>
      <c r="AP8" s="16">
        <f t="shared" ref="AP8:AP14" si="0">IF(AND(至&gt;=EOMONTH(期限1,-1),AO8&gt;=EOMONTH(期限1,-1)+1,至&lt;期限1),至,IF(EOMONTH(AO8,0)&gt;期限1,期限1,IF(至&gt;期限1,EOMONTH(AO8,0),IF(EOMONTH(AO8,0)&lt;EOMONTH(至,0),EOMONTH(AO8,0),至))))</f>
        <v>45230</v>
      </c>
      <c r="AQ8" s="3">
        <f t="shared" ref="AQ8:AQ14" si="1">IF(NETWORKDAYS(AO8,AP8)&lt;=-1,0,NETWORKDAYS(AO8,AP8))</f>
        <v>2</v>
      </c>
      <c r="AR8" s="4">
        <v>1</v>
      </c>
      <c r="AS8" s="5">
        <f>+自</f>
        <v>45227</v>
      </c>
      <c r="AT8" s="2">
        <f>WEEKDAY(AS8,1)</f>
        <v>7</v>
      </c>
      <c r="AU8" s="17">
        <f>IF(AT8&lt;=2,0,1)</f>
        <v>1</v>
      </c>
      <c r="AV8" s="18" t="b">
        <f>EXACT(AR8,180)</f>
        <v>0</v>
      </c>
      <c r="AW8" s="17">
        <f>IF(AV8=TRUE,AS8,0)</f>
        <v>0</v>
      </c>
    </row>
    <row r="9" spans="2:49" ht="24" customHeight="1" x14ac:dyDescent="0.15">
      <c r="C9" s="8"/>
      <c r="D9" s="512" t="s">
        <v>25</v>
      </c>
      <c r="E9" s="512"/>
      <c r="F9" s="512"/>
      <c r="G9" s="512"/>
      <c r="H9" s="512"/>
      <c r="I9" s="512"/>
      <c r="J9" s="513">
        <v>45227</v>
      </c>
      <c r="K9" s="514"/>
      <c r="L9" s="514"/>
      <c r="M9" s="514"/>
      <c r="N9" s="514"/>
      <c r="O9" s="514"/>
      <c r="P9" s="515"/>
      <c r="Q9" s="516" t="s">
        <v>26</v>
      </c>
      <c r="R9" s="516"/>
      <c r="S9" s="513">
        <v>45535</v>
      </c>
      <c r="T9" s="514"/>
      <c r="U9" s="514"/>
      <c r="V9" s="514"/>
      <c r="W9" s="514"/>
      <c r="X9" s="514"/>
      <c r="Y9" s="515"/>
      <c r="Z9" s="516" t="s">
        <v>27</v>
      </c>
      <c r="AA9" s="516"/>
      <c r="AB9" s="10"/>
      <c r="AC9" s="10"/>
      <c r="AD9" s="11"/>
      <c r="AE9" s="11"/>
      <c r="AF9" s="11"/>
      <c r="AG9" s="11"/>
      <c r="AH9" s="11"/>
      <c r="AI9" s="11"/>
      <c r="AJ9" s="11"/>
      <c r="AK9" s="11"/>
      <c r="AN9" s="2">
        <f t="shared" ref="AN9:AN14" si="2">IF(AP9=期限1,1,IF(AP9=至,1,0))</f>
        <v>0</v>
      </c>
      <c r="AO9" s="16">
        <f t="shared" ref="AO9:AO14" si="3">+AP8+1</f>
        <v>45231</v>
      </c>
      <c r="AP9" s="16">
        <f t="shared" si="0"/>
        <v>45260</v>
      </c>
      <c r="AQ9" s="3">
        <f t="shared" si="1"/>
        <v>22</v>
      </c>
      <c r="AR9" s="4">
        <v>2</v>
      </c>
      <c r="AS9" s="5">
        <f>+AS8+1</f>
        <v>45228</v>
      </c>
      <c r="AT9" s="2">
        <f>WEEKDAY(AS9,1)</f>
        <v>1</v>
      </c>
      <c r="AU9" s="17">
        <f>IF(AT9&lt;=2,0,1)</f>
        <v>0</v>
      </c>
      <c r="AV9" s="18" t="b">
        <f>EXACT(AR9,180)</f>
        <v>0</v>
      </c>
      <c r="AW9" s="17">
        <f>IF(AV9=TRUE,AS9,0)</f>
        <v>0</v>
      </c>
    </row>
    <row r="10" spans="2:49" ht="17.25" customHeight="1" x14ac:dyDescent="0.15">
      <c r="C10" s="8"/>
      <c r="D10" s="8"/>
      <c r="E10" s="8"/>
      <c r="F10" s="8"/>
      <c r="G10" s="8"/>
      <c r="H10" s="8"/>
      <c r="I10" s="8"/>
      <c r="J10" s="10"/>
      <c r="K10" s="10" t="s">
        <v>28</v>
      </c>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9"/>
      <c r="AN10" s="2">
        <f t="shared" si="2"/>
        <v>0</v>
      </c>
      <c r="AO10" s="16">
        <f t="shared" si="3"/>
        <v>45261</v>
      </c>
      <c r="AP10" s="16">
        <f t="shared" si="0"/>
        <v>45291</v>
      </c>
      <c r="AQ10" s="3">
        <f t="shared" si="1"/>
        <v>21</v>
      </c>
      <c r="AR10" s="4">
        <v>3</v>
      </c>
      <c r="AS10" s="5">
        <f>+AS9+1</f>
        <v>45229</v>
      </c>
      <c r="AT10" s="2">
        <f t="shared" ref="AT10:AT73" si="4">WEEKDAY(AS10,1)</f>
        <v>2</v>
      </c>
      <c r="AU10" s="17">
        <f>IF(AT10&lt;=2,0,1)</f>
        <v>0</v>
      </c>
      <c r="AV10" s="18" t="b">
        <f>EXACT(AR10,180)</f>
        <v>0</v>
      </c>
      <c r="AW10" s="17">
        <f>IF(AV10=TRUE,AS10,0)</f>
        <v>0</v>
      </c>
    </row>
    <row r="11" spans="2:49" ht="24" customHeight="1" x14ac:dyDescent="0.15">
      <c r="C11" s="7" t="s">
        <v>29</v>
      </c>
      <c r="D11" s="517" t="s">
        <v>30</v>
      </c>
      <c r="E11" s="517"/>
      <c r="F11" s="517"/>
      <c r="G11" s="517"/>
      <c r="H11" s="517"/>
      <c r="I11" s="517"/>
      <c r="J11" s="19" t="s">
        <v>31</v>
      </c>
      <c r="K11" s="518">
        <v>300000</v>
      </c>
      <c r="L11" s="519"/>
      <c r="M11" s="519"/>
      <c r="N11" s="520"/>
      <c r="O11" s="19" t="s">
        <v>32</v>
      </c>
      <c r="P11" s="20"/>
      <c r="Q11" s="20"/>
      <c r="R11" s="20"/>
      <c r="S11" s="20"/>
      <c r="T11" s="20"/>
      <c r="U11" s="20"/>
      <c r="V11" s="20"/>
      <c r="W11" s="20"/>
      <c r="X11" s="20"/>
      <c r="Y11" s="20"/>
      <c r="Z11" s="20"/>
      <c r="AA11" s="20"/>
      <c r="AB11" s="21"/>
      <c r="AC11" s="21"/>
      <c r="AD11" s="20"/>
      <c r="AE11" s="20"/>
      <c r="AF11" s="20"/>
      <c r="AG11" s="20"/>
      <c r="AH11" s="20"/>
      <c r="AI11" s="20"/>
      <c r="AJ11" s="20"/>
      <c r="AK11" s="19"/>
      <c r="AN11" s="2">
        <f t="shared" si="2"/>
        <v>0</v>
      </c>
      <c r="AO11" s="16">
        <f t="shared" si="3"/>
        <v>45292</v>
      </c>
      <c r="AP11" s="16">
        <f t="shared" si="0"/>
        <v>45322</v>
      </c>
      <c r="AQ11" s="3">
        <f t="shared" si="1"/>
        <v>23</v>
      </c>
      <c r="AR11" s="4">
        <v>4</v>
      </c>
      <c r="AS11" s="5">
        <f>+AS10+1</f>
        <v>45230</v>
      </c>
      <c r="AT11" s="2">
        <f t="shared" si="4"/>
        <v>3</v>
      </c>
      <c r="AU11" s="17">
        <f>IF(AT11&lt;=2,0,1)</f>
        <v>1</v>
      </c>
      <c r="AV11" s="18" t="b">
        <f>EXACT(AR11,180)</f>
        <v>0</v>
      </c>
      <c r="AW11" s="17">
        <f>IF(AV11=TRUE,AS11,0)</f>
        <v>0</v>
      </c>
    </row>
    <row r="12" spans="2:49" ht="17.25" customHeight="1" x14ac:dyDescent="0.15">
      <c r="C12" s="7"/>
      <c r="D12" s="8"/>
      <c r="E12" s="8"/>
      <c r="F12" s="8"/>
      <c r="G12" s="8"/>
      <c r="H12" s="8"/>
      <c r="I12" s="8"/>
      <c r="J12" s="19"/>
      <c r="K12" s="19"/>
      <c r="L12" s="19"/>
      <c r="M12" s="19"/>
      <c r="N12" s="19"/>
      <c r="O12" s="19"/>
      <c r="P12" s="19"/>
      <c r="Q12" s="22"/>
      <c r="R12" s="19"/>
      <c r="S12" s="19"/>
      <c r="T12" s="19"/>
      <c r="U12" s="19"/>
      <c r="V12" s="19"/>
      <c r="W12" s="19" t="s">
        <v>33</v>
      </c>
      <c r="X12" s="19"/>
      <c r="Y12" s="19"/>
      <c r="Z12" s="19"/>
      <c r="AA12" s="19"/>
      <c r="AB12" s="10"/>
      <c r="AC12" s="10"/>
      <c r="AD12" s="19"/>
      <c r="AE12" s="19"/>
      <c r="AF12" s="19"/>
      <c r="AG12" s="19"/>
      <c r="AH12" s="19"/>
      <c r="AI12" s="19"/>
      <c r="AJ12" s="19"/>
      <c r="AK12" s="19"/>
      <c r="AN12" s="2">
        <f t="shared" si="2"/>
        <v>0</v>
      </c>
      <c r="AO12" s="16">
        <f t="shared" si="3"/>
        <v>45323</v>
      </c>
      <c r="AP12" s="16">
        <f t="shared" si="0"/>
        <v>45351</v>
      </c>
      <c r="AQ12" s="3">
        <f t="shared" si="1"/>
        <v>21</v>
      </c>
      <c r="AR12" s="4">
        <v>5</v>
      </c>
      <c r="AS12" s="5">
        <f>+AS11+1</f>
        <v>45231</v>
      </c>
      <c r="AT12" s="2">
        <f t="shared" si="4"/>
        <v>4</v>
      </c>
      <c r="AU12" s="17">
        <f>IF(AT12&lt;=2,0,1)</f>
        <v>1</v>
      </c>
      <c r="AV12" s="18" t="b">
        <f>EXACT(AR12,180)</f>
        <v>0</v>
      </c>
      <c r="AW12" s="17">
        <f>IF(AV12=TRUE,AS12,0)</f>
        <v>0</v>
      </c>
    </row>
    <row r="13" spans="2:49" ht="23.25" customHeight="1" x14ac:dyDescent="0.15">
      <c r="C13" s="7" t="s">
        <v>34</v>
      </c>
      <c r="D13" s="517" t="s">
        <v>35</v>
      </c>
      <c r="E13" s="517"/>
      <c r="F13" s="517"/>
      <c r="G13" s="517"/>
      <c r="H13" s="517"/>
      <c r="I13" s="517"/>
      <c r="J13" s="19" t="s">
        <v>36</v>
      </c>
      <c r="K13" s="516" t="s">
        <v>37</v>
      </c>
      <c r="L13" s="516"/>
      <c r="M13" s="516"/>
      <c r="N13" s="516"/>
      <c r="O13" s="19" t="s">
        <v>38</v>
      </c>
      <c r="P13" s="19"/>
      <c r="Q13" s="516" t="s">
        <v>39</v>
      </c>
      <c r="R13" s="516"/>
      <c r="S13" s="516"/>
      <c r="T13" s="19"/>
      <c r="U13" s="19" t="s">
        <v>36</v>
      </c>
      <c r="V13" s="19"/>
      <c r="W13" s="534">
        <f>ROUND((K11/22),-1)</f>
        <v>13640</v>
      </c>
      <c r="X13" s="535"/>
      <c r="Y13" s="535"/>
      <c r="Z13" s="535"/>
      <c r="AA13" s="23" t="s">
        <v>32</v>
      </c>
      <c r="AB13" s="10"/>
      <c r="AC13" s="10"/>
      <c r="AD13" s="19"/>
      <c r="AE13" s="19"/>
      <c r="AF13" s="19"/>
      <c r="AG13" s="19"/>
      <c r="AH13" s="19"/>
      <c r="AI13" s="19"/>
      <c r="AJ13" s="19"/>
      <c r="AK13" s="19"/>
      <c r="AN13" s="2">
        <f t="shared" si="2"/>
        <v>0</v>
      </c>
      <c r="AO13" s="16">
        <f t="shared" si="3"/>
        <v>45352</v>
      </c>
      <c r="AP13" s="16">
        <f t="shared" si="0"/>
        <v>45382</v>
      </c>
      <c r="AQ13" s="3">
        <f t="shared" si="1"/>
        <v>21</v>
      </c>
      <c r="AR13" s="4">
        <v>6</v>
      </c>
      <c r="AS13" s="5">
        <f t="shared" ref="AS13:AS76" si="5">+AS12+1</f>
        <v>45232</v>
      </c>
      <c r="AT13" s="2">
        <f t="shared" si="4"/>
        <v>5</v>
      </c>
      <c r="AU13" s="17">
        <f t="shared" ref="AU13:AU76" si="6">IF(AT13&lt;=2,0,1)</f>
        <v>1</v>
      </c>
      <c r="AV13" s="18" t="b">
        <f t="shared" ref="AV13:AV76" si="7">EXACT(AR13,180)</f>
        <v>0</v>
      </c>
      <c r="AW13" s="17">
        <f t="shared" ref="AW13:AW76" si="8">IF(AV13=TRUE,AS13,0)</f>
        <v>0</v>
      </c>
    </row>
    <row r="14" spans="2:49" ht="24" customHeight="1" x14ac:dyDescent="0.15">
      <c r="C14" s="7"/>
      <c r="D14" s="8"/>
      <c r="E14" s="8"/>
      <c r="F14" s="8"/>
      <c r="G14" s="8"/>
      <c r="H14" s="8"/>
      <c r="I14" s="8"/>
      <c r="J14" s="19"/>
      <c r="K14" s="19"/>
      <c r="L14" s="19"/>
      <c r="M14" s="19"/>
      <c r="N14" s="19"/>
      <c r="O14" s="19"/>
      <c r="P14" s="19"/>
      <c r="Q14" s="19"/>
      <c r="R14" s="19"/>
      <c r="S14" s="19"/>
      <c r="T14" s="19"/>
      <c r="U14" s="19"/>
      <c r="V14" s="19"/>
      <c r="W14" s="537" t="s">
        <v>40</v>
      </c>
      <c r="X14" s="537"/>
      <c r="Y14" s="537"/>
      <c r="Z14" s="537"/>
      <c r="AA14" s="537"/>
      <c r="AB14" s="537"/>
      <c r="AC14" s="537"/>
      <c r="AD14" s="537"/>
      <c r="AE14" s="537"/>
      <c r="AF14" s="537"/>
      <c r="AG14" s="537"/>
      <c r="AH14" s="537"/>
      <c r="AI14" s="537"/>
      <c r="AJ14" s="537"/>
      <c r="AK14" s="537"/>
      <c r="AN14" s="2">
        <f t="shared" si="2"/>
        <v>1</v>
      </c>
      <c r="AO14" s="16">
        <f t="shared" si="3"/>
        <v>45383</v>
      </c>
      <c r="AP14" s="16">
        <f t="shared" si="0"/>
        <v>45406</v>
      </c>
      <c r="AQ14" s="3">
        <f t="shared" si="1"/>
        <v>18</v>
      </c>
      <c r="AR14" s="4">
        <v>7</v>
      </c>
      <c r="AS14" s="5">
        <f t="shared" si="5"/>
        <v>45233</v>
      </c>
      <c r="AT14" s="2">
        <f t="shared" si="4"/>
        <v>6</v>
      </c>
      <c r="AU14" s="17">
        <f t="shared" si="6"/>
        <v>1</v>
      </c>
      <c r="AV14" s="18" t="b">
        <f t="shared" si="7"/>
        <v>0</v>
      </c>
      <c r="AW14" s="17">
        <f t="shared" si="8"/>
        <v>0</v>
      </c>
    </row>
    <row r="15" spans="2:49" ht="17.25" customHeight="1" x14ac:dyDescent="0.15">
      <c r="C15" s="7"/>
      <c r="D15" s="8"/>
      <c r="E15" s="8"/>
      <c r="F15" s="8"/>
      <c r="G15" s="8"/>
      <c r="H15" s="8"/>
      <c r="I15" s="8"/>
      <c r="J15" s="19"/>
      <c r="K15" s="19"/>
      <c r="L15" s="19"/>
      <c r="M15" s="19"/>
      <c r="N15" s="19"/>
      <c r="O15" s="19"/>
      <c r="P15" s="19"/>
      <c r="Q15" s="19"/>
      <c r="R15" s="19"/>
      <c r="S15" s="19"/>
      <c r="T15" s="19"/>
      <c r="U15" s="19"/>
      <c r="V15" s="19"/>
      <c r="W15" s="24" t="s">
        <v>41</v>
      </c>
      <c r="X15" s="25"/>
      <c r="Y15" s="25"/>
      <c r="Z15" s="25"/>
      <c r="AA15" s="25"/>
      <c r="AB15" s="26"/>
      <c r="AC15" s="26"/>
      <c r="AD15" s="25"/>
      <c r="AE15" s="25"/>
      <c r="AF15" s="25"/>
      <c r="AG15" s="25"/>
      <c r="AH15" s="25"/>
      <c r="AI15" s="25"/>
      <c r="AJ15" s="25"/>
      <c r="AK15" s="19"/>
      <c r="AO15" s="16"/>
      <c r="AP15" s="16"/>
      <c r="AR15" s="4">
        <v>8</v>
      </c>
      <c r="AS15" s="5">
        <f t="shared" si="5"/>
        <v>45234</v>
      </c>
      <c r="AT15" s="2">
        <f t="shared" si="4"/>
        <v>7</v>
      </c>
      <c r="AU15" s="17">
        <f t="shared" si="6"/>
        <v>1</v>
      </c>
      <c r="AV15" s="18" t="b">
        <f t="shared" si="7"/>
        <v>0</v>
      </c>
      <c r="AW15" s="17">
        <f t="shared" si="8"/>
        <v>0</v>
      </c>
    </row>
    <row r="16" spans="2:49" ht="24" customHeight="1" x14ac:dyDescent="0.15">
      <c r="C16" s="7" t="s">
        <v>42</v>
      </c>
      <c r="D16" s="517" t="s">
        <v>43</v>
      </c>
      <c r="E16" s="517"/>
      <c r="F16" s="517"/>
      <c r="G16" s="517"/>
      <c r="H16" s="517"/>
      <c r="I16" s="517"/>
      <c r="J16" s="19" t="s">
        <v>31</v>
      </c>
      <c r="K16" s="516" t="s">
        <v>44</v>
      </c>
      <c r="L16" s="516"/>
      <c r="M16" s="516"/>
      <c r="N16" s="516"/>
      <c r="O16" s="19" t="s">
        <v>45</v>
      </c>
      <c r="P16" s="19"/>
      <c r="Q16" s="516" t="s">
        <v>46</v>
      </c>
      <c r="R16" s="516"/>
      <c r="S16" s="516"/>
      <c r="T16" s="516"/>
      <c r="U16" s="19" t="s">
        <v>31</v>
      </c>
      <c r="V16" s="19"/>
      <c r="W16" s="534">
        <f>IF(K11=" "," ",INT(W13*0.67))</f>
        <v>9138</v>
      </c>
      <c r="X16" s="535"/>
      <c r="Y16" s="535"/>
      <c r="Z16" s="535"/>
      <c r="AA16" s="27" t="s">
        <v>32</v>
      </c>
      <c r="AB16" s="10"/>
      <c r="AC16" s="536" t="s">
        <v>47</v>
      </c>
      <c r="AD16" s="536"/>
      <c r="AE16" s="536"/>
      <c r="AF16" s="536"/>
      <c r="AG16" s="536"/>
      <c r="AH16" s="536"/>
      <c r="AI16" s="536"/>
      <c r="AJ16" s="536"/>
      <c r="AK16" s="536"/>
      <c r="AO16" s="16"/>
      <c r="AP16" s="16"/>
      <c r="AR16" s="4">
        <v>9</v>
      </c>
      <c r="AS16" s="5">
        <f t="shared" si="5"/>
        <v>45235</v>
      </c>
      <c r="AT16" s="2">
        <f t="shared" si="4"/>
        <v>1</v>
      </c>
      <c r="AU16" s="17">
        <f t="shared" si="6"/>
        <v>0</v>
      </c>
      <c r="AV16" s="18" t="b">
        <f t="shared" si="7"/>
        <v>0</v>
      </c>
      <c r="AW16" s="17">
        <f t="shared" si="8"/>
        <v>0</v>
      </c>
    </row>
    <row r="17" spans="3:49" ht="17.25" customHeight="1" x14ac:dyDescent="0.15">
      <c r="C17" s="7"/>
      <c r="D17" s="521" t="s">
        <v>48</v>
      </c>
      <c r="E17" s="521"/>
      <c r="F17" s="521"/>
      <c r="G17" s="521"/>
      <c r="H17" s="521"/>
      <c r="I17" s="521"/>
      <c r="J17" s="19"/>
      <c r="K17" s="19"/>
      <c r="L17" s="19"/>
      <c r="M17" s="19"/>
      <c r="N17" s="19"/>
      <c r="O17" s="19"/>
      <c r="P17" s="19"/>
      <c r="Q17" s="19"/>
      <c r="R17" s="19"/>
      <c r="S17" s="19"/>
      <c r="T17" s="19"/>
      <c r="U17" s="19"/>
      <c r="V17" s="19"/>
      <c r="W17" s="24" t="s">
        <v>49</v>
      </c>
      <c r="X17" s="19"/>
      <c r="Y17" s="19"/>
      <c r="Z17" s="28"/>
      <c r="AA17" s="28"/>
      <c r="AB17" s="29"/>
      <c r="AC17" s="29"/>
      <c r="AD17" s="28"/>
      <c r="AE17" s="28"/>
      <c r="AF17" s="28"/>
      <c r="AG17" s="28"/>
      <c r="AH17" s="28"/>
      <c r="AI17" s="28"/>
      <c r="AJ17" s="28"/>
      <c r="AK17" s="28"/>
      <c r="AN17" s="2" t="b">
        <f t="shared" ref="AN17:AN23" si="9">EXACT(AP17,至)</f>
        <v>0</v>
      </c>
      <c r="AO17" s="16">
        <f>+AP14+1</f>
        <v>45407</v>
      </c>
      <c r="AP17" s="16">
        <f t="shared" ref="AP17:AP22" si="10">IF(至&gt;EOMONTH(AO17,0),EOMONTH(AO17,0),至)</f>
        <v>45412</v>
      </c>
      <c r="AQ17" s="3">
        <f t="shared" ref="AQ17:AQ22" si="11">NETWORKDAYS(AO17,AP17)</f>
        <v>4</v>
      </c>
      <c r="AR17" s="4">
        <v>10</v>
      </c>
      <c r="AS17" s="5">
        <f t="shared" si="5"/>
        <v>45236</v>
      </c>
      <c r="AT17" s="2">
        <f t="shared" si="4"/>
        <v>2</v>
      </c>
      <c r="AU17" s="17">
        <f t="shared" si="6"/>
        <v>0</v>
      </c>
      <c r="AV17" s="18" t="b">
        <f t="shared" si="7"/>
        <v>0</v>
      </c>
      <c r="AW17" s="17">
        <f>IF(AV17=TRUE,AS17,0)</f>
        <v>0</v>
      </c>
    </row>
    <row r="18" spans="3:49" ht="24" customHeight="1" x14ac:dyDescent="0.15">
      <c r="C18" s="7" t="s">
        <v>50</v>
      </c>
      <c r="D18" s="517" t="s">
        <v>43</v>
      </c>
      <c r="E18" s="517"/>
      <c r="F18" s="517"/>
      <c r="G18" s="517"/>
      <c r="H18" s="517"/>
      <c r="I18" s="517"/>
      <c r="J18" s="19" t="s">
        <v>31</v>
      </c>
      <c r="K18" s="516" t="s">
        <v>44</v>
      </c>
      <c r="L18" s="516"/>
      <c r="M18" s="516"/>
      <c r="N18" s="516"/>
      <c r="O18" s="19" t="s">
        <v>45</v>
      </c>
      <c r="P18" s="19"/>
      <c r="Q18" s="516" t="s">
        <v>51</v>
      </c>
      <c r="R18" s="516"/>
      <c r="S18" s="516"/>
      <c r="T18" s="516"/>
      <c r="U18" s="19" t="s">
        <v>31</v>
      </c>
      <c r="V18" s="19"/>
      <c r="W18" s="534">
        <f>IF(K11=" "," ",INT(W13*0.5))</f>
        <v>6820</v>
      </c>
      <c r="X18" s="535"/>
      <c r="Y18" s="535"/>
      <c r="Z18" s="535"/>
      <c r="AA18" s="27" t="s">
        <v>32</v>
      </c>
      <c r="AB18" s="10"/>
      <c r="AC18" s="536" t="s">
        <v>47</v>
      </c>
      <c r="AD18" s="536"/>
      <c r="AE18" s="536"/>
      <c r="AF18" s="536"/>
      <c r="AG18" s="536"/>
      <c r="AH18" s="536"/>
      <c r="AI18" s="536"/>
      <c r="AJ18" s="536"/>
      <c r="AK18" s="536"/>
      <c r="AN18" s="2" t="b">
        <f t="shared" si="9"/>
        <v>0</v>
      </c>
      <c r="AO18" s="16">
        <f>+AP17+1</f>
        <v>45413</v>
      </c>
      <c r="AP18" s="16">
        <f t="shared" si="10"/>
        <v>45443</v>
      </c>
      <c r="AQ18" s="3">
        <f t="shared" si="11"/>
        <v>23</v>
      </c>
      <c r="AR18" s="4">
        <v>11</v>
      </c>
      <c r="AS18" s="5">
        <f t="shared" si="5"/>
        <v>45237</v>
      </c>
      <c r="AT18" s="2">
        <f t="shared" si="4"/>
        <v>3</v>
      </c>
      <c r="AU18" s="17">
        <f t="shared" si="6"/>
        <v>1</v>
      </c>
      <c r="AV18" s="18" t="b">
        <f t="shared" si="7"/>
        <v>0</v>
      </c>
      <c r="AW18" s="17">
        <f t="shared" si="8"/>
        <v>0</v>
      </c>
    </row>
    <row r="19" spans="3:49" ht="17.25" customHeight="1" x14ac:dyDescent="0.15">
      <c r="C19" s="7"/>
      <c r="D19" s="521" t="s">
        <v>52</v>
      </c>
      <c r="E19" s="521"/>
      <c r="F19" s="521"/>
      <c r="G19" s="521"/>
      <c r="H19" s="521"/>
      <c r="I19" s="521"/>
      <c r="J19" s="11"/>
      <c r="K19" s="30" t="s">
        <v>53</v>
      </c>
      <c r="L19" s="11"/>
      <c r="M19" s="11"/>
      <c r="N19" s="11"/>
      <c r="O19" s="11"/>
      <c r="P19" s="11"/>
      <c r="Q19" s="11"/>
      <c r="R19" s="11"/>
      <c r="S19" s="11"/>
      <c r="T19" s="11"/>
      <c r="U19" s="11"/>
      <c r="V19" s="31"/>
      <c r="W19" s="19"/>
      <c r="X19" s="19"/>
      <c r="Y19" s="19"/>
      <c r="Z19" s="28"/>
      <c r="AA19" s="28"/>
      <c r="AB19" s="29"/>
      <c r="AC19" s="29"/>
      <c r="AD19" s="28"/>
      <c r="AE19" s="28"/>
      <c r="AF19" s="28"/>
      <c r="AG19" s="28"/>
      <c r="AH19" s="28"/>
      <c r="AI19" s="28"/>
      <c r="AJ19" s="28"/>
      <c r="AK19" s="28"/>
      <c r="AN19" s="2" t="b">
        <f t="shared" si="9"/>
        <v>0</v>
      </c>
      <c r="AO19" s="16">
        <f>+AP18+1</f>
        <v>45444</v>
      </c>
      <c r="AP19" s="16">
        <f t="shared" si="10"/>
        <v>45473</v>
      </c>
      <c r="AQ19" s="3">
        <f t="shared" si="11"/>
        <v>20</v>
      </c>
      <c r="AR19" s="4">
        <v>12</v>
      </c>
      <c r="AS19" s="5">
        <f t="shared" si="5"/>
        <v>45238</v>
      </c>
      <c r="AT19" s="2">
        <f t="shared" si="4"/>
        <v>4</v>
      </c>
      <c r="AU19" s="17">
        <f t="shared" si="6"/>
        <v>1</v>
      </c>
      <c r="AV19" s="18" t="b">
        <f t="shared" si="7"/>
        <v>0</v>
      </c>
      <c r="AW19" s="17">
        <f t="shared" si="8"/>
        <v>0</v>
      </c>
    </row>
    <row r="20" spans="3:49" ht="24" customHeight="1" x14ac:dyDescent="0.15">
      <c r="C20" s="7" t="s">
        <v>54</v>
      </c>
      <c r="D20" s="528" t="s">
        <v>55</v>
      </c>
      <c r="E20" s="528"/>
      <c r="F20" s="528"/>
      <c r="G20" s="528"/>
      <c r="H20" s="528"/>
      <c r="I20" s="528"/>
      <c r="J20" s="11" t="s">
        <v>31</v>
      </c>
      <c r="K20" s="529">
        <v>14334</v>
      </c>
      <c r="L20" s="530"/>
      <c r="M20" s="530"/>
      <c r="N20" s="531"/>
      <c r="O20" s="11" t="s">
        <v>0</v>
      </c>
      <c r="P20" s="11"/>
      <c r="Q20" s="11"/>
      <c r="R20" s="11"/>
      <c r="S20" s="11"/>
      <c r="T20" s="11"/>
      <c r="U20" s="11"/>
      <c r="V20" s="31"/>
      <c r="W20" s="19"/>
      <c r="X20" s="19"/>
      <c r="Y20" s="19"/>
      <c r="Z20" s="21"/>
      <c r="AA20" s="21"/>
      <c r="AB20" s="21"/>
      <c r="AC20" s="21"/>
      <c r="AD20" s="21"/>
      <c r="AE20" s="21"/>
      <c r="AF20" s="21"/>
      <c r="AG20" s="21"/>
      <c r="AH20" s="21"/>
      <c r="AI20" s="21"/>
      <c r="AJ20" s="21"/>
      <c r="AK20" s="21"/>
      <c r="AN20" s="2" t="b">
        <f t="shared" si="9"/>
        <v>0</v>
      </c>
      <c r="AO20" s="16">
        <f>+AP19+1</f>
        <v>45474</v>
      </c>
      <c r="AP20" s="16">
        <f t="shared" si="10"/>
        <v>45504</v>
      </c>
      <c r="AQ20" s="3">
        <f t="shared" si="11"/>
        <v>23</v>
      </c>
      <c r="AR20" s="4">
        <v>13</v>
      </c>
      <c r="AS20" s="5">
        <f t="shared" si="5"/>
        <v>45239</v>
      </c>
      <c r="AT20" s="2">
        <f t="shared" si="4"/>
        <v>5</v>
      </c>
      <c r="AU20" s="17">
        <f t="shared" si="6"/>
        <v>1</v>
      </c>
      <c r="AV20" s="18" t="b">
        <f t="shared" si="7"/>
        <v>0</v>
      </c>
      <c r="AW20" s="17">
        <f t="shared" si="8"/>
        <v>0</v>
      </c>
    </row>
    <row r="21" spans="3:49" ht="17.25" customHeight="1" x14ac:dyDescent="0.15">
      <c r="C21" s="7"/>
      <c r="D21" s="521" t="s">
        <v>48</v>
      </c>
      <c r="E21" s="521"/>
      <c r="F21" s="521"/>
      <c r="G21" s="521"/>
      <c r="H21" s="521"/>
      <c r="I21" s="521"/>
      <c r="J21" s="11"/>
      <c r="K21" s="30" t="s">
        <v>56</v>
      </c>
      <c r="L21" s="11"/>
      <c r="M21" s="11"/>
      <c r="N21" s="11"/>
      <c r="O21" s="11"/>
      <c r="P21" s="11"/>
      <c r="Q21" s="11"/>
      <c r="R21" s="11"/>
      <c r="S21" s="11"/>
      <c r="T21" s="11"/>
      <c r="U21" s="11"/>
      <c r="V21" s="31"/>
      <c r="W21" s="19"/>
      <c r="X21" s="19"/>
      <c r="Y21" s="19"/>
      <c r="Z21" s="21"/>
      <c r="AA21" s="21"/>
      <c r="AB21" s="21"/>
      <c r="AC21" s="21"/>
      <c r="AD21" s="21"/>
      <c r="AE21" s="21"/>
      <c r="AF21" s="21"/>
      <c r="AG21" s="21"/>
      <c r="AH21" s="21"/>
      <c r="AI21" s="21"/>
      <c r="AJ21" s="21"/>
      <c r="AK21" s="21"/>
      <c r="AL21" s="32"/>
      <c r="AN21" s="2" t="b">
        <f t="shared" si="9"/>
        <v>1</v>
      </c>
      <c r="AO21" s="16">
        <f>+AP20+1</f>
        <v>45505</v>
      </c>
      <c r="AP21" s="16">
        <f t="shared" si="10"/>
        <v>45535</v>
      </c>
      <c r="AQ21" s="3">
        <f t="shared" si="11"/>
        <v>22</v>
      </c>
      <c r="AR21" s="4">
        <v>14</v>
      </c>
      <c r="AS21" s="5">
        <f t="shared" si="5"/>
        <v>45240</v>
      </c>
      <c r="AT21" s="2">
        <f t="shared" si="4"/>
        <v>6</v>
      </c>
      <c r="AU21" s="17">
        <f t="shared" si="6"/>
        <v>1</v>
      </c>
      <c r="AV21" s="18" t="b">
        <f>EXACT(AR21,180)</f>
        <v>0</v>
      </c>
      <c r="AW21" s="17">
        <f t="shared" si="8"/>
        <v>0</v>
      </c>
    </row>
    <row r="22" spans="3:49" ht="24" customHeight="1" x14ac:dyDescent="0.15">
      <c r="C22" s="7" t="s">
        <v>57</v>
      </c>
      <c r="D22" s="528" t="s">
        <v>55</v>
      </c>
      <c r="E22" s="528"/>
      <c r="F22" s="528"/>
      <c r="G22" s="528"/>
      <c r="H22" s="528"/>
      <c r="I22" s="528"/>
      <c r="J22" s="11" t="s">
        <v>36</v>
      </c>
      <c r="K22" s="529">
        <v>10697</v>
      </c>
      <c r="L22" s="530"/>
      <c r="M22" s="530"/>
      <c r="N22" s="531"/>
      <c r="O22" s="11" t="s">
        <v>0</v>
      </c>
      <c r="P22" s="11"/>
      <c r="Q22" s="11"/>
      <c r="R22" s="11"/>
      <c r="S22" s="11"/>
      <c r="T22" s="11"/>
      <c r="U22" s="11"/>
      <c r="V22" s="31"/>
      <c r="W22" s="19"/>
      <c r="X22" s="19"/>
      <c r="Y22" s="19"/>
      <c r="Z22" s="21"/>
      <c r="AA22" s="21"/>
      <c r="AB22" s="21"/>
      <c r="AC22" s="21"/>
      <c r="AD22" s="21"/>
      <c r="AE22" s="21"/>
      <c r="AF22" s="21"/>
      <c r="AG22" s="21"/>
      <c r="AH22" s="21"/>
      <c r="AI22" s="21"/>
      <c r="AJ22" s="21"/>
      <c r="AK22" s="21"/>
      <c r="AL22" s="32"/>
      <c r="AN22" s="2" t="b">
        <f t="shared" si="9"/>
        <v>1</v>
      </c>
      <c r="AO22" s="16">
        <f>+AP21+1</f>
        <v>45536</v>
      </c>
      <c r="AP22" s="16">
        <f t="shared" si="10"/>
        <v>45535</v>
      </c>
      <c r="AQ22" s="3">
        <f t="shared" si="11"/>
        <v>0</v>
      </c>
      <c r="AR22" s="4">
        <v>15</v>
      </c>
      <c r="AS22" s="5">
        <f t="shared" si="5"/>
        <v>45241</v>
      </c>
      <c r="AT22" s="2">
        <f t="shared" si="4"/>
        <v>7</v>
      </c>
      <c r="AU22" s="17">
        <f t="shared" si="6"/>
        <v>1</v>
      </c>
      <c r="AV22" s="18" t="b">
        <f t="shared" si="7"/>
        <v>0</v>
      </c>
      <c r="AW22" s="17">
        <f t="shared" si="8"/>
        <v>0</v>
      </c>
    </row>
    <row r="23" spans="3:49" ht="17.25" customHeight="1" x14ac:dyDescent="0.15">
      <c r="C23" s="7"/>
      <c r="D23" s="521" t="s">
        <v>52</v>
      </c>
      <c r="E23" s="521"/>
      <c r="F23" s="521"/>
      <c r="G23" s="521"/>
      <c r="H23" s="521"/>
      <c r="I23" s="521"/>
      <c r="J23" s="19"/>
      <c r="K23" s="30" t="s">
        <v>58</v>
      </c>
      <c r="L23" s="19"/>
      <c r="M23" s="19"/>
      <c r="N23" s="19"/>
      <c r="O23" s="19"/>
      <c r="P23" s="31"/>
      <c r="Q23" s="31"/>
      <c r="R23" s="31"/>
      <c r="S23" s="31"/>
      <c r="T23" s="31"/>
      <c r="U23" s="31"/>
      <c r="V23" s="31"/>
      <c r="W23" s="33"/>
      <c r="X23" s="33"/>
      <c r="Y23" s="33"/>
      <c r="Z23" s="33"/>
      <c r="AA23" s="33"/>
      <c r="AB23" s="21"/>
      <c r="AC23" s="522"/>
      <c r="AD23" s="522"/>
      <c r="AE23" s="522"/>
      <c r="AF23" s="522"/>
      <c r="AG23" s="522"/>
      <c r="AH23" s="522"/>
      <c r="AI23" s="522"/>
      <c r="AJ23" s="522"/>
      <c r="AK23" s="20"/>
      <c r="AL23" s="32"/>
      <c r="AN23" s="2" t="b">
        <f t="shared" si="9"/>
        <v>0</v>
      </c>
      <c r="AO23" s="16" t="str">
        <f>IF(AP22=至,"",AP22+1)</f>
        <v/>
      </c>
      <c r="AP23" s="16" t="str">
        <f>IF(AO23="","",IF(至&gt;EOMONTH(AO23,0),EOMONTH(AO23,0),至))</f>
        <v/>
      </c>
      <c r="AQ23" s="3">
        <f>IF(AO23="",0,NETWORKDAYS(AO23,AP23))</f>
        <v>0</v>
      </c>
      <c r="AR23" s="4">
        <v>16</v>
      </c>
      <c r="AS23" s="5">
        <f t="shared" si="5"/>
        <v>45242</v>
      </c>
      <c r="AT23" s="2">
        <f t="shared" si="4"/>
        <v>1</v>
      </c>
      <c r="AU23" s="17">
        <f t="shared" si="6"/>
        <v>0</v>
      </c>
      <c r="AV23" s="18" t="b">
        <f t="shared" si="7"/>
        <v>0</v>
      </c>
      <c r="AW23" s="17">
        <f t="shared" si="8"/>
        <v>0</v>
      </c>
    </row>
    <row r="24" spans="3:49" ht="24" customHeight="1" x14ac:dyDescent="0.15">
      <c r="C24" s="7" t="s">
        <v>59</v>
      </c>
      <c r="D24" s="523" t="s">
        <v>60</v>
      </c>
      <c r="E24" s="523"/>
      <c r="F24" s="523"/>
      <c r="G24" s="523"/>
      <c r="H24" s="523"/>
      <c r="I24" s="523"/>
      <c r="J24" s="19" t="s">
        <v>61</v>
      </c>
      <c r="K24" s="524">
        <f>+AQ7</f>
        <v>128</v>
      </c>
      <c r="L24" s="525"/>
      <c r="M24" s="525"/>
      <c r="N24" s="526"/>
      <c r="O24" s="19" t="s">
        <v>62</v>
      </c>
      <c r="P24" s="527" t="s">
        <v>63</v>
      </c>
      <c r="Q24" s="527"/>
      <c r="R24" s="527"/>
      <c r="S24" s="527"/>
      <c r="T24" s="527"/>
      <c r="U24" s="527"/>
      <c r="V24" s="527"/>
      <c r="W24" s="527"/>
      <c r="X24" s="527"/>
      <c r="Y24" s="527"/>
      <c r="Z24" s="527"/>
      <c r="AA24" s="527"/>
      <c r="AB24" s="527"/>
      <c r="AC24" s="527"/>
      <c r="AD24" s="527"/>
      <c r="AE24" s="527"/>
      <c r="AF24" s="527"/>
      <c r="AG24" s="527"/>
      <c r="AH24" s="527"/>
      <c r="AI24" s="527"/>
      <c r="AJ24" s="527"/>
      <c r="AK24" s="20"/>
      <c r="AM24" s="7"/>
      <c r="AO24" s="16"/>
      <c r="AP24" s="16"/>
      <c r="AR24" s="4">
        <v>17</v>
      </c>
      <c r="AS24" s="5">
        <f t="shared" si="5"/>
        <v>45243</v>
      </c>
      <c r="AT24" s="2">
        <f t="shared" si="4"/>
        <v>2</v>
      </c>
      <c r="AU24" s="17">
        <f t="shared" si="6"/>
        <v>0</v>
      </c>
      <c r="AV24" s="18" t="b">
        <f t="shared" si="7"/>
        <v>0</v>
      </c>
      <c r="AW24" s="17">
        <f t="shared" si="8"/>
        <v>0</v>
      </c>
    </row>
    <row r="25" spans="3:49" ht="17.25" customHeight="1" x14ac:dyDescent="0.15">
      <c r="C25" s="7"/>
      <c r="D25" s="521" t="s">
        <v>48</v>
      </c>
      <c r="E25" s="521"/>
      <c r="F25" s="521"/>
      <c r="G25" s="521"/>
      <c r="H25" s="521"/>
      <c r="I25" s="521"/>
      <c r="J25" s="19"/>
      <c r="K25" s="30" t="s">
        <v>64</v>
      </c>
      <c r="L25" s="19"/>
      <c r="M25" s="19"/>
      <c r="N25" s="19"/>
      <c r="O25" s="19"/>
      <c r="P25" s="31"/>
      <c r="Q25" s="31"/>
      <c r="R25" s="31"/>
      <c r="S25" s="31"/>
      <c r="T25" s="31"/>
      <c r="U25" s="31"/>
      <c r="V25" s="31"/>
      <c r="W25" s="33"/>
      <c r="X25" s="33"/>
      <c r="Y25" s="33"/>
      <c r="Z25" s="33"/>
      <c r="AA25" s="33"/>
      <c r="AB25" s="21"/>
      <c r="AC25" s="21"/>
      <c r="AD25" s="33"/>
      <c r="AE25" s="33"/>
      <c r="AF25" s="33"/>
      <c r="AG25" s="33"/>
      <c r="AH25" s="33"/>
      <c r="AI25" s="33"/>
      <c r="AJ25" s="33"/>
      <c r="AK25" s="20"/>
      <c r="AM25" s="7"/>
      <c r="AO25" s="94">
        <v>44313</v>
      </c>
      <c r="AP25" s="95"/>
      <c r="AQ25" s="96"/>
      <c r="AR25" s="4">
        <v>18</v>
      </c>
      <c r="AS25" s="5">
        <f t="shared" si="5"/>
        <v>45244</v>
      </c>
      <c r="AT25" s="2">
        <f t="shared" si="4"/>
        <v>3</v>
      </c>
      <c r="AU25" s="17">
        <f t="shared" si="6"/>
        <v>1</v>
      </c>
      <c r="AV25" s="18" t="b">
        <f t="shared" si="7"/>
        <v>0</v>
      </c>
      <c r="AW25" s="17">
        <f t="shared" si="8"/>
        <v>0</v>
      </c>
    </row>
    <row r="26" spans="3:49" ht="24" customHeight="1" x14ac:dyDescent="0.15">
      <c r="C26" s="7" t="s">
        <v>65</v>
      </c>
      <c r="D26" s="523" t="s">
        <v>60</v>
      </c>
      <c r="E26" s="523"/>
      <c r="F26" s="523"/>
      <c r="G26" s="523"/>
      <c r="H26" s="523"/>
      <c r="I26" s="523"/>
      <c r="J26" s="19" t="s">
        <v>66</v>
      </c>
      <c r="K26" s="524">
        <f>IF(NETWORKDAYS(期限1+1,至)&lt;=0,"",NETWORKDAYS(期限1+1,至))</f>
        <v>92</v>
      </c>
      <c r="L26" s="525"/>
      <c r="M26" s="525"/>
      <c r="N26" s="526"/>
      <c r="O26" s="19" t="s">
        <v>62</v>
      </c>
      <c r="P26" s="527" t="s">
        <v>63</v>
      </c>
      <c r="Q26" s="527"/>
      <c r="R26" s="527"/>
      <c r="S26" s="527"/>
      <c r="T26" s="527"/>
      <c r="U26" s="527"/>
      <c r="V26" s="527"/>
      <c r="W26" s="527"/>
      <c r="X26" s="527"/>
      <c r="Y26" s="527"/>
      <c r="Z26" s="527"/>
      <c r="AA26" s="527"/>
      <c r="AB26" s="527"/>
      <c r="AC26" s="527"/>
      <c r="AD26" s="527"/>
      <c r="AE26" s="527"/>
      <c r="AF26" s="527"/>
      <c r="AG26" s="527"/>
      <c r="AH26" s="527"/>
      <c r="AI26" s="527"/>
      <c r="AJ26" s="527"/>
      <c r="AK26" s="19"/>
      <c r="AM26" s="7"/>
      <c r="AO26" s="97" t="s">
        <v>150</v>
      </c>
      <c r="AP26" s="98"/>
      <c r="AQ26" s="96"/>
      <c r="AR26" s="4">
        <v>19</v>
      </c>
      <c r="AS26" s="5">
        <f t="shared" si="5"/>
        <v>45245</v>
      </c>
      <c r="AT26" s="2">
        <f t="shared" si="4"/>
        <v>4</v>
      </c>
      <c r="AU26" s="17">
        <f t="shared" si="6"/>
        <v>1</v>
      </c>
      <c r="AV26" s="18" t="b">
        <f t="shared" si="7"/>
        <v>0</v>
      </c>
      <c r="AW26" s="17">
        <f t="shared" si="8"/>
        <v>0</v>
      </c>
    </row>
    <row r="27" spans="3:49" ht="17.25" customHeight="1" x14ac:dyDescent="0.15">
      <c r="C27" s="7"/>
      <c r="D27" s="521" t="s">
        <v>52</v>
      </c>
      <c r="E27" s="521"/>
      <c r="F27" s="521"/>
      <c r="G27" s="521"/>
      <c r="H27" s="521"/>
      <c r="I27" s="521"/>
      <c r="J27" s="19"/>
      <c r="K27" s="19"/>
      <c r="L27" s="19"/>
      <c r="M27" s="19"/>
      <c r="N27" s="19"/>
      <c r="O27" s="19"/>
      <c r="P27" s="19"/>
      <c r="Q27" s="19"/>
      <c r="R27" s="19"/>
      <c r="S27" s="19"/>
      <c r="T27" s="19"/>
      <c r="U27" s="19"/>
      <c r="V27" s="19"/>
      <c r="W27" s="24" t="s">
        <v>67</v>
      </c>
      <c r="X27" s="19"/>
      <c r="Y27" s="19"/>
      <c r="Z27" s="19"/>
      <c r="AA27" s="19"/>
      <c r="AB27" s="10"/>
      <c r="AC27" s="10"/>
      <c r="AD27" s="19"/>
      <c r="AE27" s="19"/>
      <c r="AF27" s="19"/>
      <c r="AG27" s="19"/>
      <c r="AH27" s="19"/>
      <c r="AI27" s="19"/>
      <c r="AJ27" s="19"/>
      <c r="AK27" s="19"/>
      <c r="AO27" s="499" t="s">
        <v>151</v>
      </c>
      <c r="AP27" s="499"/>
      <c r="AQ27" s="499"/>
      <c r="AR27" s="4">
        <v>20</v>
      </c>
      <c r="AS27" s="5">
        <f t="shared" si="5"/>
        <v>45246</v>
      </c>
      <c r="AT27" s="2">
        <f t="shared" si="4"/>
        <v>5</v>
      </c>
      <c r="AU27" s="17">
        <f t="shared" si="6"/>
        <v>1</v>
      </c>
      <c r="AV27" s="18" t="b">
        <f t="shared" si="7"/>
        <v>0</v>
      </c>
      <c r="AW27" s="17">
        <f t="shared" si="8"/>
        <v>0</v>
      </c>
    </row>
    <row r="28" spans="3:49" ht="24" customHeight="1" x14ac:dyDescent="0.15">
      <c r="C28" s="7" t="s">
        <v>68</v>
      </c>
      <c r="D28" s="517" t="s">
        <v>69</v>
      </c>
      <c r="E28" s="517"/>
      <c r="F28" s="517"/>
      <c r="G28" s="517"/>
      <c r="H28" s="517"/>
      <c r="I28" s="517"/>
      <c r="J28" s="19" t="s">
        <v>66</v>
      </c>
      <c r="K28" s="538" t="s">
        <v>70</v>
      </c>
      <c r="L28" s="538"/>
      <c r="M28" s="538"/>
      <c r="N28" s="538"/>
      <c r="O28" s="19"/>
      <c r="P28" s="19" t="s">
        <v>71</v>
      </c>
      <c r="Q28" s="516" t="s">
        <v>72</v>
      </c>
      <c r="R28" s="516"/>
      <c r="S28" s="516"/>
      <c r="T28" s="516"/>
      <c r="U28" s="19" t="s">
        <v>66</v>
      </c>
      <c r="V28" s="19"/>
      <c r="W28" s="539">
        <f>IF(W16&gt;K20,K20*K24,W16*K24)</f>
        <v>1169664</v>
      </c>
      <c r="X28" s="540"/>
      <c r="Y28" s="540"/>
      <c r="Z28" s="540"/>
      <c r="AA28" s="540"/>
      <c r="AB28" s="540"/>
      <c r="AC28" s="541"/>
      <c r="AD28" s="19"/>
      <c r="AE28" s="19"/>
      <c r="AF28" s="19"/>
      <c r="AG28" s="19"/>
      <c r="AH28" s="19"/>
      <c r="AI28" s="19"/>
      <c r="AJ28" s="10"/>
      <c r="AK28" s="19"/>
      <c r="AO28" s="499"/>
      <c r="AP28" s="499"/>
      <c r="AQ28" s="499"/>
      <c r="AR28" s="4">
        <v>21</v>
      </c>
      <c r="AS28" s="5">
        <f t="shared" si="5"/>
        <v>45247</v>
      </c>
      <c r="AT28" s="2">
        <f t="shared" si="4"/>
        <v>6</v>
      </c>
      <c r="AU28" s="17">
        <f t="shared" si="6"/>
        <v>1</v>
      </c>
      <c r="AV28" s="18" t="b">
        <f t="shared" si="7"/>
        <v>0</v>
      </c>
      <c r="AW28" s="17">
        <f t="shared" si="8"/>
        <v>0</v>
      </c>
    </row>
    <row r="29" spans="3:49" ht="17.25" customHeight="1" x14ac:dyDescent="0.15">
      <c r="C29" s="7"/>
      <c r="D29" s="521" t="s">
        <v>48</v>
      </c>
      <c r="E29" s="521"/>
      <c r="F29" s="521"/>
      <c r="G29" s="521"/>
      <c r="H29" s="521"/>
      <c r="I29" s="521"/>
      <c r="J29" s="19"/>
      <c r="K29" s="34"/>
      <c r="L29" s="34"/>
      <c r="M29" s="34"/>
      <c r="N29" s="34"/>
      <c r="O29" s="19"/>
      <c r="P29" s="19"/>
      <c r="Q29" s="19"/>
      <c r="R29" s="19"/>
      <c r="S29" s="19"/>
      <c r="T29" s="19"/>
      <c r="U29" s="19"/>
      <c r="V29" s="19"/>
      <c r="W29" s="35" t="s">
        <v>73</v>
      </c>
      <c r="X29" s="36"/>
      <c r="Y29" s="36"/>
      <c r="Z29" s="36"/>
      <c r="AA29" s="36"/>
      <c r="AC29" s="38"/>
      <c r="AD29" s="19"/>
      <c r="AE29" s="19"/>
      <c r="AF29" s="19"/>
      <c r="AG29" s="19"/>
      <c r="AH29" s="19"/>
      <c r="AI29" s="19"/>
      <c r="AJ29" s="10"/>
      <c r="AK29" s="19"/>
      <c r="AO29" s="499"/>
      <c r="AP29" s="499"/>
      <c r="AQ29" s="499"/>
      <c r="AR29" s="4">
        <v>22</v>
      </c>
      <c r="AS29" s="5">
        <f t="shared" si="5"/>
        <v>45248</v>
      </c>
      <c r="AT29" s="2">
        <f t="shared" si="4"/>
        <v>7</v>
      </c>
      <c r="AU29" s="17">
        <f t="shared" si="6"/>
        <v>1</v>
      </c>
      <c r="AV29" s="18" t="b">
        <f t="shared" si="7"/>
        <v>0</v>
      </c>
      <c r="AW29" s="17">
        <f t="shared" si="8"/>
        <v>0</v>
      </c>
    </row>
    <row r="30" spans="3:49" ht="24" customHeight="1" x14ac:dyDescent="0.15">
      <c r="C30" s="7" t="s">
        <v>74</v>
      </c>
      <c r="D30" s="517" t="s">
        <v>69</v>
      </c>
      <c r="E30" s="517"/>
      <c r="F30" s="517"/>
      <c r="G30" s="517"/>
      <c r="H30" s="517"/>
      <c r="I30" s="517"/>
      <c r="J30" s="19" t="s">
        <v>66</v>
      </c>
      <c r="K30" s="538" t="s">
        <v>75</v>
      </c>
      <c r="L30" s="538"/>
      <c r="M30" s="538"/>
      <c r="N30" s="538"/>
      <c r="O30" s="19"/>
      <c r="P30" s="19" t="s">
        <v>71</v>
      </c>
      <c r="Q30" s="516" t="s">
        <v>76</v>
      </c>
      <c r="R30" s="516"/>
      <c r="S30" s="516"/>
      <c r="T30" s="516"/>
      <c r="U30" s="19" t="s">
        <v>66</v>
      </c>
      <c r="V30" s="19"/>
      <c r="W30" s="539">
        <f>IF(K26="","",IF(W18&gt;K22,K22*K26,W18*K26))</f>
        <v>627440</v>
      </c>
      <c r="X30" s="540"/>
      <c r="Y30" s="540"/>
      <c r="Z30" s="540"/>
      <c r="AA30" s="540"/>
      <c r="AB30" s="540"/>
      <c r="AC30" s="541"/>
      <c r="AD30" s="19"/>
      <c r="AE30" s="19"/>
      <c r="AF30" s="19"/>
      <c r="AG30" s="19"/>
      <c r="AH30" s="19"/>
      <c r="AI30" s="19"/>
      <c r="AJ30" s="10"/>
      <c r="AK30" s="19"/>
      <c r="AO30" s="499"/>
      <c r="AP30" s="499"/>
      <c r="AQ30" s="499"/>
      <c r="AR30" s="4">
        <v>23</v>
      </c>
      <c r="AS30" s="5">
        <f t="shared" si="5"/>
        <v>45249</v>
      </c>
      <c r="AT30" s="2">
        <f t="shared" si="4"/>
        <v>1</v>
      </c>
      <c r="AU30" s="17">
        <f t="shared" si="6"/>
        <v>0</v>
      </c>
      <c r="AV30" s="18" t="b">
        <f t="shared" si="7"/>
        <v>0</v>
      </c>
      <c r="AW30" s="17">
        <f t="shared" si="8"/>
        <v>0</v>
      </c>
    </row>
    <row r="31" spans="3:49" ht="24" customHeight="1" thickBot="1" x14ac:dyDescent="0.2">
      <c r="C31" s="7"/>
      <c r="D31" s="521" t="s">
        <v>52</v>
      </c>
      <c r="E31" s="521"/>
      <c r="F31" s="521"/>
      <c r="G31" s="521"/>
      <c r="H31" s="521"/>
      <c r="I31" s="521"/>
      <c r="J31" s="19"/>
      <c r="K31" s="34"/>
      <c r="L31" s="34"/>
      <c r="M31" s="34"/>
      <c r="N31" s="34"/>
      <c r="O31" s="19"/>
      <c r="P31" s="19"/>
      <c r="Q31" s="19"/>
      <c r="R31" s="19"/>
      <c r="S31" s="19"/>
      <c r="T31" s="19"/>
      <c r="U31" s="19"/>
      <c r="V31" s="19"/>
      <c r="W31" s="36"/>
      <c r="X31" s="36"/>
      <c r="Y31" s="36"/>
      <c r="Z31" s="36"/>
      <c r="AA31" s="36"/>
      <c r="AC31" s="38"/>
      <c r="AD31" s="19"/>
      <c r="AE31" s="19"/>
      <c r="AF31" s="19"/>
      <c r="AG31" s="19"/>
      <c r="AH31" s="19"/>
      <c r="AI31" s="19"/>
      <c r="AJ31" s="10"/>
      <c r="AK31" s="19"/>
      <c r="AO31" s="500" t="s">
        <v>152</v>
      </c>
      <c r="AP31" s="500"/>
      <c r="AQ31" s="500"/>
      <c r="AR31" s="4">
        <v>24</v>
      </c>
      <c r="AS31" s="5">
        <f t="shared" si="5"/>
        <v>45250</v>
      </c>
      <c r="AT31" s="2">
        <f t="shared" si="4"/>
        <v>2</v>
      </c>
      <c r="AU31" s="17">
        <f t="shared" si="6"/>
        <v>0</v>
      </c>
      <c r="AV31" s="18" t="b">
        <f t="shared" si="7"/>
        <v>0</v>
      </c>
      <c r="AW31" s="17">
        <f t="shared" si="8"/>
        <v>0</v>
      </c>
    </row>
    <row r="32" spans="3:49" ht="24" customHeight="1" thickBot="1" x14ac:dyDescent="0.2">
      <c r="C32" s="7" t="s">
        <v>77</v>
      </c>
      <c r="D32" s="528" t="s">
        <v>78</v>
      </c>
      <c r="E32" s="528"/>
      <c r="F32" s="528"/>
      <c r="G32" s="528"/>
      <c r="H32" s="528"/>
      <c r="I32" s="528"/>
      <c r="J32" s="19" t="s">
        <v>79</v>
      </c>
      <c r="K32" s="516" t="s">
        <v>67</v>
      </c>
      <c r="L32" s="516"/>
      <c r="M32" s="516"/>
      <c r="N32" s="516"/>
      <c r="O32" s="19"/>
      <c r="P32" s="19" t="s">
        <v>80</v>
      </c>
      <c r="Q32" s="516" t="s">
        <v>73</v>
      </c>
      <c r="R32" s="516"/>
      <c r="S32" s="516"/>
      <c r="T32" s="516"/>
      <c r="U32" s="19"/>
      <c r="V32" s="19"/>
      <c r="W32" s="542">
        <f>IF(K26="",W28,W28+W30)</f>
        <v>1797104</v>
      </c>
      <c r="X32" s="543"/>
      <c r="Y32" s="543"/>
      <c r="Z32" s="543"/>
      <c r="AA32" s="543"/>
      <c r="AB32" s="543"/>
      <c r="AC32" s="544"/>
      <c r="AD32" s="19"/>
      <c r="AE32" s="19"/>
      <c r="AF32" s="19"/>
      <c r="AG32" s="19"/>
      <c r="AH32" s="19"/>
      <c r="AI32" s="19"/>
      <c r="AJ32" s="10"/>
      <c r="AK32" s="19"/>
      <c r="AO32" s="500"/>
      <c r="AP32" s="500"/>
      <c r="AQ32" s="500"/>
      <c r="AR32" s="4">
        <v>25</v>
      </c>
      <c r="AS32" s="5">
        <f t="shared" si="5"/>
        <v>45251</v>
      </c>
      <c r="AT32" s="2">
        <f t="shared" si="4"/>
        <v>3</v>
      </c>
      <c r="AU32" s="17">
        <f t="shared" si="6"/>
        <v>1</v>
      </c>
      <c r="AV32" s="18" t="b">
        <f t="shared" si="7"/>
        <v>0</v>
      </c>
      <c r="AW32" s="17">
        <f t="shared" si="8"/>
        <v>0</v>
      </c>
    </row>
    <row r="33" spans="3:49" ht="15.75" customHeight="1" x14ac:dyDescent="0.15">
      <c r="C33" s="7"/>
      <c r="D33" s="39"/>
      <c r="E33" s="39"/>
      <c r="F33" s="39"/>
      <c r="G33" s="39"/>
      <c r="H33" s="39"/>
      <c r="I33" s="39"/>
      <c r="J33" s="19"/>
      <c r="K33" s="19"/>
      <c r="L33" s="19"/>
      <c r="M33" s="19"/>
      <c r="N33" s="19"/>
      <c r="O33" s="19"/>
      <c r="P33" s="19"/>
      <c r="Q33" s="19"/>
      <c r="R33" s="19"/>
      <c r="S33" s="19"/>
      <c r="T33" s="19"/>
      <c r="U33" s="19"/>
      <c r="V33" s="19"/>
      <c r="W33" s="40"/>
      <c r="X33" s="40"/>
      <c r="Y33" s="40"/>
      <c r="Z33" s="40"/>
      <c r="AA33" s="40"/>
      <c r="AB33" s="41"/>
      <c r="AC33" s="10"/>
      <c r="AD33" s="19"/>
      <c r="AE33" s="19"/>
      <c r="AF33" s="19"/>
      <c r="AG33" s="19"/>
      <c r="AH33" s="19"/>
      <c r="AI33" s="19"/>
      <c r="AJ33" s="10"/>
      <c r="AK33" s="19"/>
      <c r="AO33" s="109"/>
      <c r="AP33" s="109"/>
      <c r="AQ33" s="110"/>
      <c r="AR33" s="4">
        <v>26</v>
      </c>
      <c r="AS33" s="5">
        <f t="shared" si="5"/>
        <v>45252</v>
      </c>
      <c r="AT33" s="2">
        <f t="shared" si="4"/>
        <v>4</v>
      </c>
      <c r="AU33" s="17">
        <f t="shared" si="6"/>
        <v>1</v>
      </c>
      <c r="AV33" s="18" t="b">
        <f t="shared" si="7"/>
        <v>0</v>
      </c>
      <c r="AW33" s="17">
        <f t="shared" si="8"/>
        <v>0</v>
      </c>
    </row>
    <row r="34" spans="3:49" ht="17.25" customHeight="1" x14ac:dyDescent="0.15">
      <c r="C34" s="13"/>
      <c r="D34" s="13"/>
      <c r="E34" s="13"/>
      <c r="F34" s="506" t="s">
        <v>81</v>
      </c>
      <c r="G34" s="507"/>
      <c r="H34" s="501">
        <f>IF(自="","",+AO8)</f>
        <v>45227</v>
      </c>
      <c r="I34" s="501"/>
      <c r="J34" s="501"/>
      <c r="K34" s="501"/>
      <c r="L34" s="501"/>
      <c r="M34" s="501"/>
      <c r="N34" s="501"/>
      <c r="O34" s="501"/>
      <c r="P34" s="503" t="str">
        <f>IF(自="","","～")</f>
        <v>～</v>
      </c>
      <c r="Q34" s="503"/>
      <c r="R34" s="503"/>
      <c r="S34" s="501">
        <f>IF(自="","",+AP8)</f>
        <v>45230</v>
      </c>
      <c r="T34" s="501"/>
      <c r="U34" s="501"/>
      <c r="V34" s="501"/>
      <c r="W34" s="501"/>
      <c r="X34" s="501"/>
      <c r="Y34" s="501"/>
      <c r="Z34" s="502"/>
      <c r="AA34" s="504">
        <f>IF(自="","",+AQ8)</f>
        <v>2</v>
      </c>
      <c r="AB34" s="504"/>
      <c r="AC34" s="504"/>
      <c r="AD34" s="505"/>
      <c r="AE34" s="7"/>
      <c r="AF34" s="13"/>
      <c r="AG34" s="13"/>
      <c r="AH34" s="13"/>
      <c r="AI34" s="13"/>
      <c r="AJ34" s="13"/>
      <c r="AK34" s="7"/>
      <c r="AO34" s="111">
        <v>44666</v>
      </c>
      <c r="AP34" s="108"/>
      <c r="AQ34" s="108"/>
      <c r="AR34" s="4">
        <v>27</v>
      </c>
      <c r="AS34" s="5">
        <f t="shared" si="5"/>
        <v>45253</v>
      </c>
      <c r="AT34" s="2">
        <f t="shared" si="4"/>
        <v>5</v>
      </c>
      <c r="AU34" s="17">
        <f t="shared" si="6"/>
        <v>1</v>
      </c>
      <c r="AV34" s="18" t="b">
        <f t="shared" si="7"/>
        <v>0</v>
      </c>
      <c r="AW34" s="17">
        <f t="shared" si="8"/>
        <v>0</v>
      </c>
    </row>
    <row r="35" spans="3:49" ht="17.25" customHeight="1" x14ac:dyDescent="0.15">
      <c r="C35" s="42"/>
      <c r="D35" s="42"/>
      <c r="E35" s="42"/>
      <c r="F35" s="508"/>
      <c r="G35" s="509"/>
      <c r="H35" s="501">
        <f t="shared" ref="H35:H40" si="12">IF(自="","",IF(AQ9&lt;=0,"",+AO9))</f>
        <v>45231</v>
      </c>
      <c r="I35" s="501"/>
      <c r="J35" s="501"/>
      <c r="K35" s="501"/>
      <c r="L35" s="501"/>
      <c r="M35" s="501"/>
      <c r="N35" s="501"/>
      <c r="O35" s="501"/>
      <c r="P35" s="503" t="str">
        <f t="shared" ref="P35:P40" si="13">IF(自="","",IF(AQ9&lt;=0,"","～"))</f>
        <v>～</v>
      </c>
      <c r="Q35" s="503"/>
      <c r="R35" s="503"/>
      <c r="S35" s="501">
        <f t="shared" ref="S35:S40" si="14">IF(自="","",IF(AQ9&lt;=0,"",+AP9))</f>
        <v>45260</v>
      </c>
      <c r="T35" s="501"/>
      <c r="U35" s="501"/>
      <c r="V35" s="501"/>
      <c r="W35" s="501"/>
      <c r="X35" s="501"/>
      <c r="Y35" s="501"/>
      <c r="Z35" s="502"/>
      <c r="AA35" s="504">
        <f t="shared" ref="AA35:AA40" si="15">IF(自="","",IF(AQ9&lt;=0,"",+AQ9))</f>
        <v>22</v>
      </c>
      <c r="AB35" s="504"/>
      <c r="AC35" s="504"/>
      <c r="AD35" s="505"/>
      <c r="AE35" s="7"/>
      <c r="AF35" s="42"/>
      <c r="AG35" s="42"/>
      <c r="AH35" s="42"/>
      <c r="AI35" s="42"/>
      <c r="AJ35" s="42"/>
      <c r="AK35" s="7"/>
      <c r="AO35" s="112" t="s">
        <v>160</v>
      </c>
      <c r="AR35" s="4">
        <v>28</v>
      </c>
      <c r="AS35" s="5">
        <f t="shared" si="5"/>
        <v>45254</v>
      </c>
      <c r="AT35" s="2">
        <f t="shared" si="4"/>
        <v>6</v>
      </c>
      <c r="AU35" s="17">
        <f t="shared" si="6"/>
        <v>1</v>
      </c>
      <c r="AV35" s="18" t="b">
        <f t="shared" si="7"/>
        <v>0</v>
      </c>
      <c r="AW35" s="17">
        <f t="shared" si="8"/>
        <v>0</v>
      </c>
    </row>
    <row r="36" spans="3:49" ht="17.25" customHeight="1" x14ac:dyDescent="0.15">
      <c r="C36" s="42"/>
      <c r="D36" s="42"/>
      <c r="E36" s="42"/>
      <c r="F36" s="508"/>
      <c r="G36" s="509"/>
      <c r="H36" s="501">
        <f t="shared" si="12"/>
        <v>45261</v>
      </c>
      <c r="I36" s="501"/>
      <c r="J36" s="501"/>
      <c r="K36" s="501"/>
      <c r="L36" s="501"/>
      <c r="M36" s="501"/>
      <c r="N36" s="501"/>
      <c r="O36" s="501"/>
      <c r="P36" s="503" t="str">
        <f t="shared" si="13"/>
        <v>～</v>
      </c>
      <c r="Q36" s="503"/>
      <c r="R36" s="503"/>
      <c r="S36" s="501">
        <f t="shared" si="14"/>
        <v>45291</v>
      </c>
      <c r="T36" s="501"/>
      <c r="U36" s="501"/>
      <c r="V36" s="501"/>
      <c r="W36" s="501"/>
      <c r="X36" s="501"/>
      <c r="Y36" s="501"/>
      <c r="Z36" s="502"/>
      <c r="AA36" s="504">
        <f t="shared" si="15"/>
        <v>21</v>
      </c>
      <c r="AB36" s="504"/>
      <c r="AC36" s="504"/>
      <c r="AD36" s="505"/>
      <c r="AE36" s="7"/>
      <c r="AF36" s="42"/>
      <c r="AG36" s="42"/>
      <c r="AH36" s="42"/>
      <c r="AI36" s="42"/>
      <c r="AJ36" s="42"/>
      <c r="AK36" s="7"/>
      <c r="AO36" s="545" t="s">
        <v>161</v>
      </c>
      <c r="AP36" s="545"/>
      <c r="AQ36" s="545"/>
      <c r="AR36" s="4">
        <v>29</v>
      </c>
      <c r="AS36" s="5">
        <f t="shared" si="5"/>
        <v>45255</v>
      </c>
      <c r="AT36" s="2">
        <f t="shared" si="4"/>
        <v>7</v>
      </c>
      <c r="AU36" s="17">
        <f t="shared" si="6"/>
        <v>1</v>
      </c>
      <c r="AV36" s="18" t="b">
        <f t="shared" si="7"/>
        <v>0</v>
      </c>
      <c r="AW36" s="17">
        <f t="shared" si="8"/>
        <v>0</v>
      </c>
    </row>
    <row r="37" spans="3:49" ht="17.25" customHeight="1" x14ac:dyDescent="0.15">
      <c r="C37" s="42"/>
      <c r="D37" s="42"/>
      <c r="E37" s="42"/>
      <c r="F37" s="508"/>
      <c r="G37" s="509"/>
      <c r="H37" s="501">
        <f t="shared" si="12"/>
        <v>45292</v>
      </c>
      <c r="I37" s="501"/>
      <c r="J37" s="501"/>
      <c r="K37" s="501"/>
      <c r="L37" s="501"/>
      <c r="M37" s="501"/>
      <c r="N37" s="501"/>
      <c r="O37" s="501"/>
      <c r="P37" s="503" t="str">
        <f t="shared" si="13"/>
        <v>～</v>
      </c>
      <c r="Q37" s="503"/>
      <c r="R37" s="503"/>
      <c r="S37" s="501">
        <f t="shared" si="14"/>
        <v>45322</v>
      </c>
      <c r="T37" s="501"/>
      <c r="U37" s="501"/>
      <c r="V37" s="501"/>
      <c r="W37" s="501"/>
      <c r="X37" s="501"/>
      <c r="Y37" s="501"/>
      <c r="Z37" s="502"/>
      <c r="AA37" s="504">
        <f t="shared" si="15"/>
        <v>23</v>
      </c>
      <c r="AB37" s="504"/>
      <c r="AC37" s="504"/>
      <c r="AD37" s="505"/>
      <c r="AE37" s="7"/>
      <c r="AF37" s="42"/>
      <c r="AG37" s="42"/>
      <c r="AH37" s="42"/>
      <c r="AI37" s="42"/>
      <c r="AJ37" s="42"/>
      <c r="AK37" s="7"/>
      <c r="AO37" s="545"/>
      <c r="AP37" s="545"/>
      <c r="AQ37" s="545"/>
      <c r="AR37" s="4">
        <v>30</v>
      </c>
      <c r="AS37" s="5">
        <f t="shared" si="5"/>
        <v>45256</v>
      </c>
      <c r="AT37" s="2">
        <f t="shared" si="4"/>
        <v>1</v>
      </c>
      <c r="AU37" s="17">
        <f t="shared" si="6"/>
        <v>0</v>
      </c>
      <c r="AV37" s="18" t="b">
        <f t="shared" si="7"/>
        <v>0</v>
      </c>
      <c r="AW37" s="17">
        <f t="shared" si="8"/>
        <v>0</v>
      </c>
    </row>
    <row r="38" spans="3:49" ht="17.25" customHeight="1" x14ac:dyDescent="0.15">
      <c r="C38" s="42"/>
      <c r="D38" s="42"/>
      <c r="E38" s="42"/>
      <c r="F38" s="508"/>
      <c r="G38" s="509"/>
      <c r="H38" s="501">
        <f t="shared" si="12"/>
        <v>45323</v>
      </c>
      <c r="I38" s="501"/>
      <c r="J38" s="501"/>
      <c r="K38" s="501"/>
      <c r="L38" s="501"/>
      <c r="M38" s="501"/>
      <c r="N38" s="501"/>
      <c r="O38" s="501"/>
      <c r="P38" s="503" t="str">
        <f t="shared" si="13"/>
        <v>～</v>
      </c>
      <c r="Q38" s="503"/>
      <c r="R38" s="503"/>
      <c r="S38" s="501">
        <f t="shared" si="14"/>
        <v>45351</v>
      </c>
      <c r="T38" s="501"/>
      <c r="U38" s="501"/>
      <c r="V38" s="501"/>
      <c r="W38" s="501"/>
      <c r="X38" s="501"/>
      <c r="Y38" s="501"/>
      <c r="Z38" s="502"/>
      <c r="AA38" s="504">
        <f t="shared" si="15"/>
        <v>21</v>
      </c>
      <c r="AB38" s="504"/>
      <c r="AC38" s="504"/>
      <c r="AD38" s="505"/>
      <c r="AE38" s="7"/>
      <c r="AF38" s="42"/>
      <c r="AG38" s="42"/>
      <c r="AH38" s="42"/>
      <c r="AI38" s="42"/>
      <c r="AJ38" s="42"/>
      <c r="AK38" s="7"/>
      <c r="AO38" s="545"/>
      <c r="AP38" s="545"/>
      <c r="AQ38" s="545"/>
      <c r="AR38" s="4">
        <v>31</v>
      </c>
      <c r="AS38" s="5">
        <f t="shared" si="5"/>
        <v>45257</v>
      </c>
      <c r="AT38" s="2">
        <f t="shared" si="4"/>
        <v>2</v>
      </c>
      <c r="AU38" s="17">
        <f t="shared" si="6"/>
        <v>0</v>
      </c>
      <c r="AV38" s="18" t="b">
        <f t="shared" si="7"/>
        <v>0</v>
      </c>
      <c r="AW38" s="17">
        <f t="shared" si="8"/>
        <v>0</v>
      </c>
    </row>
    <row r="39" spans="3:49" ht="17.25" customHeight="1" x14ac:dyDescent="0.15">
      <c r="C39" s="42"/>
      <c r="D39" s="42"/>
      <c r="E39" s="42"/>
      <c r="F39" s="508"/>
      <c r="G39" s="509"/>
      <c r="H39" s="501">
        <f t="shared" si="12"/>
        <v>45352</v>
      </c>
      <c r="I39" s="501"/>
      <c r="J39" s="501"/>
      <c r="K39" s="501"/>
      <c r="L39" s="501"/>
      <c r="M39" s="501"/>
      <c r="N39" s="501"/>
      <c r="O39" s="501"/>
      <c r="P39" s="503" t="str">
        <f t="shared" si="13"/>
        <v>～</v>
      </c>
      <c r="Q39" s="503"/>
      <c r="R39" s="503"/>
      <c r="S39" s="501">
        <f t="shared" si="14"/>
        <v>45382</v>
      </c>
      <c r="T39" s="501"/>
      <c r="U39" s="501"/>
      <c r="V39" s="501"/>
      <c r="W39" s="501"/>
      <c r="X39" s="501"/>
      <c r="Y39" s="501"/>
      <c r="Z39" s="502"/>
      <c r="AA39" s="504">
        <f t="shared" si="15"/>
        <v>21</v>
      </c>
      <c r="AB39" s="504"/>
      <c r="AC39" s="504"/>
      <c r="AD39" s="505"/>
      <c r="AE39" s="7"/>
      <c r="AF39" s="42"/>
      <c r="AG39" s="42"/>
      <c r="AH39" s="42"/>
      <c r="AI39" s="42"/>
      <c r="AJ39" s="42"/>
      <c r="AK39" s="7"/>
      <c r="AO39" s="545"/>
      <c r="AP39" s="545"/>
      <c r="AQ39" s="545"/>
      <c r="AR39" s="4">
        <v>32</v>
      </c>
      <c r="AS39" s="5">
        <f t="shared" si="5"/>
        <v>45258</v>
      </c>
      <c r="AT39" s="2">
        <f t="shared" si="4"/>
        <v>3</v>
      </c>
      <c r="AU39" s="17">
        <f t="shared" si="6"/>
        <v>1</v>
      </c>
      <c r="AV39" s="18" t="b">
        <f t="shared" si="7"/>
        <v>0</v>
      </c>
      <c r="AW39" s="17">
        <f t="shared" si="8"/>
        <v>0</v>
      </c>
    </row>
    <row r="40" spans="3:49" ht="17.25" customHeight="1" x14ac:dyDescent="0.15">
      <c r="C40" s="42"/>
      <c r="D40" s="42"/>
      <c r="E40" s="42"/>
      <c r="F40" s="508"/>
      <c r="G40" s="509"/>
      <c r="H40" s="501">
        <f t="shared" si="12"/>
        <v>45383</v>
      </c>
      <c r="I40" s="501"/>
      <c r="J40" s="501"/>
      <c r="K40" s="501"/>
      <c r="L40" s="501"/>
      <c r="M40" s="501"/>
      <c r="N40" s="501"/>
      <c r="O40" s="501"/>
      <c r="P40" s="503" t="str">
        <f t="shared" si="13"/>
        <v>～</v>
      </c>
      <c r="Q40" s="503"/>
      <c r="R40" s="503"/>
      <c r="S40" s="501">
        <f t="shared" si="14"/>
        <v>45406</v>
      </c>
      <c r="T40" s="501"/>
      <c r="U40" s="501"/>
      <c r="V40" s="501"/>
      <c r="W40" s="501"/>
      <c r="X40" s="501"/>
      <c r="Y40" s="501"/>
      <c r="Z40" s="502"/>
      <c r="AA40" s="504">
        <f t="shared" si="15"/>
        <v>18</v>
      </c>
      <c r="AB40" s="504"/>
      <c r="AC40" s="504"/>
      <c r="AD40" s="505"/>
      <c r="AE40" s="7"/>
      <c r="AF40" s="42"/>
      <c r="AG40" s="42"/>
      <c r="AH40" s="42"/>
      <c r="AI40" s="42"/>
      <c r="AJ40" s="42"/>
      <c r="AK40" s="7"/>
      <c r="AO40" s="109"/>
      <c r="AP40" s="109"/>
      <c r="AQ40" s="110"/>
      <c r="AR40" s="4">
        <v>33</v>
      </c>
      <c r="AS40" s="5">
        <f t="shared" si="5"/>
        <v>45259</v>
      </c>
      <c r="AT40" s="2">
        <f t="shared" si="4"/>
        <v>4</v>
      </c>
      <c r="AU40" s="17">
        <f t="shared" si="6"/>
        <v>1</v>
      </c>
      <c r="AV40" s="18" t="b">
        <f t="shared" si="7"/>
        <v>0</v>
      </c>
      <c r="AW40" s="17">
        <f t="shared" si="8"/>
        <v>0</v>
      </c>
    </row>
    <row r="41" spans="3:49" ht="17.25" customHeight="1" x14ac:dyDescent="0.15">
      <c r="C41" s="42"/>
      <c r="D41" s="42"/>
      <c r="E41" s="42"/>
      <c r="F41" s="508"/>
      <c r="G41" s="509"/>
      <c r="H41" s="501">
        <f t="shared" ref="H41:H45" si="16">IF(自="","",IF(AQ17&lt;=-1,"",+AO17))</f>
        <v>45407</v>
      </c>
      <c r="I41" s="501"/>
      <c r="J41" s="501"/>
      <c r="K41" s="501"/>
      <c r="L41" s="501"/>
      <c r="M41" s="501"/>
      <c r="N41" s="501"/>
      <c r="O41" s="501"/>
      <c r="P41" s="503" t="str">
        <f>IF(自="","",IF(AQ17&lt;=-1,"","～"))</f>
        <v>～</v>
      </c>
      <c r="Q41" s="503"/>
      <c r="R41" s="503"/>
      <c r="S41" s="501">
        <f t="shared" ref="S41:S45" si="17">IF(自="","",IF(AQ17&lt;=-1,"",AP17))</f>
        <v>45412</v>
      </c>
      <c r="T41" s="501"/>
      <c r="U41" s="501"/>
      <c r="V41" s="501"/>
      <c r="W41" s="501"/>
      <c r="X41" s="501"/>
      <c r="Y41" s="501"/>
      <c r="Z41" s="502"/>
      <c r="AA41" s="504">
        <f t="shared" ref="AA41:AA45" si="18">IF(自="","",IF(AQ17&lt;=-1,"",AQ17))</f>
        <v>4</v>
      </c>
      <c r="AB41" s="504"/>
      <c r="AC41" s="504"/>
      <c r="AD41" s="505"/>
      <c r="AE41" s="7"/>
      <c r="AF41" s="42"/>
      <c r="AG41" s="42"/>
      <c r="AH41" s="42"/>
      <c r="AI41" s="42"/>
      <c r="AJ41" s="42"/>
      <c r="AK41" s="7"/>
      <c r="AO41" s="103">
        <v>44666</v>
      </c>
      <c r="AP41" s="101"/>
      <c r="AQ41" s="102"/>
      <c r="AR41" s="4">
        <v>34</v>
      </c>
      <c r="AS41" s="5">
        <f t="shared" si="5"/>
        <v>45260</v>
      </c>
      <c r="AT41" s="2">
        <f t="shared" si="4"/>
        <v>5</v>
      </c>
      <c r="AU41" s="17">
        <f t="shared" si="6"/>
        <v>1</v>
      </c>
      <c r="AV41" s="18" t="b">
        <f t="shared" si="7"/>
        <v>0</v>
      </c>
      <c r="AW41" s="17">
        <f t="shared" si="8"/>
        <v>0</v>
      </c>
    </row>
    <row r="42" spans="3:49" ht="17.25" customHeight="1" x14ac:dyDescent="0.15">
      <c r="C42" s="42"/>
      <c r="D42" s="42"/>
      <c r="E42" s="42"/>
      <c r="F42" s="508"/>
      <c r="G42" s="509"/>
      <c r="H42" s="501">
        <f t="shared" si="16"/>
        <v>45413</v>
      </c>
      <c r="I42" s="501"/>
      <c r="J42" s="501"/>
      <c r="K42" s="501"/>
      <c r="L42" s="501"/>
      <c r="M42" s="501"/>
      <c r="N42" s="501"/>
      <c r="O42" s="501"/>
      <c r="P42" s="503" t="str">
        <f>IF(自="","",IF(AQ18&lt;=-1,"","～"))</f>
        <v>～</v>
      </c>
      <c r="Q42" s="503"/>
      <c r="R42" s="503"/>
      <c r="S42" s="501">
        <f t="shared" si="17"/>
        <v>45443</v>
      </c>
      <c r="T42" s="501"/>
      <c r="U42" s="501"/>
      <c r="V42" s="501"/>
      <c r="W42" s="501"/>
      <c r="X42" s="501"/>
      <c r="Y42" s="501"/>
      <c r="Z42" s="502"/>
      <c r="AA42" s="504">
        <f t="shared" si="18"/>
        <v>23</v>
      </c>
      <c r="AB42" s="504"/>
      <c r="AC42" s="504"/>
      <c r="AD42" s="505"/>
      <c r="AE42" s="7"/>
      <c r="AF42" s="42"/>
      <c r="AG42" s="42"/>
      <c r="AH42" s="42"/>
      <c r="AI42" s="42"/>
      <c r="AJ42" s="42"/>
      <c r="AK42" s="7"/>
      <c r="AO42" s="545" t="s">
        <v>158</v>
      </c>
      <c r="AP42" s="545"/>
      <c r="AQ42" s="545"/>
      <c r="AR42" s="4">
        <v>35</v>
      </c>
      <c r="AS42" s="5">
        <f t="shared" si="5"/>
        <v>45261</v>
      </c>
      <c r="AT42" s="2">
        <f t="shared" si="4"/>
        <v>6</v>
      </c>
      <c r="AU42" s="17">
        <f t="shared" si="6"/>
        <v>1</v>
      </c>
      <c r="AV42" s="18" t="b">
        <f t="shared" si="7"/>
        <v>0</v>
      </c>
      <c r="AW42" s="17">
        <f t="shared" si="8"/>
        <v>0</v>
      </c>
    </row>
    <row r="43" spans="3:49" ht="17.25" customHeight="1" x14ac:dyDescent="0.15">
      <c r="C43" s="42"/>
      <c r="D43" s="42"/>
      <c r="E43" s="42"/>
      <c r="F43" s="508"/>
      <c r="G43" s="509"/>
      <c r="H43" s="501">
        <f t="shared" si="16"/>
        <v>45444</v>
      </c>
      <c r="I43" s="501"/>
      <c r="J43" s="501"/>
      <c r="K43" s="501"/>
      <c r="L43" s="501"/>
      <c r="M43" s="501"/>
      <c r="N43" s="501"/>
      <c r="O43" s="501"/>
      <c r="P43" s="503" t="str">
        <f>IF(自="","",IF(AQ19&lt;=-1,"","～"))</f>
        <v>～</v>
      </c>
      <c r="Q43" s="503"/>
      <c r="R43" s="503"/>
      <c r="S43" s="501">
        <f t="shared" si="17"/>
        <v>45473</v>
      </c>
      <c r="T43" s="501"/>
      <c r="U43" s="501"/>
      <c r="V43" s="501"/>
      <c r="W43" s="501"/>
      <c r="X43" s="501"/>
      <c r="Y43" s="501"/>
      <c r="Z43" s="502"/>
      <c r="AA43" s="504">
        <f t="shared" si="18"/>
        <v>20</v>
      </c>
      <c r="AB43" s="504"/>
      <c r="AC43" s="504"/>
      <c r="AD43" s="505"/>
      <c r="AE43" s="7"/>
      <c r="AF43" s="42"/>
      <c r="AG43" s="42"/>
      <c r="AH43" s="42"/>
      <c r="AI43" s="42"/>
      <c r="AJ43" s="42"/>
      <c r="AK43" s="7"/>
      <c r="AO43" s="545"/>
      <c r="AP43" s="545"/>
      <c r="AQ43" s="545"/>
      <c r="AR43" s="4">
        <v>36</v>
      </c>
      <c r="AS43" s="5">
        <f t="shared" si="5"/>
        <v>45262</v>
      </c>
      <c r="AT43" s="2">
        <f t="shared" si="4"/>
        <v>7</v>
      </c>
      <c r="AU43" s="17">
        <f t="shared" si="6"/>
        <v>1</v>
      </c>
      <c r="AV43" s="18" t="b">
        <f t="shared" si="7"/>
        <v>0</v>
      </c>
      <c r="AW43" s="17">
        <f t="shared" si="8"/>
        <v>0</v>
      </c>
    </row>
    <row r="44" spans="3:49" ht="17.25" customHeight="1" x14ac:dyDescent="0.15">
      <c r="C44" s="42"/>
      <c r="D44" s="42"/>
      <c r="E44" s="42"/>
      <c r="F44" s="508"/>
      <c r="G44" s="509"/>
      <c r="H44" s="501">
        <f t="shared" si="16"/>
        <v>45474</v>
      </c>
      <c r="I44" s="501"/>
      <c r="J44" s="501"/>
      <c r="K44" s="501"/>
      <c r="L44" s="501"/>
      <c r="M44" s="501"/>
      <c r="N44" s="501"/>
      <c r="O44" s="501"/>
      <c r="P44" s="503" t="str">
        <f>IF(自="","",IF(AQ20&lt;=-1,"","～"))</f>
        <v>～</v>
      </c>
      <c r="Q44" s="503"/>
      <c r="R44" s="503"/>
      <c r="S44" s="501">
        <f t="shared" si="17"/>
        <v>45504</v>
      </c>
      <c r="T44" s="501"/>
      <c r="U44" s="501"/>
      <c r="V44" s="501"/>
      <c r="W44" s="501"/>
      <c r="X44" s="501"/>
      <c r="Y44" s="501"/>
      <c r="Z44" s="502"/>
      <c r="AA44" s="504">
        <f t="shared" si="18"/>
        <v>23</v>
      </c>
      <c r="AB44" s="504"/>
      <c r="AC44" s="504"/>
      <c r="AD44" s="505"/>
      <c r="AE44" s="7"/>
      <c r="AF44" s="42"/>
      <c r="AG44" s="42"/>
      <c r="AH44" s="42"/>
      <c r="AI44" s="42"/>
      <c r="AJ44" s="42"/>
      <c r="AK44" s="7"/>
      <c r="AO44" s="545" t="s">
        <v>159</v>
      </c>
      <c r="AP44" s="545"/>
      <c r="AQ44" s="545"/>
      <c r="AR44" s="4">
        <v>37</v>
      </c>
      <c r="AS44" s="5">
        <f t="shared" si="5"/>
        <v>45263</v>
      </c>
      <c r="AT44" s="2">
        <f t="shared" si="4"/>
        <v>1</v>
      </c>
      <c r="AU44" s="17">
        <f t="shared" si="6"/>
        <v>0</v>
      </c>
      <c r="AV44" s="18" t="b">
        <f t="shared" si="7"/>
        <v>0</v>
      </c>
      <c r="AW44" s="17">
        <f t="shared" si="8"/>
        <v>0</v>
      </c>
    </row>
    <row r="45" spans="3:49" ht="17.25" customHeight="1" x14ac:dyDescent="0.15">
      <c r="C45" s="42"/>
      <c r="D45" s="42"/>
      <c r="E45" s="42"/>
      <c r="F45" s="508"/>
      <c r="G45" s="509"/>
      <c r="H45" s="501">
        <f t="shared" si="16"/>
        <v>45505</v>
      </c>
      <c r="I45" s="501"/>
      <c r="J45" s="501"/>
      <c r="K45" s="501"/>
      <c r="L45" s="501"/>
      <c r="M45" s="501"/>
      <c r="N45" s="501"/>
      <c r="O45" s="501"/>
      <c r="P45" s="503" t="str">
        <f>IF(自="","",IF(AQ20&lt;=-1,"","～"))</f>
        <v>～</v>
      </c>
      <c r="Q45" s="503"/>
      <c r="R45" s="503"/>
      <c r="S45" s="501">
        <f t="shared" si="17"/>
        <v>45535</v>
      </c>
      <c r="T45" s="501"/>
      <c r="U45" s="501"/>
      <c r="V45" s="501"/>
      <c r="W45" s="501"/>
      <c r="X45" s="501"/>
      <c r="Y45" s="501"/>
      <c r="Z45" s="502"/>
      <c r="AA45" s="504">
        <f t="shared" si="18"/>
        <v>22</v>
      </c>
      <c r="AB45" s="504"/>
      <c r="AC45" s="504"/>
      <c r="AD45" s="505"/>
      <c r="AE45" s="7"/>
      <c r="AF45" s="42"/>
      <c r="AG45" s="42"/>
      <c r="AH45" s="42"/>
      <c r="AI45" s="42"/>
      <c r="AJ45" s="42"/>
      <c r="AK45" s="7"/>
      <c r="AO45" s="545"/>
      <c r="AP45" s="545"/>
      <c r="AQ45" s="545"/>
      <c r="AR45" s="4">
        <v>38</v>
      </c>
      <c r="AS45" s="5">
        <f t="shared" si="5"/>
        <v>45264</v>
      </c>
      <c r="AT45" s="2">
        <f t="shared" si="4"/>
        <v>2</v>
      </c>
      <c r="AU45" s="17">
        <f t="shared" si="6"/>
        <v>0</v>
      </c>
      <c r="AV45" s="18" t="b">
        <f t="shared" si="7"/>
        <v>0</v>
      </c>
      <c r="AW45" s="17">
        <f t="shared" si="8"/>
        <v>0</v>
      </c>
    </row>
    <row r="46" spans="3:49" ht="17.25" customHeight="1" x14ac:dyDescent="0.15">
      <c r="C46" s="7"/>
      <c r="D46" s="43"/>
      <c r="E46" s="7"/>
      <c r="F46" s="510"/>
      <c r="G46" s="511"/>
      <c r="H46" s="501"/>
      <c r="I46" s="501"/>
      <c r="J46" s="501"/>
      <c r="K46" s="501"/>
      <c r="L46" s="501"/>
      <c r="M46" s="501"/>
      <c r="N46" s="501"/>
      <c r="O46" s="501"/>
      <c r="P46" s="503"/>
      <c r="Q46" s="503"/>
      <c r="R46" s="503"/>
      <c r="S46" s="501"/>
      <c r="T46" s="501"/>
      <c r="U46" s="501"/>
      <c r="V46" s="501"/>
      <c r="W46" s="501"/>
      <c r="X46" s="501"/>
      <c r="Y46" s="501"/>
      <c r="Z46" s="502"/>
      <c r="AA46" s="504"/>
      <c r="AB46" s="504"/>
      <c r="AC46" s="504"/>
      <c r="AD46" s="505"/>
      <c r="AE46" s="7"/>
      <c r="AF46" s="7"/>
      <c r="AG46" s="7"/>
      <c r="AH46" s="7"/>
      <c r="AI46" s="7"/>
      <c r="AJ46" s="7"/>
      <c r="AK46" s="43"/>
      <c r="AO46" s="545"/>
      <c r="AP46" s="545"/>
      <c r="AQ46" s="545"/>
      <c r="AR46" s="4">
        <v>39</v>
      </c>
      <c r="AS46" s="5">
        <f t="shared" si="5"/>
        <v>45265</v>
      </c>
      <c r="AT46" s="2">
        <f t="shared" si="4"/>
        <v>3</v>
      </c>
      <c r="AU46" s="17">
        <f t="shared" si="6"/>
        <v>1</v>
      </c>
      <c r="AV46" s="18" t="b">
        <f t="shared" si="7"/>
        <v>0</v>
      </c>
      <c r="AW46" s="17">
        <f t="shared" si="8"/>
        <v>0</v>
      </c>
    </row>
    <row r="47" spans="3:49" ht="24" customHeight="1" x14ac:dyDescent="0.15">
      <c r="C47" s="7"/>
      <c r="D47" s="7"/>
      <c r="E47" s="99" t="s">
        <v>82</v>
      </c>
      <c r="F47" s="93"/>
      <c r="G47" s="93"/>
      <c r="H47" s="7"/>
      <c r="I47" s="7"/>
      <c r="J47" s="7"/>
      <c r="K47" s="7"/>
      <c r="L47" s="7"/>
      <c r="M47" s="7"/>
      <c r="N47" s="7"/>
      <c r="O47" s="7"/>
      <c r="P47" s="7"/>
      <c r="Q47" s="7"/>
      <c r="R47" s="7"/>
      <c r="S47" s="7"/>
      <c r="T47" s="7"/>
      <c r="U47" s="7"/>
      <c r="V47" s="7"/>
      <c r="W47" s="7"/>
      <c r="X47" s="7"/>
      <c r="Y47" s="7"/>
      <c r="Z47" s="7"/>
      <c r="AA47" s="7"/>
      <c r="AB47" s="8"/>
      <c r="AC47" s="8"/>
      <c r="AD47" s="7"/>
      <c r="AE47" s="93"/>
      <c r="AF47" s="93"/>
      <c r="AG47" s="93"/>
      <c r="AH47" s="93"/>
      <c r="AI47" s="93"/>
      <c r="AJ47" s="93"/>
      <c r="AK47" s="7"/>
      <c r="AR47" s="4">
        <v>40</v>
      </c>
      <c r="AS47" s="5">
        <f t="shared" si="5"/>
        <v>45266</v>
      </c>
      <c r="AT47" s="2">
        <f t="shared" si="4"/>
        <v>4</v>
      </c>
      <c r="AU47" s="17">
        <f t="shared" si="6"/>
        <v>1</v>
      </c>
      <c r="AV47" s="18" t="b">
        <f t="shared" si="7"/>
        <v>0</v>
      </c>
      <c r="AW47" s="17">
        <f t="shared" si="8"/>
        <v>0</v>
      </c>
    </row>
    <row r="48" spans="3:49" ht="24" customHeight="1" x14ac:dyDescent="0.15">
      <c r="H48" s="93"/>
      <c r="I48" s="93"/>
      <c r="J48" s="93"/>
      <c r="K48" s="93"/>
      <c r="L48" s="93"/>
      <c r="M48" s="93"/>
      <c r="N48" s="93"/>
      <c r="O48" s="93"/>
      <c r="P48" s="93"/>
      <c r="Q48" s="93"/>
      <c r="R48" s="93"/>
      <c r="S48" s="93"/>
      <c r="T48" s="93"/>
      <c r="U48" s="93"/>
      <c r="V48" s="93"/>
      <c r="W48" s="93"/>
      <c r="X48" s="93"/>
      <c r="Y48" s="93"/>
      <c r="Z48" s="93"/>
      <c r="AA48" s="93"/>
      <c r="AB48" s="93"/>
      <c r="AC48" s="93"/>
      <c r="AD48" s="93"/>
      <c r="AR48" s="4">
        <v>41</v>
      </c>
      <c r="AS48" s="5">
        <f t="shared" si="5"/>
        <v>45267</v>
      </c>
      <c r="AT48" s="2">
        <f t="shared" si="4"/>
        <v>5</v>
      </c>
      <c r="AU48" s="17">
        <f t="shared" si="6"/>
        <v>1</v>
      </c>
      <c r="AV48" s="18" t="b">
        <f t="shared" si="7"/>
        <v>0</v>
      </c>
      <c r="AW48" s="17">
        <f t="shared" si="8"/>
        <v>0</v>
      </c>
    </row>
    <row r="49" spans="44:49" ht="24" customHeight="1" x14ac:dyDescent="0.15">
      <c r="AR49" s="4">
        <v>42</v>
      </c>
      <c r="AS49" s="5">
        <f t="shared" si="5"/>
        <v>45268</v>
      </c>
      <c r="AT49" s="2">
        <f t="shared" si="4"/>
        <v>6</v>
      </c>
      <c r="AU49" s="17">
        <f t="shared" si="6"/>
        <v>1</v>
      </c>
      <c r="AV49" s="18" t="b">
        <f t="shared" si="7"/>
        <v>0</v>
      </c>
      <c r="AW49" s="17">
        <f t="shared" si="8"/>
        <v>0</v>
      </c>
    </row>
    <row r="50" spans="44:49" ht="24" customHeight="1" x14ac:dyDescent="0.15">
      <c r="AR50" s="4">
        <v>43</v>
      </c>
      <c r="AS50" s="5">
        <f t="shared" si="5"/>
        <v>45269</v>
      </c>
      <c r="AT50" s="2">
        <f t="shared" si="4"/>
        <v>7</v>
      </c>
      <c r="AU50" s="17">
        <f t="shared" si="6"/>
        <v>1</v>
      </c>
      <c r="AV50" s="18" t="b">
        <f t="shared" si="7"/>
        <v>0</v>
      </c>
      <c r="AW50" s="17">
        <f t="shared" si="8"/>
        <v>0</v>
      </c>
    </row>
    <row r="51" spans="44:49" ht="24" customHeight="1" x14ac:dyDescent="0.15">
      <c r="AR51" s="4">
        <v>44</v>
      </c>
      <c r="AS51" s="5">
        <f t="shared" si="5"/>
        <v>45270</v>
      </c>
      <c r="AT51" s="2">
        <f t="shared" si="4"/>
        <v>1</v>
      </c>
      <c r="AU51" s="17">
        <f t="shared" si="6"/>
        <v>0</v>
      </c>
      <c r="AV51" s="18" t="b">
        <f t="shared" si="7"/>
        <v>0</v>
      </c>
      <c r="AW51" s="17">
        <f t="shared" si="8"/>
        <v>0</v>
      </c>
    </row>
    <row r="52" spans="44:49" ht="24" customHeight="1" x14ac:dyDescent="0.15">
      <c r="AR52" s="4">
        <v>45</v>
      </c>
      <c r="AS52" s="5">
        <f t="shared" si="5"/>
        <v>45271</v>
      </c>
      <c r="AT52" s="2">
        <f t="shared" si="4"/>
        <v>2</v>
      </c>
      <c r="AU52" s="17">
        <f t="shared" si="6"/>
        <v>0</v>
      </c>
      <c r="AV52" s="18" t="b">
        <f t="shared" si="7"/>
        <v>0</v>
      </c>
      <c r="AW52" s="17">
        <f t="shared" si="8"/>
        <v>0</v>
      </c>
    </row>
    <row r="53" spans="44:49" ht="24" customHeight="1" x14ac:dyDescent="0.15">
      <c r="AR53" s="4">
        <v>46</v>
      </c>
      <c r="AS53" s="5">
        <f t="shared" si="5"/>
        <v>45272</v>
      </c>
      <c r="AT53" s="2">
        <f t="shared" si="4"/>
        <v>3</v>
      </c>
      <c r="AU53" s="17">
        <f t="shared" si="6"/>
        <v>1</v>
      </c>
      <c r="AV53" s="18" t="b">
        <f t="shared" si="7"/>
        <v>0</v>
      </c>
      <c r="AW53" s="17">
        <f t="shared" si="8"/>
        <v>0</v>
      </c>
    </row>
    <row r="54" spans="44:49" ht="24" customHeight="1" x14ac:dyDescent="0.15">
      <c r="AR54" s="4">
        <v>47</v>
      </c>
      <c r="AS54" s="5">
        <f t="shared" si="5"/>
        <v>45273</v>
      </c>
      <c r="AT54" s="2">
        <f t="shared" si="4"/>
        <v>4</v>
      </c>
      <c r="AU54" s="17">
        <f t="shared" si="6"/>
        <v>1</v>
      </c>
      <c r="AV54" s="18" t="b">
        <f t="shared" si="7"/>
        <v>0</v>
      </c>
      <c r="AW54" s="17">
        <f t="shared" si="8"/>
        <v>0</v>
      </c>
    </row>
    <row r="55" spans="44:49" ht="24" customHeight="1" x14ac:dyDescent="0.15">
      <c r="AR55" s="4">
        <v>48</v>
      </c>
      <c r="AS55" s="5">
        <f t="shared" si="5"/>
        <v>45274</v>
      </c>
      <c r="AT55" s="2">
        <f t="shared" si="4"/>
        <v>5</v>
      </c>
      <c r="AU55" s="17">
        <f t="shared" si="6"/>
        <v>1</v>
      </c>
      <c r="AV55" s="18" t="b">
        <f t="shared" si="7"/>
        <v>0</v>
      </c>
      <c r="AW55" s="17">
        <f t="shared" si="8"/>
        <v>0</v>
      </c>
    </row>
    <row r="56" spans="44:49" ht="24" customHeight="1" x14ac:dyDescent="0.15">
      <c r="AR56" s="4">
        <v>49</v>
      </c>
      <c r="AS56" s="5">
        <f t="shared" si="5"/>
        <v>45275</v>
      </c>
      <c r="AT56" s="2">
        <f t="shared" si="4"/>
        <v>6</v>
      </c>
      <c r="AU56" s="17">
        <f t="shared" si="6"/>
        <v>1</v>
      </c>
      <c r="AV56" s="18" t="b">
        <f t="shared" si="7"/>
        <v>0</v>
      </c>
      <c r="AW56" s="17">
        <f t="shared" si="8"/>
        <v>0</v>
      </c>
    </row>
    <row r="57" spans="44:49" ht="24" customHeight="1" x14ac:dyDescent="0.15">
      <c r="AR57" s="4">
        <v>50</v>
      </c>
      <c r="AS57" s="5">
        <f t="shared" si="5"/>
        <v>45276</v>
      </c>
      <c r="AT57" s="2">
        <f t="shared" si="4"/>
        <v>7</v>
      </c>
      <c r="AU57" s="17">
        <f t="shared" si="6"/>
        <v>1</v>
      </c>
      <c r="AV57" s="18" t="b">
        <f t="shared" si="7"/>
        <v>0</v>
      </c>
      <c r="AW57" s="17">
        <f t="shared" si="8"/>
        <v>0</v>
      </c>
    </row>
    <row r="58" spans="44:49" ht="24" customHeight="1" x14ac:dyDescent="0.15">
      <c r="AR58" s="4">
        <v>51</v>
      </c>
      <c r="AS58" s="5">
        <f t="shared" si="5"/>
        <v>45277</v>
      </c>
      <c r="AT58" s="2">
        <f t="shared" si="4"/>
        <v>1</v>
      </c>
      <c r="AU58" s="17">
        <f t="shared" si="6"/>
        <v>0</v>
      </c>
      <c r="AV58" s="18" t="b">
        <f t="shared" si="7"/>
        <v>0</v>
      </c>
      <c r="AW58" s="17">
        <f t="shared" si="8"/>
        <v>0</v>
      </c>
    </row>
    <row r="59" spans="44:49" ht="24" customHeight="1" x14ac:dyDescent="0.15">
      <c r="AR59" s="4">
        <v>52</v>
      </c>
      <c r="AS59" s="5">
        <f t="shared" si="5"/>
        <v>45278</v>
      </c>
      <c r="AT59" s="2">
        <f t="shared" si="4"/>
        <v>2</v>
      </c>
      <c r="AU59" s="17">
        <f t="shared" si="6"/>
        <v>0</v>
      </c>
      <c r="AV59" s="18" t="b">
        <f t="shared" si="7"/>
        <v>0</v>
      </c>
      <c r="AW59" s="17">
        <f t="shared" si="8"/>
        <v>0</v>
      </c>
    </row>
    <row r="60" spans="44:49" ht="24" customHeight="1" x14ac:dyDescent="0.15">
      <c r="AR60" s="4">
        <v>53</v>
      </c>
      <c r="AS60" s="5">
        <f t="shared" si="5"/>
        <v>45279</v>
      </c>
      <c r="AT60" s="2">
        <f t="shared" si="4"/>
        <v>3</v>
      </c>
      <c r="AU60" s="17">
        <f t="shared" si="6"/>
        <v>1</v>
      </c>
      <c r="AV60" s="18" t="b">
        <f t="shared" si="7"/>
        <v>0</v>
      </c>
      <c r="AW60" s="17">
        <f t="shared" si="8"/>
        <v>0</v>
      </c>
    </row>
    <row r="61" spans="44:49" ht="24" customHeight="1" x14ac:dyDescent="0.15">
      <c r="AR61" s="4">
        <v>54</v>
      </c>
      <c r="AS61" s="5">
        <f t="shared" si="5"/>
        <v>45280</v>
      </c>
      <c r="AT61" s="2">
        <f t="shared" si="4"/>
        <v>4</v>
      </c>
      <c r="AU61" s="17">
        <f t="shared" si="6"/>
        <v>1</v>
      </c>
      <c r="AV61" s="18" t="b">
        <f t="shared" si="7"/>
        <v>0</v>
      </c>
      <c r="AW61" s="17">
        <f t="shared" si="8"/>
        <v>0</v>
      </c>
    </row>
    <row r="62" spans="44:49" ht="24" customHeight="1" x14ac:dyDescent="0.15">
      <c r="AR62" s="4">
        <v>55</v>
      </c>
      <c r="AS62" s="5">
        <f t="shared" si="5"/>
        <v>45281</v>
      </c>
      <c r="AT62" s="2">
        <f t="shared" si="4"/>
        <v>5</v>
      </c>
      <c r="AU62" s="17">
        <f t="shared" si="6"/>
        <v>1</v>
      </c>
      <c r="AV62" s="18" t="b">
        <f t="shared" si="7"/>
        <v>0</v>
      </c>
      <c r="AW62" s="17">
        <f t="shared" si="8"/>
        <v>0</v>
      </c>
    </row>
    <row r="63" spans="44:49" ht="24" customHeight="1" x14ac:dyDescent="0.15">
      <c r="AR63" s="4">
        <v>56</v>
      </c>
      <c r="AS63" s="5">
        <f t="shared" si="5"/>
        <v>45282</v>
      </c>
      <c r="AT63" s="2">
        <f t="shared" si="4"/>
        <v>6</v>
      </c>
      <c r="AU63" s="17">
        <f t="shared" si="6"/>
        <v>1</v>
      </c>
      <c r="AV63" s="18" t="b">
        <f t="shared" si="7"/>
        <v>0</v>
      </c>
      <c r="AW63" s="17">
        <f t="shared" si="8"/>
        <v>0</v>
      </c>
    </row>
    <row r="64" spans="44:49" ht="24" customHeight="1" x14ac:dyDescent="0.15">
      <c r="AR64" s="4">
        <v>57</v>
      </c>
      <c r="AS64" s="5">
        <f t="shared" si="5"/>
        <v>45283</v>
      </c>
      <c r="AT64" s="2">
        <f t="shared" si="4"/>
        <v>7</v>
      </c>
      <c r="AU64" s="17">
        <f t="shared" si="6"/>
        <v>1</v>
      </c>
      <c r="AV64" s="18" t="b">
        <f t="shared" si="7"/>
        <v>0</v>
      </c>
      <c r="AW64" s="17">
        <f t="shared" si="8"/>
        <v>0</v>
      </c>
    </row>
    <row r="65" spans="44:49" ht="24" customHeight="1" x14ac:dyDescent="0.15">
      <c r="AR65" s="4">
        <v>58</v>
      </c>
      <c r="AS65" s="5">
        <f t="shared" si="5"/>
        <v>45284</v>
      </c>
      <c r="AT65" s="2">
        <f t="shared" si="4"/>
        <v>1</v>
      </c>
      <c r="AU65" s="17">
        <f t="shared" si="6"/>
        <v>0</v>
      </c>
      <c r="AV65" s="18" t="b">
        <f t="shared" si="7"/>
        <v>0</v>
      </c>
      <c r="AW65" s="17">
        <f t="shared" si="8"/>
        <v>0</v>
      </c>
    </row>
    <row r="66" spans="44:49" ht="24" customHeight="1" x14ac:dyDescent="0.15">
      <c r="AR66" s="4">
        <v>59</v>
      </c>
      <c r="AS66" s="5">
        <f t="shared" si="5"/>
        <v>45285</v>
      </c>
      <c r="AT66" s="2">
        <f t="shared" si="4"/>
        <v>2</v>
      </c>
      <c r="AU66" s="17">
        <f t="shared" si="6"/>
        <v>0</v>
      </c>
      <c r="AV66" s="18" t="b">
        <f t="shared" si="7"/>
        <v>0</v>
      </c>
      <c r="AW66" s="17">
        <f t="shared" si="8"/>
        <v>0</v>
      </c>
    </row>
    <row r="67" spans="44:49" ht="24" customHeight="1" x14ac:dyDescent="0.15">
      <c r="AR67" s="4">
        <v>60</v>
      </c>
      <c r="AS67" s="5">
        <f t="shared" si="5"/>
        <v>45286</v>
      </c>
      <c r="AT67" s="2">
        <f t="shared" si="4"/>
        <v>3</v>
      </c>
      <c r="AU67" s="17">
        <f t="shared" si="6"/>
        <v>1</v>
      </c>
      <c r="AV67" s="18" t="b">
        <f t="shared" si="7"/>
        <v>0</v>
      </c>
      <c r="AW67" s="17">
        <f t="shared" si="8"/>
        <v>0</v>
      </c>
    </row>
    <row r="68" spans="44:49" ht="24" customHeight="1" x14ac:dyDescent="0.15">
      <c r="AR68" s="4">
        <v>61</v>
      </c>
      <c r="AS68" s="5">
        <f t="shared" si="5"/>
        <v>45287</v>
      </c>
      <c r="AT68" s="2">
        <f t="shared" si="4"/>
        <v>4</v>
      </c>
      <c r="AU68" s="17">
        <f t="shared" si="6"/>
        <v>1</v>
      </c>
      <c r="AV68" s="18" t="b">
        <f t="shared" si="7"/>
        <v>0</v>
      </c>
      <c r="AW68" s="17">
        <f t="shared" si="8"/>
        <v>0</v>
      </c>
    </row>
    <row r="69" spans="44:49" ht="24" customHeight="1" x14ac:dyDescent="0.15">
      <c r="AR69" s="4">
        <v>62</v>
      </c>
      <c r="AS69" s="5">
        <f t="shared" si="5"/>
        <v>45288</v>
      </c>
      <c r="AT69" s="2">
        <f t="shared" si="4"/>
        <v>5</v>
      </c>
      <c r="AU69" s="17">
        <f t="shared" si="6"/>
        <v>1</v>
      </c>
      <c r="AV69" s="18" t="b">
        <f t="shared" si="7"/>
        <v>0</v>
      </c>
      <c r="AW69" s="17">
        <f t="shared" si="8"/>
        <v>0</v>
      </c>
    </row>
    <row r="70" spans="44:49" ht="24" customHeight="1" x14ac:dyDescent="0.15">
      <c r="AR70" s="4">
        <v>63</v>
      </c>
      <c r="AS70" s="5">
        <f t="shared" si="5"/>
        <v>45289</v>
      </c>
      <c r="AT70" s="2">
        <f t="shared" si="4"/>
        <v>6</v>
      </c>
      <c r="AU70" s="17">
        <f t="shared" si="6"/>
        <v>1</v>
      </c>
      <c r="AV70" s="18" t="b">
        <f t="shared" si="7"/>
        <v>0</v>
      </c>
      <c r="AW70" s="17">
        <f t="shared" si="8"/>
        <v>0</v>
      </c>
    </row>
    <row r="71" spans="44:49" ht="24" customHeight="1" x14ac:dyDescent="0.15">
      <c r="AR71" s="4">
        <v>64</v>
      </c>
      <c r="AS71" s="5">
        <f t="shared" si="5"/>
        <v>45290</v>
      </c>
      <c r="AT71" s="2">
        <f t="shared" si="4"/>
        <v>7</v>
      </c>
      <c r="AU71" s="17">
        <f t="shared" si="6"/>
        <v>1</v>
      </c>
      <c r="AV71" s="18" t="b">
        <f t="shared" si="7"/>
        <v>0</v>
      </c>
      <c r="AW71" s="17">
        <f t="shared" si="8"/>
        <v>0</v>
      </c>
    </row>
    <row r="72" spans="44:49" ht="24" customHeight="1" x14ac:dyDescent="0.15">
      <c r="AR72" s="4">
        <v>65</v>
      </c>
      <c r="AS72" s="5">
        <f t="shared" si="5"/>
        <v>45291</v>
      </c>
      <c r="AT72" s="2">
        <f t="shared" si="4"/>
        <v>1</v>
      </c>
      <c r="AU72" s="17">
        <f t="shared" si="6"/>
        <v>0</v>
      </c>
      <c r="AV72" s="18" t="b">
        <f t="shared" si="7"/>
        <v>0</v>
      </c>
      <c r="AW72" s="17">
        <f t="shared" si="8"/>
        <v>0</v>
      </c>
    </row>
    <row r="73" spans="44:49" ht="24" customHeight="1" x14ac:dyDescent="0.15">
      <c r="AR73" s="4">
        <v>66</v>
      </c>
      <c r="AS73" s="5">
        <f t="shared" si="5"/>
        <v>45292</v>
      </c>
      <c r="AT73" s="2">
        <f t="shared" si="4"/>
        <v>2</v>
      </c>
      <c r="AU73" s="17">
        <f t="shared" si="6"/>
        <v>0</v>
      </c>
      <c r="AV73" s="18" t="b">
        <f t="shared" si="7"/>
        <v>0</v>
      </c>
      <c r="AW73" s="17">
        <f t="shared" si="8"/>
        <v>0</v>
      </c>
    </row>
    <row r="74" spans="44:49" ht="24" customHeight="1" x14ac:dyDescent="0.15">
      <c r="AR74" s="4">
        <v>67</v>
      </c>
      <c r="AS74" s="5">
        <f t="shared" si="5"/>
        <v>45293</v>
      </c>
      <c r="AT74" s="2">
        <f t="shared" ref="AT74:AT137" si="19">WEEKDAY(AS74,1)</f>
        <v>3</v>
      </c>
      <c r="AU74" s="17">
        <f t="shared" si="6"/>
        <v>1</v>
      </c>
      <c r="AV74" s="18" t="b">
        <f t="shared" si="7"/>
        <v>0</v>
      </c>
      <c r="AW74" s="17">
        <f t="shared" si="8"/>
        <v>0</v>
      </c>
    </row>
    <row r="75" spans="44:49" ht="24" customHeight="1" x14ac:dyDescent="0.15">
      <c r="AR75" s="4">
        <v>68</v>
      </c>
      <c r="AS75" s="5">
        <f t="shared" si="5"/>
        <v>45294</v>
      </c>
      <c r="AT75" s="2">
        <f t="shared" si="19"/>
        <v>4</v>
      </c>
      <c r="AU75" s="17">
        <f t="shared" si="6"/>
        <v>1</v>
      </c>
      <c r="AV75" s="18" t="b">
        <f t="shared" si="7"/>
        <v>0</v>
      </c>
      <c r="AW75" s="17">
        <f t="shared" si="8"/>
        <v>0</v>
      </c>
    </row>
    <row r="76" spans="44:49" ht="24" customHeight="1" x14ac:dyDescent="0.15">
      <c r="AR76" s="4">
        <v>69</v>
      </c>
      <c r="AS76" s="5">
        <f t="shared" si="5"/>
        <v>45295</v>
      </c>
      <c r="AT76" s="2">
        <f t="shared" si="19"/>
        <v>5</v>
      </c>
      <c r="AU76" s="17">
        <f t="shared" si="6"/>
        <v>1</v>
      </c>
      <c r="AV76" s="18" t="b">
        <f t="shared" si="7"/>
        <v>0</v>
      </c>
      <c r="AW76" s="17">
        <f t="shared" si="8"/>
        <v>0</v>
      </c>
    </row>
    <row r="77" spans="44:49" ht="24" customHeight="1" x14ac:dyDescent="0.15">
      <c r="AR77" s="4">
        <v>70</v>
      </c>
      <c r="AS77" s="5">
        <f t="shared" ref="AS77:AS140" si="20">+AS76+1</f>
        <v>45296</v>
      </c>
      <c r="AT77" s="2">
        <f t="shared" si="19"/>
        <v>6</v>
      </c>
      <c r="AU77" s="17">
        <f t="shared" ref="AU77:AU140" si="21">IF(AT77&lt;=2,0,1)</f>
        <v>1</v>
      </c>
      <c r="AV77" s="18" t="b">
        <f t="shared" ref="AV77:AV140" si="22">EXACT(AR77,180)</f>
        <v>0</v>
      </c>
      <c r="AW77" s="17">
        <f t="shared" ref="AW77:AW140" si="23">IF(AV77=TRUE,AS77,0)</f>
        <v>0</v>
      </c>
    </row>
    <row r="78" spans="44:49" ht="24" customHeight="1" x14ac:dyDescent="0.15">
      <c r="AR78" s="4">
        <v>71</v>
      </c>
      <c r="AS78" s="5">
        <f t="shared" si="20"/>
        <v>45297</v>
      </c>
      <c r="AT78" s="2">
        <f t="shared" si="19"/>
        <v>7</v>
      </c>
      <c r="AU78" s="17">
        <f t="shared" si="21"/>
        <v>1</v>
      </c>
      <c r="AV78" s="18" t="b">
        <f t="shared" si="22"/>
        <v>0</v>
      </c>
      <c r="AW78" s="17">
        <f t="shared" si="23"/>
        <v>0</v>
      </c>
    </row>
    <row r="79" spans="44:49" ht="24" customHeight="1" x14ac:dyDescent="0.15">
      <c r="AR79" s="4">
        <v>72</v>
      </c>
      <c r="AS79" s="5">
        <f t="shared" si="20"/>
        <v>45298</v>
      </c>
      <c r="AT79" s="2">
        <f t="shared" si="19"/>
        <v>1</v>
      </c>
      <c r="AU79" s="17">
        <f t="shared" si="21"/>
        <v>0</v>
      </c>
      <c r="AV79" s="18" t="b">
        <f t="shared" si="22"/>
        <v>0</v>
      </c>
      <c r="AW79" s="17">
        <f t="shared" si="23"/>
        <v>0</v>
      </c>
    </row>
    <row r="80" spans="44:49" ht="24" customHeight="1" x14ac:dyDescent="0.15">
      <c r="AR80" s="4">
        <v>73</v>
      </c>
      <c r="AS80" s="5">
        <f t="shared" si="20"/>
        <v>45299</v>
      </c>
      <c r="AT80" s="2">
        <f t="shared" si="19"/>
        <v>2</v>
      </c>
      <c r="AU80" s="17">
        <f t="shared" si="21"/>
        <v>0</v>
      </c>
      <c r="AV80" s="18" t="b">
        <f t="shared" si="22"/>
        <v>0</v>
      </c>
      <c r="AW80" s="17">
        <f t="shared" si="23"/>
        <v>0</v>
      </c>
    </row>
    <row r="81" spans="44:49" ht="24" customHeight="1" x14ac:dyDescent="0.15">
      <c r="AR81" s="4">
        <v>74</v>
      </c>
      <c r="AS81" s="5">
        <f t="shared" si="20"/>
        <v>45300</v>
      </c>
      <c r="AT81" s="2">
        <f t="shared" si="19"/>
        <v>3</v>
      </c>
      <c r="AU81" s="17">
        <f t="shared" si="21"/>
        <v>1</v>
      </c>
      <c r="AV81" s="18" t="b">
        <f t="shared" si="22"/>
        <v>0</v>
      </c>
      <c r="AW81" s="17">
        <f t="shared" si="23"/>
        <v>0</v>
      </c>
    </row>
    <row r="82" spans="44:49" ht="24" customHeight="1" x14ac:dyDescent="0.15">
      <c r="AR82" s="4">
        <v>75</v>
      </c>
      <c r="AS82" s="5">
        <f t="shared" si="20"/>
        <v>45301</v>
      </c>
      <c r="AT82" s="2">
        <f t="shared" si="19"/>
        <v>4</v>
      </c>
      <c r="AU82" s="17">
        <f t="shared" si="21"/>
        <v>1</v>
      </c>
      <c r="AV82" s="18" t="b">
        <f t="shared" si="22"/>
        <v>0</v>
      </c>
      <c r="AW82" s="17">
        <f t="shared" si="23"/>
        <v>0</v>
      </c>
    </row>
    <row r="83" spans="44:49" ht="24" customHeight="1" x14ac:dyDescent="0.15">
      <c r="AR83" s="4">
        <v>76</v>
      </c>
      <c r="AS83" s="5">
        <f t="shared" si="20"/>
        <v>45302</v>
      </c>
      <c r="AT83" s="2">
        <f t="shared" si="19"/>
        <v>5</v>
      </c>
      <c r="AU83" s="17">
        <f t="shared" si="21"/>
        <v>1</v>
      </c>
      <c r="AV83" s="18" t="b">
        <f t="shared" si="22"/>
        <v>0</v>
      </c>
      <c r="AW83" s="17">
        <f t="shared" si="23"/>
        <v>0</v>
      </c>
    </row>
    <row r="84" spans="44:49" ht="24" customHeight="1" x14ac:dyDescent="0.15">
      <c r="AR84" s="4">
        <v>77</v>
      </c>
      <c r="AS84" s="5">
        <f t="shared" si="20"/>
        <v>45303</v>
      </c>
      <c r="AT84" s="2">
        <f t="shared" si="19"/>
        <v>6</v>
      </c>
      <c r="AU84" s="17">
        <f t="shared" si="21"/>
        <v>1</v>
      </c>
      <c r="AV84" s="18" t="b">
        <f t="shared" si="22"/>
        <v>0</v>
      </c>
      <c r="AW84" s="17">
        <f t="shared" si="23"/>
        <v>0</v>
      </c>
    </row>
    <row r="85" spans="44:49" ht="24" customHeight="1" x14ac:dyDescent="0.15">
      <c r="AR85" s="4">
        <v>78</v>
      </c>
      <c r="AS85" s="5">
        <f t="shared" si="20"/>
        <v>45304</v>
      </c>
      <c r="AT85" s="2">
        <f t="shared" si="19"/>
        <v>7</v>
      </c>
      <c r="AU85" s="17">
        <f t="shared" si="21"/>
        <v>1</v>
      </c>
      <c r="AV85" s="18" t="b">
        <f t="shared" si="22"/>
        <v>0</v>
      </c>
      <c r="AW85" s="17">
        <f t="shared" si="23"/>
        <v>0</v>
      </c>
    </row>
    <row r="86" spans="44:49" ht="24" customHeight="1" x14ac:dyDescent="0.15">
      <c r="AR86" s="4">
        <v>79</v>
      </c>
      <c r="AS86" s="5">
        <f t="shared" si="20"/>
        <v>45305</v>
      </c>
      <c r="AT86" s="2">
        <f t="shared" si="19"/>
        <v>1</v>
      </c>
      <c r="AU86" s="17">
        <f t="shared" si="21"/>
        <v>0</v>
      </c>
      <c r="AV86" s="18" t="b">
        <f t="shared" si="22"/>
        <v>0</v>
      </c>
      <c r="AW86" s="17">
        <f t="shared" si="23"/>
        <v>0</v>
      </c>
    </row>
    <row r="87" spans="44:49" ht="24" customHeight="1" x14ac:dyDescent="0.15">
      <c r="AR87" s="4">
        <v>80</v>
      </c>
      <c r="AS87" s="5">
        <f t="shared" si="20"/>
        <v>45306</v>
      </c>
      <c r="AT87" s="2">
        <f t="shared" si="19"/>
        <v>2</v>
      </c>
      <c r="AU87" s="17">
        <f t="shared" si="21"/>
        <v>0</v>
      </c>
      <c r="AV87" s="18" t="b">
        <f t="shared" si="22"/>
        <v>0</v>
      </c>
      <c r="AW87" s="17">
        <f t="shared" si="23"/>
        <v>0</v>
      </c>
    </row>
    <row r="88" spans="44:49" ht="24" customHeight="1" x14ac:dyDescent="0.15">
      <c r="AR88" s="4">
        <v>81</v>
      </c>
      <c r="AS88" s="5">
        <f t="shared" si="20"/>
        <v>45307</v>
      </c>
      <c r="AT88" s="2">
        <f t="shared" si="19"/>
        <v>3</v>
      </c>
      <c r="AU88" s="17">
        <f t="shared" si="21"/>
        <v>1</v>
      </c>
      <c r="AV88" s="18" t="b">
        <f t="shared" si="22"/>
        <v>0</v>
      </c>
      <c r="AW88" s="17">
        <f t="shared" si="23"/>
        <v>0</v>
      </c>
    </row>
    <row r="89" spans="44:49" ht="24" customHeight="1" x14ac:dyDescent="0.15">
      <c r="AR89" s="4">
        <v>82</v>
      </c>
      <c r="AS89" s="5">
        <f t="shared" si="20"/>
        <v>45308</v>
      </c>
      <c r="AT89" s="2">
        <f t="shared" si="19"/>
        <v>4</v>
      </c>
      <c r="AU89" s="17">
        <f t="shared" si="21"/>
        <v>1</v>
      </c>
      <c r="AV89" s="18" t="b">
        <f t="shared" si="22"/>
        <v>0</v>
      </c>
      <c r="AW89" s="17">
        <f t="shared" si="23"/>
        <v>0</v>
      </c>
    </row>
    <row r="90" spans="44:49" ht="24" customHeight="1" x14ac:dyDescent="0.15">
      <c r="AR90" s="4">
        <v>83</v>
      </c>
      <c r="AS90" s="5">
        <f t="shared" si="20"/>
        <v>45309</v>
      </c>
      <c r="AT90" s="2">
        <f t="shared" si="19"/>
        <v>5</v>
      </c>
      <c r="AU90" s="17">
        <f t="shared" si="21"/>
        <v>1</v>
      </c>
      <c r="AV90" s="18" t="b">
        <f t="shared" si="22"/>
        <v>0</v>
      </c>
      <c r="AW90" s="17">
        <f t="shared" si="23"/>
        <v>0</v>
      </c>
    </row>
    <row r="91" spans="44:49" ht="24" customHeight="1" x14ac:dyDescent="0.15">
      <c r="AR91" s="4">
        <v>84</v>
      </c>
      <c r="AS91" s="5">
        <f t="shared" si="20"/>
        <v>45310</v>
      </c>
      <c r="AT91" s="2">
        <f t="shared" si="19"/>
        <v>6</v>
      </c>
      <c r="AU91" s="17">
        <f t="shared" si="21"/>
        <v>1</v>
      </c>
      <c r="AV91" s="18" t="b">
        <f t="shared" si="22"/>
        <v>0</v>
      </c>
      <c r="AW91" s="17">
        <f t="shared" si="23"/>
        <v>0</v>
      </c>
    </row>
    <row r="92" spans="44:49" ht="24" customHeight="1" x14ac:dyDescent="0.15">
      <c r="AR92" s="4">
        <v>85</v>
      </c>
      <c r="AS92" s="5">
        <f t="shared" si="20"/>
        <v>45311</v>
      </c>
      <c r="AT92" s="2">
        <f t="shared" si="19"/>
        <v>7</v>
      </c>
      <c r="AU92" s="17">
        <f t="shared" si="21"/>
        <v>1</v>
      </c>
      <c r="AV92" s="18" t="b">
        <f t="shared" si="22"/>
        <v>0</v>
      </c>
      <c r="AW92" s="17">
        <f t="shared" si="23"/>
        <v>0</v>
      </c>
    </row>
    <row r="93" spans="44:49" ht="24" customHeight="1" x14ac:dyDescent="0.15">
      <c r="AR93" s="4">
        <v>86</v>
      </c>
      <c r="AS93" s="5">
        <f t="shared" si="20"/>
        <v>45312</v>
      </c>
      <c r="AT93" s="2">
        <f t="shared" si="19"/>
        <v>1</v>
      </c>
      <c r="AU93" s="17">
        <f t="shared" si="21"/>
        <v>0</v>
      </c>
      <c r="AV93" s="18" t="b">
        <f t="shared" si="22"/>
        <v>0</v>
      </c>
      <c r="AW93" s="17">
        <f t="shared" si="23"/>
        <v>0</v>
      </c>
    </row>
    <row r="94" spans="44:49" ht="24" customHeight="1" x14ac:dyDescent="0.15">
      <c r="AR94" s="4">
        <v>87</v>
      </c>
      <c r="AS94" s="5">
        <f t="shared" si="20"/>
        <v>45313</v>
      </c>
      <c r="AT94" s="2">
        <f t="shared" si="19"/>
        <v>2</v>
      </c>
      <c r="AU94" s="17">
        <f t="shared" si="21"/>
        <v>0</v>
      </c>
      <c r="AV94" s="18" t="b">
        <f t="shared" si="22"/>
        <v>0</v>
      </c>
      <c r="AW94" s="17">
        <f t="shared" si="23"/>
        <v>0</v>
      </c>
    </row>
    <row r="95" spans="44:49" ht="24" customHeight="1" x14ac:dyDescent="0.15">
      <c r="AR95" s="4">
        <v>88</v>
      </c>
      <c r="AS95" s="5">
        <f t="shared" si="20"/>
        <v>45314</v>
      </c>
      <c r="AT95" s="2">
        <f t="shared" si="19"/>
        <v>3</v>
      </c>
      <c r="AU95" s="17">
        <f t="shared" si="21"/>
        <v>1</v>
      </c>
      <c r="AV95" s="18" t="b">
        <f t="shared" si="22"/>
        <v>0</v>
      </c>
      <c r="AW95" s="17">
        <f t="shared" si="23"/>
        <v>0</v>
      </c>
    </row>
    <row r="96" spans="44:49" ht="24" customHeight="1" x14ac:dyDescent="0.15">
      <c r="AR96" s="4">
        <v>89</v>
      </c>
      <c r="AS96" s="5">
        <f t="shared" si="20"/>
        <v>45315</v>
      </c>
      <c r="AT96" s="2">
        <f t="shared" si="19"/>
        <v>4</v>
      </c>
      <c r="AU96" s="17">
        <f t="shared" si="21"/>
        <v>1</v>
      </c>
      <c r="AV96" s="18" t="b">
        <f t="shared" si="22"/>
        <v>0</v>
      </c>
      <c r="AW96" s="17">
        <f t="shared" si="23"/>
        <v>0</v>
      </c>
    </row>
    <row r="97" spans="44:49" ht="24" customHeight="1" x14ac:dyDescent="0.15">
      <c r="AR97" s="4">
        <v>90</v>
      </c>
      <c r="AS97" s="5">
        <f t="shared" si="20"/>
        <v>45316</v>
      </c>
      <c r="AT97" s="2">
        <f t="shared" si="19"/>
        <v>5</v>
      </c>
      <c r="AU97" s="17">
        <f t="shared" si="21"/>
        <v>1</v>
      </c>
      <c r="AV97" s="18" t="b">
        <f t="shared" si="22"/>
        <v>0</v>
      </c>
      <c r="AW97" s="17">
        <f t="shared" si="23"/>
        <v>0</v>
      </c>
    </row>
    <row r="98" spans="44:49" ht="24" customHeight="1" x14ac:dyDescent="0.15">
      <c r="AR98" s="4">
        <v>91</v>
      </c>
      <c r="AS98" s="5">
        <f t="shared" si="20"/>
        <v>45317</v>
      </c>
      <c r="AT98" s="2">
        <f t="shared" si="19"/>
        <v>6</v>
      </c>
      <c r="AU98" s="17">
        <f t="shared" si="21"/>
        <v>1</v>
      </c>
      <c r="AV98" s="18" t="b">
        <f t="shared" si="22"/>
        <v>0</v>
      </c>
      <c r="AW98" s="17">
        <f t="shared" si="23"/>
        <v>0</v>
      </c>
    </row>
    <row r="99" spans="44:49" ht="24" customHeight="1" x14ac:dyDescent="0.15">
      <c r="AR99" s="4">
        <v>92</v>
      </c>
      <c r="AS99" s="5">
        <f t="shared" si="20"/>
        <v>45318</v>
      </c>
      <c r="AT99" s="2">
        <f t="shared" si="19"/>
        <v>7</v>
      </c>
      <c r="AU99" s="17">
        <f t="shared" si="21"/>
        <v>1</v>
      </c>
      <c r="AV99" s="18" t="b">
        <f t="shared" si="22"/>
        <v>0</v>
      </c>
      <c r="AW99" s="17">
        <f t="shared" si="23"/>
        <v>0</v>
      </c>
    </row>
    <row r="100" spans="44:49" ht="24" customHeight="1" x14ac:dyDescent="0.15">
      <c r="AR100" s="4">
        <v>93</v>
      </c>
      <c r="AS100" s="5">
        <f t="shared" si="20"/>
        <v>45319</v>
      </c>
      <c r="AT100" s="2">
        <f t="shared" si="19"/>
        <v>1</v>
      </c>
      <c r="AU100" s="17">
        <f t="shared" si="21"/>
        <v>0</v>
      </c>
      <c r="AV100" s="18" t="b">
        <f t="shared" si="22"/>
        <v>0</v>
      </c>
      <c r="AW100" s="17">
        <f t="shared" si="23"/>
        <v>0</v>
      </c>
    </row>
    <row r="101" spans="44:49" ht="24" customHeight="1" x14ac:dyDescent="0.15">
      <c r="AR101" s="4">
        <v>94</v>
      </c>
      <c r="AS101" s="5">
        <f t="shared" si="20"/>
        <v>45320</v>
      </c>
      <c r="AT101" s="2">
        <f t="shared" si="19"/>
        <v>2</v>
      </c>
      <c r="AU101" s="17">
        <f t="shared" si="21"/>
        <v>0</v>
      </c>
      <c r="AV101" s="18" t="b">
        <f t="shared" si="22"/>
        <v>0</v>
      </c>
      <c r="AW101" s="17">
        <f t="shared" si="23"/>
        <v>0</v>
      </c>
    </row>
    <row r="102" spans="44:49" ht="24" customHeight="1" x14ac:dyDescent="0.15">
      <c r="AR102" s="4">
        <v>95</v>
      </c>
      <c r="AS102" s="5">
        <f t="shared" si="20"/>
        <v>45321</v>
      </c>
      <c r="AT102" s="2">
        <f t="shared" si="19"/>
        <v>3</v>
      </c>
      <c r="AU102" s="17">
        <f t="shared" si="21"/>
        <v>1</v>
      </c>
      <c r="AV102" s="18" t="b">
        <f t="shared" si="22"/>
        <v>0</v>
      </c>
      <c r="AW102" s="17">
        <f t="shared" si="23"/>
        <v>0</v>
      </c>
    </row>
    <row r="103" spans="44:49" ht="24" customHeight="1" x14ac:dyDescent="0.15">
      <c r="AR103" s="4">
        <v>96</v>
      </c>
      <c r="AS103" s="5">
        <f t="shared" si="20"/>
        <v>45322</v>
      </c>
      <c r="AT103" s="2">
        <f t="shared" si="19"/>
        <v>4</v>
      </c>
      <c r="AU103" s="17">
        <f t="shared" si="21"/>
        <v>1</v>
      </c>
      <c r="AV103" s="18" t="b">
        <f t="shared" si="22"/>
        <v>0</v>
      </c>
      <c r="AW103" s="17">
        <f t="shared" si="23"/>
        <v>0</v>
      </c>
    </row>
    <row r="104" spans="44:49" ht="24" customHeight="1" x14ac:dyDescent="0.15">
      <c r="AR104" s="4">
        <v>97</v>
      </c>
      <c r="AS104" s="5">
        <f t="shared" si="20"/>
        <v>45323</v>
      </c>
      <c r="AT104" s="2">
        <f t="shared" si="19"/>
        <v>5</v>
      </c>
      <c r="AU104" s="17">
        <f t="shared" si="21"/>
        <v>1</v>
      </c>
      <c r="AV104" s="18" t="b">
        <f t="shared" si="22"/>
        <v>0</v>
      </c>
      <c r="AW104" s="17">
        <f t="shared" si="23"/>
        <v>0</v>
      </c>
    </row>
    <row r="105" spans="44:49" ht="24" customHeight="1" x14ac:dyDescent="0.15">
      <c r="AR105" s="4">
        <v>98</v>
      </c>
      <c r="AS105" s="5">
        <f t="shared" si="20"/>
        <v>45324</v>
      </c>
      <c r="AT105" s="2">
        <f t="shared" si="19"/>
        <v>6</v>
      </c>
      <c r="AU105" s="17">
        <f t="shared" si="21"/>
        <v>1</v>
      </c>
      <c r="AV105" s="18" t="b">
        <f t="shared" si="22"/>
        <v>0</v>
      </c>
      <c r="AW105" s="17">
        <f t="shared" si="23"/>
        <v>0</v>
      </c>
    </row>
    <row r="106" spans="44:49" ht="24" customHeight="1" x14ac:dyDescent="0.15">
      <c r="AR106" s="4">
        <v>99</v>
      </c>
      <c r="AS106" s="5">
        <f t="shared" si="20"/>
        <v>45325</v>
      </c>
      <c r="AT106" s="2">
        <f t="shared" si="19"/>
        <v>7</v>
      </c>
      <c r="AU106" s="17">
        <f t="shared" si="21"/>
        <v>1</v>
      </c>
      <c r="AV106" s="18" t="b">
        <f t="shared" si="22"/>
        <v>0</v>
      </c>
      <c r="AW106" s="17">
        <f t="shared" si="23"/>
        <v>0</v>
      </c>
    </row>
    <row r="107" spans="44:49" ht="24" customHeight="1" x14ac:dyDescent="0.15">
      <c r="AR107" s="4">
        <v>100</v>
      </c>
      <c r="AS107" s="5">
        <f t="shared" si="20"/>
        <v>45326</v>
      </c>
      <c r="AT107" s="2">
        <f t="shared" si="19"/>
        <v>1</v>
      </c>
      <c r="AU107" s="17">
        <f t="shared" si="21"/>
        <v>0</v>
      </c>
      <c r="AV107" s="18" t="b">
        <f t="shared" si="22"/>
        <v>0</v>
      </c>
      <c r="AW107" s="17">
        <f t="shared" si="23"/>
        <v>0</v>
      </c>
    </row>
    <row r="108" spans="44:49" ht="24" customHeight="1" x14ac:dyDescent="0.15">
      <c r="AR108" s="4">
        <v>101</v>
      </c>
      <c r="AS108" s="5">
        <f t="shared" si="20"/>
        <v>45327</v>
      </c>
      <c r="AT108" s="2">
        <f t="shared" si="19"/>
        <v>2</v>
      </c>
      <c r="AU108" s="17">
        <f t="shared" si="21"/>
        <v>0</v>
      </c>
      <c r="AV108" s="18" t="b">
        <f t="shared" si="22"/>
        <v>0</v>
      </c>
      <c r="AW108" s="17">
        <f t="shared" si="23"/>
        <v>0</v>
      </c>
    </row>
    <row r="109" spans="44:49" ht="24" customHeight="1" x14ac:dyDescent="0.15">
      <c r="AR109" s="4">
        <v>102</v>
      </c>
      <c r="AS109" s="5">
        <f t="shared" si="20"/>
        <v>45328</v>
      </c>
      <c r="AT109" s="2">
        <f t="shared" si="19"/>
        <v>3</v>
      </c>
      <c r="AU109" s="17">
        <f t="shared" si="21"/>
        <v>1</v>
      </c>
      <c r="AV109" s="18" t="b">
        <f t="shared" si="22"/>
        <v>0</v>
      </c>
      <c r="AW109" s="17">
        <f t="shared" si="23"/>
        <v>0</v>
      </c>
    </row>
    <row r="110" spans="44:49" ht="24" customHeight="1" x14ac:dyDescent="0.15">
      <c r="AR110" s="4">
        <v>103</v>
      </c>
      <c r="AS110" s="5">
        <f t="shared" si="20"/>
        <v>45329</v>
      </c>
      <c r="AT110" s="2">
        <f t="shared" si="19"/>
        <v>4</v>
      </c>
      <c r="AU110" s="17">
        <f t="shared" si="21"/>
        <v>1</v>
      </c>
      <c r="AV110" s="18" t="b">
        <f t="shared" si="22"/>
        <v>0</v>
      </c>
      <c r="AW110" s="17">
        <f t="shared" si="23"/>
        <v>0</v>
      </c>
    </row>
    <row r="111" spans="44:49" ht="24" customHeight="1" x14ac:dyDescent="0.15">
      <c r="AR111" s="4">
        <v>104</v>
      </c>
      <c r="AS111" s="5">
        <f t="shared" si="20"/>
        <v>45330</v>
      </c>
      <c r="AT111" s="2">
        <f t="shared" si="19"/>
        <v>5</v>
      </c>
      <c r="AU111" s="17">
        <f t="shared" si="21"/>
        <v>1</v>
      </c>
      <c r="AV111" s="18" t="b">
        <f t="shared" si="22"/>
        <v>0</v>
      </c>
      <c r="AW111" s="17">
        <f t="shared" si="23"/>
        <v>0</v>
      </c>
    </row>
    <row r="112" spans="44:49" ht="24" customHeight="1" x14ac:dyDescent="0.15">
      <c r="AR112" s="4">
        <v>105</v>
      </c>
      <c r="AS112" s="5">
        <f t="shared" si="20"/>
        <v>45331</v>
      </c>
      <c r="AT112" s="2">
        <f t="shared" si="19"/>
        <v>6</v>
      </c>
      <c r="AU112" s="17">
        <f t="shared" si="21"/>
        <v>1</v>
      </c>
      <c r="AV112" s="18" t="b">
        <f t="shared" si="22"/>
        <v>0</v>
      </c>
      <c r="AW112" s="17">
        <f t="shared" si="23"/>
        <v>0</v>
      </c>
    </row>
    <row r="113" spans="44:49" ht="24" customHeight="1" x14ac:dyDescent="0.15">
      <c r="AR113" s="4">
        <v>106</v>
      </c>
      <c r="AS113" s="5">
        <f t="shared" si="20"/>
        <v>45332</v>
      </c>
      <c r="AT113" s="2">
        <f t="shared" si="19"/>
        <v>7</v>
      </c>
      <c r="AU113" s="17">
        <f t="shared" si="21"/>
        <v>1</v>
      </c>
      <c r="AV113" s="18" t="b">
        <f t="shared" si="22"/>
        <v>0</v>
      </c>
      <c r="AW113" s="17">
        <f t="shared" si="23"/>
        <v>0</v>
      </c>
    </row>
    <row r="114" spans="44:49" ht="24" customHeight="1" x14ac:dyDescent="0.15">
      <c r="AR114" s="4">
        <v>107</v>
      </c>
      <c r="AS114" s="5">
        <f t="shared" si="20"/>
        <v>45333</v>
      </c>
      <c r="AT114" s="2">
        <f t="shared" si="19"/>
        <v>1</v>
      </c>
      <c r="AU114" s="17">
        <f t="shared" si="21"/>
        <v>0</v>
      </c>
      <c r="AV114" s="18" t="b">
        <f t="shared" si="22"/>
        <v>0</v>
      </c>
      <c r="AW114" s="17">
        <f t="shared" si="23"/>
        <v>0</v>
      </c>
    </row>
    <row r="115" spans="44:49" ht="24" customHeight="1" x14ac:dyDescent="0.15">
      <c r="AR115" s="4">
        <v>108</v>
      </c>
      <c r="AS115" s="5">
        <f t="shared" si="20"/>
        <v>45334</v>
      </c>
      <c r="AT115" s="2">
        <f t="shared" si="19"/>
        <v>2</v>
      </c>
      <c r="AU115" s="17">
        <f t="shared" si="21"/>
        <v>0</v>
      </c>
      <c r="AV115" s="18" t="b">
        <f t="shared" si="22"/>
        <v>0</v>
      </c>
      <c r="AW115" s="17">
        <f t="shared" si="23"/>
        <v>0</v>
      </c>
    </row>
    <row r="116" spans="44:49" ht="24" customHeight="1" x14ac:dyDescent="0.15">
      <c r="AR116" s="4">
        <v>109</v>
      </c>
      <c r="AS116" s="5">
        <f t="shared" si="20"/>
        <v>45335</v>
      </c>
      <c r="AT116" s="2">
        <f t="shared" si="19"/>
        <v>3</v>
      </c>
      <c r="AU116" s="17">
        <f t="shared" si="21"/>
        <v>1</v>
      </c>
      <c r="AV116" s="18" t="b">
        <f t="shared" si="22"/>
        <v>0</v>
      </c>
      <c r="AW116" s="17">
        <f t="shared" si="23"/>
        <v>0</v>
      </c>
    </row>
    <row r="117" spans="44:49" ht="24" customHeight="1" x14ac:dyDescent="0.15">
      <c r="AR117" s="4">
        <v>110</v>
      </c>
      <c r="AS117" s="5">
        <f t="shared" si="20"/>
        <v>45336</v>
      </c>
      <c r="AT117" s="2">
        <f t="shared" si="19"/>
        <v>4</v>
      </c>
      <c r="AU117" s="17">
        <f t="shared" si="21"/>
        <v>1</v>
      </c>
      <c r="AV117" s="18" t="b">
        <f t="shared" si="22"/>
        <v>0</v>
      </c>
      <c r="AW117" s="17">
        <f t="shared" si="23"/>
        <v>0</v>
      </c>
    </row>
    <row r="118" spans="44:49" ht="24" customHeight="1" x14ac:dyDescent="0.15">
      <c r="AR118" s="4">
        <v>111</v>
      </c>
      <c r="AS118" s="5">
        <f t="shared" si="20"/>
        <v>45337</v>
      </c>
      <c r="AT118" s="2">
        <f t="shared" si="19"/>
        <v>5</v>
      </c>
      <c r="AU118" s="17">
        <f t="shared" si="21"/>
        <v>1</v>
      </c>
      <c r="AV118" s="18" t="b">
        <f t="shared" si="22"/>
        <v>0</v>
      </c>
      <c r="AW118" s="17">
        <f t="shared" si="23"/>
        <v>0</v>
      </c>
    </row>
    <row r="119" spans="44:49" ht="24" customHeight="1" x14ac:dyDescent="0.15">
      <c r="AR119" s="4">
        <v>112</v>
      </c>
      <c r="AS119" s="5">
        <f t="shared" si="20"/>
        <v>45338</v>
      </c>
      <c r="AT119" s="2">
        <f t="shared" si="19"/>
        <v>6</v>
      </c>
      <c r="AU119" s="17">
        <f t="shared" si="21"/>
        <v>1</v>
      </c>
      <c r="AV119" s="18" t="b">
        <f t="shared" si="22"/>
        <v>0</v>
      </c>
      <c r="AW119" s="17">
        <f t="shared" si="23"/>
        <v>0</v>
      </c>
    </row>
    <row r="120" spans="44:49" ht="24" customHeight="1" x14ac:dyDescent="0.15">
      <c r="AR120" s="4">
        <v>113</v>
      </c>
      <c r="AS120" s="5">
        <f t="shared" si="20"/>
        <v>45339</v>
      </c>
      <c r="AT120" s="2">
        <f t="shared" si="19"/>
        <v>7</v>
      </c>
      <c r="AU120" s="17">
        <f t="shared" si="21"/>
        <v>1</v>
      </c>
      <c r="AV120" s="18" t="b">
        <f t="shared" si="22"/>
        <v>0</v>
      </c>
      <c r="AW120" s="17">
        <f t="shared" si="23"/>
        <v>0</v>
      </c>
    </row>
    <row r="121" spans="44:49" ht="24" customHeight="1" x14ac:dyDescent="0.15">
      <c r="AR121" s="4">
        <v>114</v>
      </c>
      <c r="AS121" s="5">
        <f t="shared" si="20"/>
        <v>45340</v>
      </c>
      <c r="AT121" s="2">
        <f t="shared" si="19"/>
        <v>1</v>
      </c>
      <c r="AU121" s="17">
        <f t="shared" si="21"/>
        <v>0</v>
      </c>
      <c r="AV121" s="18" t="b">
        <f t="shared" si="22"/>
        <v>0</v>
      </c>
      <c r="AW121" s="17">
        <f t="shared" si="23"/>
        <v>0</v>
      </c>
    </row>
    <row r="122" spans="44:49" ht="24" customHeight="1" x14ac:dyDescent="0.15">
      <c r="AR122" s="4">
        <v>115</v>
      </c>
      <c r="AS122" s="5">
        <f t="shared" si="20"/>
        <v>45341</v>
      </c>
      <c r="AT122" s="2">
        <f t="shared" si="19"/>
        <v>2</v>
      </c>
      <c r="AU122" s="17">
        <f t="shared" si="21"/>
        <v>0</v>
      </c>
      <c r="AV122" s="18" t="b">
        <f t="shared" si="22"/>
        <v>0</v>
      </c>
      <c r="AW122" s="17">
        <f t="shared" si="23"/>
        <v>0</v>
      </c>
    </row>
    <row r="123" spans="44:49" ht="24" customHeight="1" x14ac:dyDescent="0.15">
      <c r="AR123" s="4">
        <v>116</v>
      </c>
      <c r="AS123" s="5">
        <f t="shared" si="20"/>
        <v>45342</v>
      </c>
      <c r="AT123" s="2">
        <f t="shared" si="19"/>
        <v>3</v>
      </c>
      <c r="AU123" s="17">
        <f t="shared" si="21"/>
        <v>1</v>
      </c>
      <c r="AV123" s="18" t="b">
        <f t="shared" si="22"/>
        <v>0</v>
      </c>
      <c r="AW123" s="17">
        <f t="shared" si="23"/>
        <v>0</v>
      </c>
    </row>
    <row r="124" spans="44:49" ht="24" customHeight="1" x14ac:dyDescent="0.15">
      <c r="AR124" s="4">
        <v>117</v>
      </c>
      <c r="AS124" s="5">
        <f t="shared" si="20"/>
        <v>45343</v>
      </c>
      <c r="AT124" s="2">
        <f t="shared" si="19"/>
        <v>4</v>
      </c>
      <c r="AU124" s="17">
        <f t="shared" si="21"/>
        <v>1</v>
      </c>
      <c r="AV124" s="18" t="b">
        <f t="shared" si="22"/>
        <v>0</v>
      </c>
      <c r="AW124" s="17">
        <f t="shared" si="23"/>
        <v>0</v>
      </c>
    </row>
    <row r="125" spans="44:49" ht="24" customHeight="1" x14ac:dyDescent="0.15">
      <c r="AR125" s="4">
        <v>118</v>
      </c>
      <c r="AS125" s="5">
        <f t="shared" si="20"/>
        <v>45344</v>
      </c>
      <c r="AT125" s="2">
        <f t="shared" si="19"/>
        <v>5</v>
      </c>
      <c r="AU125" s="17">
        <f t="shared" si="21"/>
        <v>1</v>
      </c>
      <c r="AV125" s="18" t="b">
        <f t="shared" si="22"/>
        <v>0</v>
      </c>
      <c r="AW125" s="17">
        <f t="shared" si="23"/>
        <v>0</v>
      </c>
    </row>
    <row r="126" spans="44:49" ht="24" customHeight="1" x14ac:dyDescent="0.15">
      <c r="AR126" s="4">
        <v>119</v>
      </c>
      <c r="AS126" s="5">
        <f t="shared" si="20"/>
        <v>45345</v>
      </c>
      <c r="AT126" s="2">
        <f t="shared" si="19"/>
        <v>6</v>
      </c>
      <c r="AU126" s="17">
        <f t="shared" si="21"/>
        <v>1</v>
      </c>
      <c r="AV126" s="18" t="b">
        <f t="shared" si="22"/>
        <v>0</v>
      </c>
      <c r="AW126" s="17">
        <f t="shared" si="23"/>
        <v>0</v>
      </c>
    </row>
    <row r="127" spans="44:49" ht="24" customHeight="1" x14ac:dyDescent="0.15">
      <c r="AR127" s="4">
        <v>120</v>
      </c>
      <c r="AS127" s="5">
        <f t="shared" si="20"/>
        <v>45346</v>
      </c>
      <c r="AT127" s="2">
        <f t="shared" si="19"/>
        <v>7</v>
      </c>
      <c r="AU127" s="17">
        <f t="shared" si="21"/>
        <v>1</v>
      </c>
      <c r="AV127" s="18" t="b">
        <f t="shared" si="22"/>
        <v>0</v>
      </c>
      <c r="AW127" s="17">
        <f t="shared" si="23"/>
        <v>0</v>
      </c>
    </row>
    <row r="128" spans="44:49" ht="24" customHeight="1" x14ac:dyDescent="0.15">
      <c r="AR128" s="4">
        <v>121</v>
      </c>
      <c r="AS128" s="5">
        <f t="shared" si="20"/>
        <v>45347</v>
      </c>
      <c r="AT128" s="2">
        <f t="shared" si="19"/>
        <v>1</v>
      </c>
      <c r="AU128" s="17">
        <f t="shared" si="21"/>
        <v>0</v>
      </c>
      <c r="AV128" s="18" t="b">
        <f t="shared" si="22"/>
        <v>0</v>
      </c>
      <c r="AW128" s="17">
        <f t="shared" si="23"/>
        <v>0</v>
      </c>
    </row>
    <row r="129" spans="44:49" ht="24" customHeight="1" x14ac:dyDescent="0.15">
      <c r="AR129" s="4">
        <v>122</v>
      </c>
      <c r="AS129" s="5">
        <f t="shared" si="20"/>
        <v>45348</v>
      </c>
      <c r="AT129" s="2">
        <f t="shared" si="19"/>
        <v>2</v>
      </c>
      <c r="AU129" s="17">
        <f t="shared" si="21"/>
        <v>0</v>
      </c>
      <c r="AV129" s="18" t="b">
        <f t="shared" si="22"/>
        <v>0</v>
      </c>
      <c r="AW129" s="17">
        <f t="shared" si="23"/>
        <v>0</v>
      </c>
    </row>
    <row r="130" spans="44:49" ht="24" customHeight="1" x14ac:dyDescent="0.15">
      <c r="AR130" s="4">
        <v>123</v>
      </c>
      <c r="AS130" s="5">
        <f t="shared" si="20"/>
        <v>45349</v>
      </c>
      <c r="AT130" s="2">
        <f t="shared" si="19"/>
        <v>3</v>
      </c>
      <c r="AU130" s="17">
        <f t="shared" si="21"/>
        <v>1</v>
      </c>
      <c r="AV130" s="18" t="b">
        <f t="shared" si="22"/>
        <v>0</v>
      </c>
      <c r="AW130" s="17">
        <f t="shared" si="23"/>
        <v>0</v>
      </c>
    </row>
    <row r="131" spans="44:49" ht="24" customHeight="1" x14ac:dyDescent="0.15">
      <c r="AR131" s="4">
        <v>124</v>
      </c>
      <c r="AS131" s="5">
        <f t="shared" si="20"/>
        <v>45350</v>
      </c>
      <c r="AT131" s="2">
        <f t="shared" si="19"/>
        <v>4</v>
      </c>
      <c r="AU131" s="17">
        <f t="shared" si="21"/>
        <v>1</v>
      </c>
      <c r="AV131" s="18" t="b">
        <f t="shared" si="22"/>
        <v>0</v>
      </c>
      <c r="AW131" s="17">
        <f t="shared" si="23"/>
        <v>0</v>
      </c>
    </row>
    <row r="132" spans="44:49" ht="24" customHeight="1" x14ac:dyDescent="0.15">
      <c r="AR132" s="4">
        <v>125</v>
      </c>
      <c r="AS132" s="5">
        <f t="shared" si="20"/>
        <v>45351</v>
      </c>
      <c r="AT132" s="2">
        <f t="shared" si="19"/>
        <v>5</v>
      </c>
      <c r="AU132" s="17">
        <f t="shared" si="21"/>
        <v>1</v>
      </c>
      <c r="AV132" s="18" t="b">
        <f t="shared" si="22"/>
        <v>0</v>
      </c>
      <c r="AW132" s="17">
        <f t="shared" si="23"/>
        <v>0</v>
      </c>
    </row>
    <row r="133" spans="44:49" ht="24" customHeight="1" x14ac:dyDescent="0.15">
      <c r="AR133" s="4">
        <v>126</v>
      </c>
      <c r="AS133" s="5">
        <f t="shared" si="20"/>
        <v>45352</v>
      </c>
      <c r="AT133" s="2">
        <f t="shared" si="19"/>
        <v>6</v>
      </c>
      <c r="AU133" s="17">
        <f t="shared" si="21"/>
        <v>1</v>
      </c>
      <c r="AV133" s="18" t="b">
        <f t="shared" si="22"/>
        <v>0</v>
      </c>
      <c r="AW133" s="17">
        <f t="shared" si="23"/>
        <v>0</v>
      </c>
    </row>
    <row r="134" spans="44:49" ht="24" customHeight="1" x14ac:dyDescent="0.15">
      <c r="AR134" s="4">
        <v>127</v>
      </c>
      <c r="AS134" s="5">
        <f t="shared" si="20"/>
        <v>45353</v>
      </c>
      <c r="AT134" s="2">
        <f t="shared" si="19"/>
        <v>7</v>
      </c>
      <c r="AU134" s="17">
        <f t="shared" si="21"/>
        <v>1</v>
      </c>
      <c r="AV134" s="18" t="b">
        <f t="shared" si="22"/>
        <v>0</v>
      </c>
      <c r="AW134" s="17">
        <f t="shared" si="23"/>
        <v>0</v>
      </c>
    </row>
    <row r="135" spans="44:49" ht="24" customHeight="1" x14ac:dyDescent="0.15">
      <c r="AR135" s="4">
        <v>128</v>
      </c>
      <c r="AS135" s="5">
        <f t="shared" si="20"/>
        <v>45354</v>
      </c>
      <c r="AT135" s="2">
        <f t="shared" si="19"/>
        <v>1</v>
      </c>
      <c r="AU135" s="17">
        <f t="shared" si="21"/>
        <v>0</v>
      </c>
      <c r="AV135" s="18" t="b">
        <f t="shared" si="22"/>
        <v>0</v>
      </c>
      <c r="AW135" s="17">
        <f t="shared" si="23"/>
        <v>0</v>
      </c>
    </row>
    <row r="136" spans="44:49" ht="24" customHeight="1" x14ac:dyDescent="0.15">
      <c r="AR136" s="4">
        <v>129</v>
      </c>
      <c r="AS136" s="5">
        <f t="shared" si="20"/>
        <v>45355</v>
      </c>
      <c r="AT136" s="2">
        <f t="shared" si="19"/>
        <v>2</v>
      </c>
      <c r="AU136" s="17">
        <f t="shared" si="21"/>
        <v>0</v>
      </c>
      <c r="AV136" s="18" t="b">
        <f t="shared" si="22"/>
        <v>0</v>
      </c>
      <c r="AW136" s="17">
        <f t="shared" si="23"/>
        <v>0</v>
      </c>
    </row>
    <row r="137" spans="44:49" ht="24" customHeight="1" x14ac:dyDescent="0.15">
      <c r="AR137" s="4">
        <v>130</v>
      </c>
      <c r="AS137" s="5">
        <f t="shared" si="20"/>
        <v>45356</v>
      </c>
      <c r="AT137" s="2">
        <f t="shared" si="19"/>
        <v>3</v>
      </c>
      <c r="AU137" s="17">
        <f t="shared" si="21"/>
        <v>1</v>
      </c>
      <c r="AV137" s="18" t="b">
        <f t="shared" si="22"/>
        <v>0</v>
      </c>
      <c r="AW137" s="17">
        <f t="shared" si="23"/>
        <v>0</v>
      </c>
    </row>
    <row r="138" spans="44:49" ht="24" customHeight="1" x14ac:dyDescent="0.15">
      <c r="AR138" s="4">
        <v>131</v>
      </c>
      <c r="AS138" s="5">
        <f t="shared" si="20"/>
        <v>45357</v>
      </c>
      <c r="AT138" s="2">
        <f t="shared" ref="AT138:AT187" si="24">WEEKDAY(AS138,1)</f>
        <v>4</v>
      </c>
      <c r="AU138" s="17">
        <f t="shared" si="21"/>
        <v>1</v>
      </c>
      <c r="AV138" s="18" t="b">
        <f t="shared" si="22"/>
        <v>0</v>
      </c>
      <c r="AW138" s="17">
        <f t="shared" si="23"/>
        <v>0</v>
      </c>
    </row>
    <row r="139" spans="44:49" ht="24" customHeight="1" x14ac:dyDescent="0.15">
      <c r="AR139" s="4">
        <v>132</v>
      </c>
      <c r="AS139" s="5">
        <f t="shared" si="20"/>
        <v>45358</v>
      </c>
      <c r="AT139" s="2">
        <f t="shared" si="24"/>
        <v>5</v>
      </c>
      <c r="AU139" s="17">
        <f t="shared" si="21"/>
        <v>1</v>
      </c>
      <c r="AV139" s="18" t="b">
        <f t="shared" si="22"/>
        <v>0</v>
      </c>
      <c r="AW139" s="17">
        <f t="shared" si="23"/>
        <v>0</v>
      </c>
    </row>
    <row r="140" spans="44:49" ht="24" customHeight="1" x14ac:dyDescent="0.15">
      <c r="AR140" s="4">
        <v>133</v>
      </c>
      <c r="AS140" s="5">
        <f t="shared" si="20"/>
        <v>45359</v>
      </c>
      <c r="AT140" s="2">
        <f t="shared" si="24"/>
        <v>6</v>
      </c>
      <c r="AU140" s="17">
        <f t="shared" si="21"/>
        <v>1</v>
      </c>
      <c r="AV140" s="18" t="b">
        <f t="shared" si="22"/>
        <v>0</v>
      </c>
      <c r="AW140" s="17">
        <f t="shared" si="23"/>
        <v>0</v>
      </c>
    </row>
    <row r="141" spans="44:49" ht="24" customHeight="1" x14ac:dyDescent="0.15">
      <c r="AR141" s="4">
        <v>134</v>
      </c>
      <c r="AS141" s="5">
        <f t="shared" ref="AS141:AS187" si="25">+AS140+1</f>
        <v>45360</v>
      </c>
      <c r="AT141" s="2">
        <f t="shared" si="24"/>
        <v>7</v>
      </c>
      <c r="AU141" s="17">
        <f t="shared" ref="AU141:AU187" si="26">IF(AT141&lt;=2,0,1)</f>
        <v>1</v>
      </c>
      <c r="AV141" s="18" t="b">
        <f t="shared" ref="AV141:AV187" si="27">EXACT(AR141,180)</f>
        <v>0</v>
      </c>
      <c r="AW141" s="17">
        <f t="shared" ref="AW141:AW187" si="28">IF(AV141=TRUE,AS141,0)</f>
        <v>0</v>
      </c>
    </row>
    <row r="142" spans="44:49" ht="24" customHeight="1" x14ac:dyDescent="0.15">
      <c r="AR142" s="4">
        <v>135</v>
      </c>
      <c r="AS142" s="5">
        <f t="shared" si="25"/>
        <v>45361</v>
      </c>
      <c r="AT142" s="2">
        <f t="shared" si="24"/>
        <v>1</v>
      </c>
      <c r="AU142" s="17">
        <f t="shared" si="26"/>
        <v>0</v>
      </c>
      <c r="AV142" s="18" t="b">
        <f t="shared" si="27"/>
        <v>0</v>
      </c>
      <c r="AW142" s="17">
        <f t="shared" si="28"/>
        <v>0</v>
      </c>
    </row>
    <row r="143" spans="44:49" ht="24" customHeight="1" x14ac:dyDescent="0.15">
      <c r="AR143" s="4">
        <v>136</v>
      </c>
      <c r="AS143" s="5">
        <f t="shared" si="25"/>
        <v>45362</v>
      </c>
      <c r="AT143" s="2">
        <f t="shared" si="24"/>
        <v>2</v>
      </c>
      <c r="AU143" s="17">
        <f t="shared" si="26"/>
        <v>0</v>
      </c>
      <c r="AV143" s="18" t="b">
        <f t="shared" si="27"/>
        <v>0</v>
      </c>
      <c r="AW143" s="17">
        <f t="shared" si="28"/>
        <v>0</v>
      </c>
    </row>
    <row r="144" spans="44:49" ht="24" customHeight="1" x14ac:dyDescent="0.15">
      <c r="AR144" s="4">
        <v>137</v>
      </c>
      <c r="AS144" s="5">
        <f t="shared" si="25"/>
        <v>45363</v>
      </c>
      <c r="AT144" s="2">
        <f t="shared" si="24"/>
        <v>3</v>
      </c>
      <c r="AU144" s="17">
        <f t="shared" si="26"/>
        <v>1</v>
      </c>
      <c r="AV144" s="18" t="b">
        <f t="shared" si="27"/>
        <v>0</v>
      </c>
      <c r="AW144" s="17">
        <f t="shared" si="28"/>
        <v>0</v>
      </c>
    </row>
    <row r="145" spans="44:49" ht="24" customHeight="1" x14ac:dyDescent="0.15">
      <c r="AR145" s="4">
        <v>138</v>
      </c>
      <c r="AS145" s="5">
        <f t="shared" si="25"/>
        <v>45364</v>
      </c>
      <c r="AT145" s="2">
        <f t="shared" si="24"/>
        <v>4</v>
      </c>
      <c r="AU145" s="17">
        <f t="shared" si="26"/>
        <v>1</v>
      </c>
      <c r="AV145" s="18" t="b">
        <f t="shared" si="27"/>
        <v>0</v>
      </c>
      <c r="AW145" s="17">
        <f t="shared" si="28"/>
        <v>0</v>
      </c>
    </row>
    <row r="146" spans="44:49" ht="24" customHeight="1" x14ac:dyDescent="0.15">
      <c r="AR146" s="4">
        <v>139</v>
      </c>
      <c r="AS146" s="5">
        <f t="shared" si="25"/>
        <v>45365</v>
      </c>
      <c r="AT146" s="2">
        <f t="shared" si="24"/>
        <v>5</v>
      </c>
      <c r="AU146" s="17">
        <f t="shared" si="26"/>
        <v>1</v>
      </c>
      <c r="AV146" s="18" t="b">
        <f t="shared" si="27"/>
        <v>0</v>
      </c>
      <c r="AW146" s="17">
        <f t="shared" si="28"/>
        <v>0</v>
      </c>
    </row>
    <row r="147" spans="44:49" ht="24" customHeight="1" x14ac:dyDescent="0.15">
      <c r="AR147" s="4">
        <v>140</v>
      </c>
      <c r="AS147" s="5">
        <f t="shared" si="25"/>
        <v>45366</v>
      </c>
      <c r="AT147" s="2">
        <f t="shared" si="24"/>
        <v>6</v>
      </c>
      <c r="AU147" s="17">
        <f t="shared" si="26"/>
        <v>1</v>
      </c>
      <c r="AV147" s="18" t="b">
        <f t="shared" si="27"/>
        <v>0</v>
      </c>
      <c r="AW147" s="17">
        <f t="shared" si="28"/>
        <v>0</v>
      </c>
    </row>
    <row r="148" spans="44:49" ht="24" customHeight="1" x14ac:dyDescent="0.15">
      <c r="AR148" s="4">
        <v>141</v>
      </c>
      <c r="AS148" s="5">
        <f t="shared" si="25"/>
        <v>45367</v>
      </c>
      <c r="AT148" s="2">
        <f t="shared" si="24"/>
        <v>7</v>
      </c>
      <c r="AU148" s="17">
        <f t="shared" si="26"/>
        <v>1</v>
      </c>
      <c r="AV148" s="18" t="b">
        <f t="shared" si="27"/>
        <v>0</v>
      </c>
      <c r="AW148" s="17">
        <f t="shared" si="28"/>
        <v>0</v>
      </c>
    </row>
    <row r="149" spans="44:49" ht="24" customHeight="1" x14ac:dyDescent="0.15">
      <c r="AR149" s="4">
        <v>142</v>
      </c>
      <c r="AS149" s="5">
        <f t="shared" si="25"/>
        <v>45368</v>
      </c>
      <c r="AT149" s="2">
        <f t="shared" si="24"/>
        <v>1</v>
      </c>
      <c r="AU149" s="17">
        <f t="shared" si="26"/>
        <v>0</v>
      </c>
      <c r="AV149" s="18" t="b">
        <f t="shared" si="27"/>
        <v>0</v>
      </c>
      <c r="AW149" s="17">
        <f t="shared" si="28"/>
        <v>0</v>
      </c>
    </row>
    <row r="150" spans="44:49" ht="24" customHeight="1" x14ac:dyDescent="0.15">
      <c r="AR150" s="4">
        <v>143</v>
      </c>
      <c r="AS150" s="5">
        <f t="shared" si="25"/>
        <v>45369</v>
      </c>
      <c r="AT150" s="2">
        <f t="shared" si="24"/>
        <v>2</v>
      </c>
      <c r="AU150" s="17">
        <f t="shared" si="26"/>
        <v>0</v>
      </c>
      <c r="AV150" s="18" t="b">
        <f t="shared" si="27"/>
        <v>0</v>
      </c>
      <c r="AW150" s="17">
        <f t="shared" si="28"/>
        <v>0</v>
      </c>
    </row>
    <row r="151" spans="44:49" ht="24" customHeight="1" x14ac:dyDescent="0.15">
      <c r="AR151" s="4">
        <v>144</v>
      </c>
      <c r="AS151" s="5">
        <f t="shared" si="25"/>
        <v>45370</v>
      </c>
      <c r="AT151" s="2">
        <f t="shared" si="24"/>
        <v>3</v>
      </c>
      <c r="AU151" s="17">
        <f t="shared" si="26"/>
        <v>1</v>
      </c>
      <c r="AV151" s="18" t="b">
        <f t="shared" si="27"/>
        <v>0</v>
      </c>
      <c r="AW151" s="17">
        <f t="shared" si="28"/>
        <v>0</v>
      </c>
    </row>
    <row r="152" spans="44:49" ht="24" customHeight="1" x14ac:dyDescent="0.15">
      <c r="AR152" s="4">
        <v>145</v>
      </c>
      <c r="AS152" s="5">
        <f t="shared" si="25"/>
        <v>45371</v>
      </c>
      <c r="AT152" s="2">
        <f t="shared" si="24"/>
        <v>4</v>
      </c>
      <c r="AU152" s="17">
        <f t="shared" si="26"/>
        <v>1</v>
      </c>
      <c r="AV152" s="18" t="b">
        <f t="shared" si="27"/>
        <v>0</v>
      </c>
      <c r="AW152" s="17">
        <f t="shared" si="28"/>
        <v>0</v>
      </c>
    </row>
    <row r="153" spans="44:49" ht="24" customHeight="1" x14ac:dyDescent="0.15">
      <c r="AR153" s="4">
        <v>146</v>
      </c>
      <c r="AS153" s="5">
        <f t="shared" si="25"/>
        <v>45372</v>
      </c>
      <c r="AT153" s="2">
        <f t="shared" si="24"/>
        <v>5</v>
      </c>
      <c r="AU153" s="17">
        <f t="shared" si="26"/>
        <v>1</v>
      </c>
      <c r="AV153" s="18" t="b">
        <f t="shared" si="27"/>
        <v>0</v>
      </c>
      <c r="AW153" s="17">
        <f t="shared" si="28"/>
        <v>0</v>
      </c>
    </row>
    <row r="154" spans="44:49" ht="24" customHeight="1" x14ac:dyDescent="0.15">
      <c r="AR154" s="4">
        <v>147</v>
      </c>
      <c r="AS154" s="5">
        <f t="shared" si="25"/>
        <v>45373</v>
      </c>
      <c r="AT154" s="2">
        <f t="shared" si="24"/>
        <v>6</v>
      </c>
      <c r="AU154" s="17">
        <f t="shared" si="26"/>
        <v>1</v>
      </c>
      <c r="AV154" s="18" t="b">
        <f t="shared" si="27"/>
        <v>0</v>
      </c>
      <c r="AW154" s="17">
        <f t="shared" si="28"/>
        <v>0</v>
      </c>
    </row>
    <row r="155" spans="44:49" ht="24" customHeight="1" x14ac:dyDescent="0.15">
      <c r="AR155" s="4">
        <v>148</v>
      </c>
      <c r="AS155" s="5">
        <f t="shared" si="25"/>
        <v>45374</v>
      </c>
      <c r="AT155" s="2">
        <f t="shared" si="24"/>
        <v>7</v>
      </c>
      <c r="AU155" s="17">
        <f t="shared" si="26"/>
        <v>1</v>
      </c>
      <c r="AV155" s="18" t="b">
        <f t="shared" si="27"/>
        <v>0</v>
      </c>
      <c r="AW155" s="17">
        <f t="shared" si="28"/>
        <v>0</v>
      </c>
    </row>
    <row r="156" spans="44:49" ht="24" customHeight="1" x14ac:dyDescent="0.15">
      <c r="AR156" s="4">
        <v>149</v>
      </c>
      <c r="AS156" s="5">
        <f t="shared" si="25"/>
        <v>45375</v>
      </c>
      <c r="AT156" s="2">
        <f t="shared" si="24"/>
        <v>1</v>
      </c>
      <c r="AU156" s="17">
        <f t="shared" si="26"/>
        <v>0</v>
      </c>
      <c r="AV156" s="18" t="b">
        <f t="shared" si="27"/>
        <v>0</v>
      </c>
      <c r="AW156" s="17">
        <f t="shared" si="28"/>
        <v>0</v>
      </c>
    </row>
    <row r="157" spans="44:49" ht="24" customHeight="1" x14ac:dyDescent="0.15">
      <c r="AR157" s="4">
        <v>150</v>
      </c>
      <c r="AS157" s="5">
        <f t="shared" si="25"/>
        <v>45376</v>
      </c>
      <c r="AT157" s="2">
        <f t="shared" si="24"/>
        <v>2</v>
      </c>
      <c r="AU157" s="17">
        <f t="shared" si="26"/>
        <v>0</v>
      </c>
      <c r="AV157" s="18" t="b">
        <f t="shared" si="27"/>
        <v>0</v>
      </c>
      <c r="AW157" s="17">
        <f t="shared" si="28"/>
        <v>0</v>
      </c>
    </row>
    <row r="158" spans="44:49" ht="24" customHeight="1" x14ac:dyDescent="0.15">
      <c r="AR158" s="4">
        <v>151</v>
      </c>
      <c r="AS158" s="5">
        <f t="shared" si="25"/>
        <v>45377</v>
      </c>
      <c r="AT158" s="2">
        <f t="shared" si="24"/>
        <v>3</v>
      </c>
      <c r="AU158" s="17">
        <f t="shared" si="26"/>
        <v>1</v>
      </c>
      <c r="AV158" s="18" t="b">
        <f t="shared" si="27"/>
        <v>0</v>
      </c>
      <c r="AW158" s="17">
        <f t="shared" si="28"/>
        <v>0</v>
      </c>
    </row>
    <row r="159" spans="44:49" ht="24" customHeight="1" x14ac:dyDescent="0.15">
      <c r="AR159" s="4">
        <v>152</v>
      </c>
      <c r="AS159" s="5">
        <f t="shared" si="25"/>
        <v>45378</v>
      </c>
      <c r="AT159" s="2">
        <f t="shared" si="24"/>
        <v>4</v>
      </c>
      <c r="AU159" s="17">
        <f t="shared" si="26"/>
        <v>1</v>
      </c>
      <c r="AV159" s="18" t="b">
        <f t="shared" si="27"/>
        <v>0</v>
      </c>
      <c r="AW159" s="17">
        <f t="shared" si="28"/>
        <v>0</v>
      </c>
    </row>
    <row r="160" spans="44:49" ht="24" customHeight="1" x14ac:dyDescent="0.15">
      <c r="AR160" s="4">
        <v>153</v>
      </c>
      <c r="AS160" s="5">
        <f t="shared" si="25"/>
        <v>45379</v>
      </c>
      <c r="AT160" s="2">
        <f t="shared" si="24"/>
        <v>5</v>
      </c>
      <c r="AU160" s="17">
        <f t="shared" si="26"/>
        <v>1</v>
      </c>
      <c r="AV160" s="18" t="b">
        <f t="shared" si="27"/>
        <v>0</v>
      </c>
      <c r="AW160" s="17">
        <f t="shared" si="28"/>
        <v>0</v>
      </c>
    </row>
    <row r="161" spans="44:49" ht="24" customHeight="1" x14ac:dyDescent="0.15">
      <c r="AR161" s="4">
        <v>154</v>
      </c>
      <c r="AS161" s="5">
        <f t="shared" si="25"/>
        <v>45380</v>
      </c>
      <c r="AT161" s="2">
        <f t="shared" si="24"/>
        <v>6</v>
      </c>
      <c r="AU161" s="17">
        <f t="shared" si="26"/>
        <v>1</v>
      </c>
      <c r="AV161" s="18" t="b">
        <f t="shared" si="27"/>
        <v>0</v>
      </c>
      <c r="AW161" s="17">
        <f t="shared" si="28"/>
        <v>0</v>
      </c>
    </row>
    <row r="162" spans="44:49" ht="24" customHeight="1" x14ac:dyDescent="0.15">
      <c r="AR162" s="4">
        <v>155</v>
      </c>
      <c r="AS162" s="5">
        <f t="shared" si="25"/>
        <v>45381</v>
      </c>
      <c r="AT162" s="2">
        <f t="shared" si="24"/>
        <v>7</v>
      </c>
      <c r="AU162" s="17">
        <f t="shared" si="26"/>
        <v>1</v>
      </c>
      <c r="AV162" s="18" t="b">
        <f t="shared" si="27"/>
        <v>0</v>
      </c>
      <c r="AW162" s="17">
        <f t="shared" si="28"/>
        <v>0</v>
      </c>
    </row>
    <row r="163" spans="44:49" ht="24" customHeight="1" x14ac:dyDescent="0.15">
      <c r="AR163" s="4">
        <v>156</v>
      </c>
      <c r="AS163" s="5">
        <f t="shared" si="25"/>
        <v>45382</v>
      </c>
      <c r="AT163" s="2">
        <f t="shared" si="24"/>
        <v>1</v>
      </c>
      <c r="AU163" s="17">
        <f t="shared" si="26"/>
        <v>0</v>
      </c>
      <c r="AV163" s="18" t="b">
        <f t="shared" si="27"/>
        <v>0</v>
      </c>
      <c r="AW163" s="17">
        <f t="shared" si="28"/>
        <v>0</v>
      </c>
    </row>
    <row r="164" spans="44:49" ht="24" customHeight="1" x14ac:dyDescent="0.15">
      <c r="AR164" s="4">
        <v>157</v>
      </c>
      <c r="AS164" s="5">
        <f t="shared" si="25"/>
        <v>45383</v>
      </c>
      <c r="AT164" s="2">
        <f t="shared" si="24"/>
        <v>2</v>
      </c>
      <c r="AU164" s="17">
        <f t="shared" si="26"/>
        <v>0</v>
      </c>
      <c r="AV164" s="18" t="b">
        <f t="shared" si="27"/>
        <v>0</v>
      </c>
      <c r="AW164" s="17">
        <f t="shared" si="28"/>
        <v>0</v>
      </c>
    </row>
    <row r="165" spans="44:49" ht="24" customHeight="1" x14ac:dyDescent="0.15">
      <c r="AR165" s="4">
        <v>158</v>
      </c>
      <c r="AS165" s="5">
        <f t="shared" si="25"/>
        <v>45384</v>
      </c>
      <c r="AT165" s="2">
        <f t="shared" si="24"/>
        <v>3</v>
      </c>
      <c r="AU165" s="17">
        <f t="shared" si="26"/>
        <v>1</v>
      </c>
      <c r="AV165" s="18" t="b">
        <f t="shared" si="27"/>
        <v>0</v>
      </c>
      <c r="AW165" s="17">
        <f t="shared" si="28"/>
        <v>0</v>
      </c>
    </row>
    <row r="166" spans="44:49" ht="24" customHeight="1" x14ac:dyDescent="0.15">
      <c r="AR166" s="4">
        <v>159</v>
      </c>
      <c r="AS166" s="5">
        <f t="shared" si="25"/>
        <v>45385</v>
      </c>
      <c r="AT166" s="2">
        <f t="shared" si="24"/>
        <v>4</v>
      </c>
      <c r="AU166" s="17">
        <f t="shared" si="26"/>
        <v>1</v>
      </c>
      <c r="AV166" s="18" t="b">
        <f t="shared" si="27"/>
        <v>0</v>
      </c>
      <c r="AW166" s="17">
        <f t="shared" si="28"/>
        <v>0</v>
      </c>
    </row>
    <row r="167" spans="44:49" ht="24" customHeight="1" x14ac:dyDescent="0.15">
      <c r="AR167" s="4">
        <v>160</v>
      </c>
      <c r="AS167" s="5">
        <f t="shared" si="25"/>
        <v>45386</v>
      </c>
      <c r="AT167" s="2">
        <f t="shared" si="24"/>
        <v>5</v>
      </c>
      <c r="AU167" s="17">
        <f t="shared" si="26"/>
        <v>1</v>
      </c>
      <c r="AV167" s="18" t="b">
        <f t="shared" si="27"/>
        <v>0</v>
      </c>
      <c r="AW167" s="17">
        <f t="shared" si="28"/>
        <v>0</v>
      </c>
    </row>
    <row r="168" spans="44:49" ht="24" customHeight="1" x14ac:dyDescent="0.15">
      <c r="AR168" s="4">
        <v>161</v>
      </c>
      <c r="AS168" s="5">
        <f t="shared" si="25"/>
        <v>45387</v>
      </c>
      <c r="AT168" s="2">
        <f t="shared" si="24"/>
        <v>6</v>
      </c>
      <c r="AU168" s="17">
        <f t="shared" si="26"/>
        <v>1</v>
      </c>
      <c r="AV168" s="18" t="b">
        <f t="shared" si="27"/>
        <v>0</v>
      </c>
      <c r="AW168" s="17">
        <f t="shared" si="28"/>
        <v>0</v>
      </c>
    </row>
    <row r="169" spans="44:49" ht="24" customHeight="1" x14ac:dyDescent="0.15">
      <c r="AR169" s="4">
        <v>162</v>
      </c>
      <c r="AS169" s="5">
        <f t="shared" si="25"/>
        <v>45388</v>
      </c>
      <c r="AT169" s="2">
        <f t="shared" si="24"/>
        <v>7</v>
      </c>
      <c r="AU169" s="17">
        <f t="shared" si="26"/>
        <v>1</v>
      </c>
      <c r="AV169" s="18" t="b">
        <f t="shared" si="27"/>
        <v>0</v>
      </c>
      <c r="AW169" s="17">
        <f t="shared" si="28"/>
        <v>0</v>
      </c>
    </row>
    <row r="170" spans="44:49" ht="24" customHeight="1" x14ac:dyDescent="0.15">
      <c r="AR170" s="4">
        <v>163</v>
      </c>
      <c r="AS170" s="5">
        <f t="shared" si="25"/>
        <v>45389</v>
      </c>
      <c r="AT170" s="2">
        <f t="shared" si="24"/>
        <v>1</v>
      </c>
      <c r="AU170" s="17">
        <f t="shared" si="26"/>
        <v>0</v>
      </c>
      <c r="AV170" s="18" t="b">
        <f t="shared" si="27"/>
        <v>0</v>
      </c>
      <c r="AW170" s="17">
        <f t="shared" si="28"/>
        <v>0</v>
      </c>
    </row>
    <row r="171" spans="44:49" ht="24" customHeight="1" x14ac:dyDescent="0.15">
      <c r="AR171" s="4">
        <v>164</v>
      </c>
      <c r="AS171" s="5">
        <f t="shared" si="25"/>
        <v>45390</v>
      </c>
      <c r="AT171" s="2">
        <f t="shared" si="24"/>
        <v>2</v>
      </c>
      <c r="AU171" s="17">
        <f t="shared" si="26"/>
        <v>0</v>
      </c>
      <c r="AV171" s="18" t="b">
        <f t="shared" si="27"/>
        <v>0</v>
      </c>
      <c r="AW171" s="17">
        <f t="shared" si="28"/>
        <v>0</v>
      </c>
    </row>
    <row r="172" spans="44:49" ht="24" customHeight="1" x14ac:dyDescent="0.15">
      <c r="AR172" s="4">
        <v>165</v>
      </c>
      <c r="AS172" s="5">
        <f t="shared" si="25"/>
        <v>45391</v>
      </c>
      <c r="AT172" s="2">
        <f t="shared" si="24"/>
        <v>3</v>
      </c>
      <c r="AU172" s="17">
        <f t="shared" si="26"/>
        <v>1</v>
      </c>
      <c r="AV172" s="18" t="b">
        <f t="shared" si="27"/>
        <v>0</v>
      </c>
      <c r="AW172" s="17">
        <f t="shared" si="28"/>
        <v>0</v>
      </c>
    </row>
    <row r="173" spans="44:49" ht="24" customHeight="1" x14ac:dyDescent="0.15">
      <c r="AR173" s="4">
        <v>166</v>
      </c>
      <c r="AS173" s="5">
        <f t="shared" si="25"/>
        <v>45392</v>
      </c>
      <c r="AT173" s="2">
        <f t="shared" si="24"/>
        <v>4</v>
      </c>
      <c r="AU173" s="17">
        <f t="shared" si="26"/>
        <v>1</v>
      </c>
      <c r="AV173" s="18" t="b">
        <f t="shared" si="27"/>
        <v>0</v>
      </c>
      <c r="AW173" s="17">
        <f t="shared" si="28"/>
        <v>0</v>
      </c>
    </row>
    <row r="174" spans="44:49" ht="24" customHeight="1" x14ac:dyDescent="0.15">
      <c r="AR174" s="4">
        <v>167</v>
      </c>
      <c r="AS174" s="5">
        <f t="shared" si="25"/>
        <v>45393</v>
      </c>
      <c r="AT174" s="2">
        <f t="shared" si="24"/>
        <v>5</v>
      </c>
      <c r="AU174" s="17">
        <f t="shared" si="26"/>
        <v>1</v>
      </c>
      <c r="AV174" s="18" t="b">
        <f t="shared" si="27"/>
        <v>0</v>
      </c>
      <c r="AW174" s="17">
        <f t="shared" si="28"/>
        <v>0</v>
      </c>
    </row>
    <row r="175" spans="44:49" ht="24" customHeight="1" x14ac:dyDescent="0.15">
      <c r="AR175" s="4">
        <v>168</v>
      </c>
      <c r="AS175" s="5">
        <f t="shared" si="25"/>
        <v>45394</v>
      </c>
      <c r="AT175" s="2">
        <f t="shared" si="24"/>
        <v>6</v>
      </c>
      <c r="AU175" s="17">
        <f t="shared" si="26"/>
        <v>1</v>
      </c>
      <c r="AV175" s="18" t="b">
        <f t="shared" si="27"/>
        <v>0</v>
      </c>
      <c r="AW175" s="17">
        <f t="shared" si="28"/>
        <v>0</v>
      </c>
    </row>
    <row r="176" spans="44:49" ht="24" customHeight="1" x14ac:dyDescent="0.15">
      <c r="AR176" s="4">
        <v>169</v>
      </c>
      <c r="AS176" s="5">
        <f t="shared" si="25"/>
        <v>45395</v>
      </c>
      <c r="AT176" s="2">
        <f t="shared" si="24"/>
        <v>7</v>
      </c>
      <c r="AU176" s="17">
        <f t="shared" si="26"/>
        <v>1</v>
      </c>
      <c r="AV176" s="18" t="b">
        <f t="shared" si="27"/>
        <v>0</v>
      </c>
      <c r="AW176" s="17">
        <f t="shared" si="28"/>
        <v>0</v>
      </c>
    </row>
    <row r="177" spans="44:49" ht="24" customHeight="1" x14ac:dyDescent="0.15">
      <c r="AR177" s="4">
        <v>170</v>
      </c>
      <c r="AS177" s="5">
        <f t="shared" si="25"/>
        <v>45396</v>
      </c>
      <c r="AT177" s="2">
        <f t="shared" si="24"/>
        <v>1</v>
      </c>
      <c r="AU177" s="17">
        <f t="shared" si="26"/>
        <v>0</v>
      </c>
      <c r="AV177" s="18" t="b">
        <f t="shared" si="27"/>
        <v>0</v>
      </c>
      <c r="AW177" s="17">
        <f t="shared" si="28"/>
        <v>0</v>
      </c>
    </row>
    <row r="178" spans="44:49" ht="24" customHeight="1" x14ac:dyDescent="0.15">
      <c r="AR178" s="4">
        <v>171</v>
      </c>
      <c r="AS178" s="5">
        <f t="shared" si="25"/>
        <v>45397</v>
      </c>
      <c r="AT178" s="2">
        <f t="shared" si="24"/>
        <v>2</v>
      </c>
      <c r="AU178" s="17">
        <f t="shared" si="26"/>
        <v>0</v>
      </c>
      <c r="AV178" s="18" t="b">
        <f t="shared" si="27"/>
        <v>0</v>
      </c>
      <c r="AW178" s="17">
        <f t="shared" si="28"/>
        <v>0</v>
      </c>
    </row>
    <row r="179" spans="44:49" ht="24" customHeight="1" x14ac:dyDescent="0.15">
      <c r="AR179" s="4">
        <v>172</v>
      </c>
      <c r="AS179" s="5">
        <f t="shared" si="25"/>
        <v>45398</v>
      </c>
      <c r="AT179" s="2">
        <f t="shared" si="24"/>
        <v>3</v>
      </c>
      <c r="AU179" s="17">
        <f t="shared" si="26"/>
        <v>1</v>
      </c>
      <c r="AV179" s="18" t="b">
        <f t="shared" si="27"/>
        <v>0</v>
      </c>
      <c r="AW179" s="17">
        <f t="shared" si="28"/>
        <v>0</v>
      </c>
    </row>
    <row r="180" spans="44:49" ht="24" customHeight="1" x14ac:dyDescent="0.15">
      <c r="AR180" s="4">
        <v>173</v>
      </c>
      <c r="AS180" s="5">
        <f t="shared" si="25"/>
        <v>45399</v>
      </c>
      <c r="AT180" s="2">
        <f t="shared" si="24"/>
        <v>4</v>
      </c>
      <c r="AU180" s="17">
        <f t="shared" si="26"/>
        <v>1</v>
      </c>
      <c r="AV180" s="18" t="b">
        <f t="shared" si="27"/>
        <v>0</v>
      </c>
      <c r="AW180" s="17">
        <f t="shared" si="28"/>
        <v>0</v>
      </c>
    </row>
    <row r="181" spans="44:49" ht="24" customHeight="1" x14ac:dyDescent="0.15">
      <c r="AR181" s="4">
        <v>174</v>
      </c>
      <c r="AS181" s="5">
        <f t="shared" si="25"/>
        <v>45400</v>
      </c>
      <c r="AT181" s="2">
        <f t="shared" si="24"/>
        <v>5</v>
      </c>
      <c r="AU181" s="17">
        <f t="shared" si="26"/>
        <v>1</v>
      </c>
      <c r="AV181" s="18" t="b">
        <f t="shared" si="27"/>
        <v>0</v>
      </c>
      <c r="AW181" s="17">
        <f t="shared" si="28"/>
        <v>0</v>
      </c>
    </row>
    <row r="182" spans="44:49" ht="24" customHeight="1" x14ac:dyDescent="0.15">
      <c r="AR182" s="4">
        <v>175</v>
      </c>
      <c r="AS182" s="5">
        <f t="shared" si="25"/>
        <v>45401</v>
      </c>
      <c r="AT182" s="2">
        <f t="shared" si="24"/>
        <v>6</v>
      </c>
      <c r="AU182" s="17">
        <f t="shared" si="26"/>
        <v>1</v>
      </c>
      <c r="AV182" s="18" t="b">
        <f t="shared" si="27"/>
        <v>0</v>
      </c>
      <c r="AW182" s="17">
        <f t="shared" si="28"/>
        <v>0</v>
      </c>
    </row>
    <row r="183" spans="44:49" ht="24" customHeight="1" x14ac:dyDescent="0.15">
      <c r="AR183" s="4">
        <v>176</v>
      </c>
      <c r="AS183" s="5">
        <f t="shared" si="25"/>
        <v>45402</v>
      </c>
      <c r="AT183" s="2">
        <f t="shared" si="24"/>
        <v>7</v>
      </c>
      <c r="AU183" s="17">
        <f t="shared" si="26"/>
        <v>1</v>
      </c>
      <c r="AV183" s="18" t="b">
        <f t="shared" si="27"/>
        <v>0</v>
      </c>
      <c r="AW183" s="17">
        <f t="shared" si="28"/>
        <v>0</v>
      </c>
    </row>
    <row r="184" spans="44:49" ht="24" customHeight="1" x14ac:dyDescent="0.15">
      <c r="AR184" s="4">
        <v>177</v>
      </c>
      <c r="AS184" s="5">
        <f t="shared" si="25"/>
        <v>45403</v>
      </c>
      <c r="AT184" s="2">
        <f t="shared" si="24"/>
        <v>1</v>
      </c>
      <c r="AU184" s="17">
        <f t="shared" si="26"/>
        <v>0</v>
      </c>
      <c r="AV184" s="18" t="b">
        <f t="shared" si="27"/>
        <v>0</v>
      </c>
      <c r="AW184" s="17">
        <f t="shared" si="28"/>
        <v>0</v>
      </c>
    </row>
    <row r="185" spans="44:49" ht="24" customHeight="1" x14ac:dyDescent="0.15">
      <c r="AR185" s="4">
        <v>178</v>
      </c>
      <c r="AS185" s="5">
        <f t="shared" si="25"/>
        <v>45404</v>
      </c>
      <c r="AT185" s="2">
        <f t="shared" si="24"/>
        <v>2</v>
      </c>
      <c r="AU185" s="17">
        <f t="shared" si="26"/>
        <v>0</v>
      </c>
      <c r="AV185" s="18" t="b">
        <f t="shared" si="27"/>
        <v>0</v>
      </c>
      <c r="AW185" s="17">
        <f t="shared" si="28"/>
        <v>0</v>
      </c>
    </row>
    <row r="186" spans="44:49" ht="24" customHeight="1" x14ac:dyDescent="0.15">
      <c r="AR186" s="4">
        <v>179</v>
      </c>
      <c r="AS186" s="5">
        <f t="shared" si="25"/>
        <v>45405</v>
      </c>
      <c r="AT186" s="2">
        <f t="shared" si="24"/>
        <v>3</v>
      </c>
      <c r="AU186" s="17">
        <f t="shared" si="26"/>
        <v>1</v>
      </c>
      <c r="AV186" s="18" t="b">
        <f t="shared" si="27"/>
        <v>0</v>
      </c>
      <c r="AW186" s="17">
        <f t="shared" si="28"/>
        <v>0</v>
      </c>
    </row>
    <row r="187" spans="44:49" ht="24" customHeight="1" x14ac:dyDescent="0.15">
      <c r="AR187" s="4">
        <v>180</v>
      </c>
      <c r="AS187" s="5">
        <f t="shared" si="25"/>
        <v>45406</v>
      </c>
      <c r="AT187" s="2">
        <f t="shared" si="24"/>
        <v>4</v>
      </c>
      <c r="AU187" s="17">
        <f t="shared" si="26"/>
        <v>1</v>
      </c>
      <c r="AV187" s="18" t="b">
        <f t="shared" si="27"/>
        <v>1</v>
      </c>
      <c r="AW187" s="17">
        <f t="shared" si="28"/>
        <v>45406</v>
      </c>
    </row>
  </sheetData>
  <sheetProtection algorithmName="SHA-512" hashValue="6iEsPt9aYtQSHMYLrNcfYPi+pucMDbKMcomziIWiy4AjJFXoB3gw+t7K3RPHP/mHI7cs5v20LFaP+Q1iDsQvhQ==" saltValue="RRmC9uf0pwwd3M2xReX/og==" spinCount="100000" sheet="1" formatCells="0" selectLockedCells="1" pivotTables="0"/>
  <mergeCells count="117">
    <mergeCell ref="AO42:AQ43"/>
    <mergeCell ref="AO44:AQ46"/>
    <mergeCell ref="AO36:AQ39"/>
    <mergeCell ref="H46:O46"/>
    <mergeCell ref="P46:R46"/>
    <mergeCell ref="S46:Z46"/>
    <mergeCell ref="AA46:AD46"/>
    <mergeCell ref="H43:O43"/>
    <mergeCell ref="P43:R43"/>
    <mergeCell ref="S43:Z43"/>
    <mergeCell ref="AA43:AD43"/>
    <mergeCell ref="H44:O44"/>
    <mergeCell ref="P44:R44"/>
    <mergeCell ref="S44:Z44"/>
    <mergeCell ref="AA44:AD44"/>
    <mergeCell ref="H41:O41"/>
    <mergeCell ref="P41:R41"/>
    <mergeCell ref="S41:Z41"/>
    <mergeCell ref="AA41:AD41"/>
    <mergeCell ref="H42:O42"/>
    <mergeCell ref="P42:R42"/>
    <mergeCell ref="S42:Z42"/>
    <mergeCell ref="AA42:AD42"/>
    <mergeCell ref="H39:O39"/>
    <mergeCell ref="P39:R39"/>
    <mergeCell ref="S39:Z39"/>
    <mergeCell ref="AA39:AD39"/>
    <mergeCell ref="H40:O40"/>
    <mergeCell ref="P40:R40"/>
    <mergeCell ref="S40:Z40"/>
    <mergeCell ref="AA40:AD40"/>
    <mergeCell ref="H37:O37"/>
    <mergeCell ref="P37:R37"/>
    <mergeCell ref="S37:Z37"/>
    <mergeCell ref="AA37:AD37"/>
    <mergeCell ref="H38:O38"/>
    <mergeCell ref="P38:R38"/>
    <mergeCell ref="S38:Z38"/>
    <mergeCell ref="AA38:AD38"/>
    <mergeCell ref="P35:R35"/>
    <mergeCell ref="S35:Z35"/>
    <mergeCell ref="AA35:AD35"/>
    <mergeCell ref="H36:O36"/>
    <mergeCell ref="P36:R36"/>
    <mergeCell ref="S36:Z36"/>
    <mergeCell ref="AA36:AD36"/>
    <mergeCell ref="D32:I32"/>
    <mergeCell ref="K32:N32"/>
    <mergeCell ref="Q32:T32"/>
    <mergeCell ref="W32:AC32"/>
    <mergeCell ref="H34:O34"/>
    <mergeCell ref="P34:R34"/>
    <mergeCell ref="S34:Z34"/>
    <mergeCell ref="AA34:AD34"/>
    <mergeCell ref="H35:O35"/>
    <mergeCell ref="D22:I22"/>
    <mergeCell ref="K22:N22"/>
    <mergeCell ref="D29:I29"/>
    <mergeCell ref="D30:I30"/>
    <mergeCell ref="K30:N30"/>
    <mergeCell ref="Q30:T30"/>
    <mergeCell ref="W30:AC30"/>
    <mergeCell ref="D31:I31"/>
    <mergeCell ref="D26:I26"/>
    <mergeCell ref="K26:N26"/>
    <mergeCell ref="P26:AJ26"/>
    <mergeCell ref="D27:I27"/>
    <mergeCell ref="D28:I28"/>
    <mergeCell ref="K28:N28"/>
    <mergeCell ref="Q28:T28"/>
    <mergeCell ref="W28:AC28"/>
    <mergeCell ref="B1:AK1"/>
    <mergeCell ref="B2:AK2"/>
    <mergeCell ref="C3:AK3"/>
    <mergeCell ref="C5:AJ5"/>
    <mergeCell ref="D7:N7"/>
    <mergeCell ref="O7:U7"/>
    <mergeCell ref="D17:I17"/>
    <mergeCell ref="D18:I18"/>
    <mergeCell ref="K18:N18"/>
    <mergeCell ref="Q18:T18"/>
    <mergeCell ref="W18:Z18"/>
    <mergeCell ref="AC18:AK18"/>
    <mergeCell ref="D13:I13"/>
    <mergeCell ref="K13:N13"/>
    <mergeCell ref="Q13:S13"/>
    <mergeCell ref="W13:Z13"/>
    <mergeCell ref="W14:AK14"/>
    <mergeCell ref="D16:I16"/>
    <mergeCell ref="K16:N16"/>
    <mergeCell ref="Q16:T16"/>
    <mergeCell ref="W16:Z16"/>
    <mergeCell ref="AC16:AK16"/>
    <mergeCell ref="AO27:AQ30"/>
    <mergeCell ref="AO31:AQ32"/>
    <mergeCell ref="H45:O45"/>
    <mergeCell ref="S45:Z45"/>
    <mergeCell ref="P45:R45"/>
    <mergeCell ref="AA45:AD45"/>
    <mergeCell ref="F34:G46"/>
    <mergeCell ref="D9:I9"/>
    <mergeCell ref="J9:P9"/>
    <mergeCell ref="Q9:R9"/>
    <mergeCell ref="S9:Y9"/>
    <mergeCell ref="Z9:AA9"/>
    <mergeCell ref="D11:I11"/>
    <mergeCell ref="K11:N11"/>
    <mergeCell ref="D23:I23"/>
    <mergeCell ref="AC23:AJ23"/>
    <mergeCell ref="D24:I24"/>
    <mergeCell ref="K24:N24"/>
    <mergeCell ref="P24:AJ24"/>
    <mergeCell ref="D25:I25"/>
    <mergeCell ref="D19:I19"/>
    <mergeCell ref="D20:I20"/>
    <mergeCell ref="K20:N20"/>
    <mergeCell ref="D21:I21"/>
  </mergeCells>
  <phoneticPr fontId="2"/>
  <dataValidations count="1">
    <dataValidation allowBlank="1" showInputMessage="1" sqref="S9:Y9" xr:uid="{00000000-0002-0000-0200-000000000000}"/>
  </dataValidations>
  <printOptions horizontalCentered="1"/>
  <pageMargins left="0.78740157480314965" right="0.19685039370078741" top="0.39370078740157483" bottom="0.19685039370078741" header="0.51181102362204722" footer="0.19685039370078741"/>
  <pageSetup paperSize="9" scale="98"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32</xdr:col>
                    <xdr:colOff>104775</xdr:colOff>
                    <xdr:row>6</xdr:row>
                    <xdr:rowOff>28575</xdr:rowOff>
                  </from>
                  <to>
                    <xdr:col>34</xdr:col>
                    <xdr:colOff>38100</xdr:colOff>
                    <xdr:row>7</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1F6E7-85AC-43AA-94AB-904C6C3FF814}">
  <sheetPr>
    <tabColor theme="5" tint="0.59999389629810485"/>
    <pageSetUpPr fitToPage="1"/>
  </sheetPr>
  <dimension ref="B1:AO47"/>
  <sheetViews>
    <sheetView view="pageBreakPreview" zoomScaleNormal="100" zoomScaleSheetLayoutView="100" workbookViewId="0">
      <selection activeCell="P11" sqref="P11:V11"/>
    </sheetView>
  </sheetViews>
  <sheetFormatPr defaultColWidth="2.625" defaultRowHeight="18.75" customHeight="1" x14ac:dyDescent="0.15"/>
  <cols>
    <col min="1" max="11" width="2.625" style="174"/>
    <col min="12" max="12" width="2.625" style="174" customWidth="1"/>
    <col min="13" max="13" width="2.625" style="174"/>
    <col min="14" max="15" width="2.625" style="174" customWidth="1"/>
    <col min="16" max="17" width="2.625" style="174"/>
    <col min="18" max="19" width="2.625" style="174" customWidth="1"/>
    <col min="20" max="22" width="2.625" style="174"/>
    <col min="23" max="23" width="2.625" style="174" customWidth="1"/>
    <col min="24" max="25" width="2.625" style="174"/>
    <col min="26" max="27" width="2.625" style="174" customWidth="1"/>
    <col min="28" max="16384" width="2.625" style="174"/>
  </cols>
  <sheetData>
    <row r="1" spans="2:41" ht="18.75" customHeight="1" x14ac:dyDescent="0.15">
      <c r="B1" s="596" t="s">
        <v>220</v>
      </c>
      <c r="C1" s="596"/>
      <c r="D1" s="596"/>
      <c r="E1" s="596"/>
      <c r="F1" s="596"/>
      <c r="G1" s="596"/>
      <c r="H1" s="596"/>
      <c r="I1" s="596"/>
      <c r="J1" s="596"/>
      <c r="K1" s="596"/>
      <c r="L1" s="596"/>
      <c r="M1" s="596"/>
      <c r="N1" s="596"/>
      <c r="O1" s="596"/>
      <c r="P1" s="596"/>
      <c r="Q1" s="596"/>
      <c r="R1" s="596"/>
      <c r="S1" s="596"/>
      <c r="T1" s="596"/>
      <c r="U1" s="596"/>
      <c r="V1" s="596"/>
      <c r="W1" s="596"/>
      <c r="X1" s="596"/>
      <c r="Y1" s="596"/>
      <c r="Z1" s="173"/>
      <c r="AA1" s="173"/>
      <c r="AB1" s="173"/>
      <c r="AC1" s="173"/>
      <c r="AD1" s="173"/>
      <c r="AE1" s="173"/>
      <c r="AF1" s="173"/>
      <c r="AG1" s="173"/>
      <c r="AH1" s="173"/>
      <c r="AI1" s="173"/>
      <c r="AJ1" s="173"/>
      <c r="AK1" s="173"/>
      <c r="AL1" s="173"/>
      <c r="AM1" s="173"/>
      <c r="AN1" s="173"/>
      <c r="AO1" s="173"/>
    </row>
    <row r="2" spans="2:41" ht="18.75" customHeight="1" x14ac:dyDescent="0.15">
      <c r="B2" s="596" t="s">
        <v>221</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row>
    <row r="3" spans="2:41" ht="18.75" customHeight="1" x14ac:dyDescent="0.15">
      <c r="B3" s="596" t="s">
        <v>255</v>
      </c>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row>
    <row r="4" spans="2:41" ht="18.75" customHeight="1" x14ac:dyDescent="0.15">
      <c r="B4" s="596" t="s">
        <v>256</v>
      </c>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181"/>
    </row>
    <row r="5" spans="2:41" ht="18.75" customHeight="1" x14ac:dyDescent="0.15">
      <c r="C5" s="560" t="s">
        <v>222</v>
      </c>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row>
    <row r="6" spans="2:41" ht="18.75" customHeight="1" thickBot="1" x14ac:dyDescent="0.2"/>
    <row r="7" spans="2:41" ht="18.75" customHeight="1" thickTop="1" thickBot="1" x14ac:dyDescent="0.2">
      <c r="C7" s="580" t="s">
        <v>223</v>
      </c>
      <c r="D7" s="581"/>
      <c r="E7" s="581"/>
      <c r="F7" s="581"/>
      <c r="G7" s="581"/>
      <c r="H7" s="581"/>
      <c r="I7" s="581"/>
      <c r="J7" s="581"/>
      <c r="K7" s="581"/>
      <c r="L7" s="581"/>
      <c r="M7" s="581"/>
      <c r="N7" s="581"/>
      <c r="O7" s="581"/>
      <c r="P7" s="581"/>
      <c r="Q7" s="581"/>
      <c r="R7" s="581"/>
      <c r="S7" s="582"/>
    </row>
    <row r="8" spans="2:41" ht="18.75" customHeight="1" thickTop="1" x14ac:dyDescent="0.15"/>
    <row r="9" spans="2:41" ht="18.75" customHeight="1" x14ac:dyDescent="0.15">
      <c r="C9" s="547" t="s">
        <v>224</v>
      </c>
      <c r="D9" s="547"/>
      <c r="E9" s="547"/>
      <c r="F9" s="547"/>
      <c r="G9" s="547"/>
      <c r="H9" s="547"/>
      <c r="I9" s="547"/>
      <c r="K9" s="548" t="str">
        <f>IF(AND(K12&lt;P13,DATEDIF(K12,P13,"d")&gt;=14),"請求対象です","請求できません")</f>
        <v>請求対象です</v>
      </c>
      <c r="L9" s="549"/>
      <c r="M9" s="549"/>
      <c r="N9" s="549"/>
      <c r="O9" s="549"/>
      <c r="P9" s="549"/>
      <c r="Q9" s="549"/>
      <c r="R9" s="550"/>
    </row>
    <row r="11" spans="2:41" ht="18.75" customHeight="1" x14ac:dyDescent="0.15">
      <c r="C11" s="547" t="s">
        <v>225</v>
      </c>
      <c r="D11" s="547"/>
      <c r="E11" s="547"/>
      <c r="F11" s="547"/>
      <c r="G11" s="547"/>
      <c r="H11" s="547"/>
      <c r="I11" s="547"/>
      <c r="J11" s="547"/>
      <c r="K11" s="547"/>
      <c r="L11" s="547"/>
      <c r="M11" s="547"/>
      <c r="N11" s="547"/>
      <c r="O11" s="547"/>
      <c r="P11" s="590"/>
      <c r="Q11" s="591"/>
      <c r="R11" s="591"/>
      <c r="S11" s="591"/>
      <c r="T11" s="591"/>
      <c r="U11" s="591"/>
      <c r="V11" s="592"/>
    </row>
    <row r="12" spans="2:41" ht="18.75" customHeight="1" x14ac:dyDescent="0.15">
      <c r="C12" s="547" t="s">
        <v>226</v>
      </c>
      <c r="D12" s="547"/>
      <c r="E12" s="547"/>
      <c r="F12" s="547"/>
      <c r="G12" s="547"/>
      <c r="H12" s="547"/>
      <c r="I12" s="547"/>
      <c r="J12" s="547"/>
      <c r="K12" s="590"/>
      <c r="L12" s="591"/>
      <c r="M12" s="591"/>
      <c r="N12" s="591"/>
      <c r="O12" s="591"/>
      <c r="P12" s="591"/>
      <c r="Q12" s="592"/>
      <c r="R12" s="560" t="s">
        <v>11</v>
      </c>
      <c r="S12" s="560"/>
      <c r="T12" s="590"/>
      <c r="U12" s="591"/>
      <c r="V12" s="591"/>
      <c r="W12" s="591"/>
      <c r="X12" s="591"/>
      <c r="Y12" s="591"/>
      <c r="Z12" s="592"/>
      <c r="AA12" s="560" t="s">
        <v>227</v>
      </c>
      <c r="AB12" s="560"/>
    </row>
    <row r="13" spans="2:41" ht="18.75" customHeight="1" x14ac:dyDescent="0.15">
      <c r="C13" s="547" t="s">
        <v>228</v>
      </c>
      <c r="D13" s="547"/>
      <c r="E13" s="547"/>
      <c r="F13" s="547"/>
      <c r="G13" s="577">
        <f>P11</f>
        <v>0</v>
      </c>
      <c r="H13" s="549"/>
      <c r="I13" s="549"/>
      <c r="J13" s="549"/>
      <c r="K13" s="549"/>
      <c r="L13" s="549"/>
      <c r="M13" s="550"/>
      <c r="N13" s="588" t="s">
        <v>11</v>
      </c>
      <c r="O13" s="588"/>
      <c r="P13" s="593">
        <f>G13+56</f>
        <v>56</v>
      </c>
      <c r="Q13" s="594"/>
      <c r="R13" s="594"/>
      <c r="S13" s="594"/>
      <c r="T13" s="594"/>
      <c r="U13" s="594"/>
      <c r="V13" s="595"/>
      <c r="W13" s="589" t="s">
        <v>227</v>
      </c>
      <c r="X13" s="589"/>
      <c r="Y13" s="175"/>
      <c r="Z13" s="175"/>
      <c r="AA13" s="176"/>
      <c r="AB13" s="176"/>
    </row>
    <row r="14" spans="2:41" ht="18.75" customHeight="1" x14ac:dyDescent="0.15">
      <c r="C14" s="547" t="s">
        <v>229</v>
      </c>
      <c r="D14" s="547"/>
      <c r="E14" s="547"/>
      <c r="F14" s="547"/>
      <c r="G14" s="568">
        <f>K12</f>
        <v>0</v>
      </c>
      <c r="H14" s="586"/>
      <c r="I14" s="586"/>
      <c r="J14" s="586"/>
      <c r="K14" s="586"/>
      <c r="L14" s="586"/>
      <c r="M14" s="587"/>
      <c r="N14" s="588" t="s">
        <v>11</v>
      </c>
      <c r="O14" s="588"/>
      <c r="P14" s="571">
        <f>_xlfn.IFS(T12&gt;=P13,K12+28-1,T12&lt;P13,T12)</f>
        <v>0</v>
      </c>
      <c r="Q14" s="572"/>
      <c r="R14" s="572"/>
      <c r="S14" s="572"/>
      <c r="T14" s="572"/>
      <c r="U14" s="572"/>
      <c r="V14" s="573"/>
      <c r="W14" s="589" t="s">
        <v>230</v>
      </c>
      <c r="X14" s="589"/>
      <c r="Y14" s="589"/>
      <c r="Z14" s="574">
        <f>_xlfn.IFS(T12&gt;=P14,NETWORKDAYS(G14,P14),T12&lt;P14,NETWORKDAYS(G14,T12))</f>
        <v>0</v>
      </c>
      <c r="AA14" s="575"/>
      <c r="AB14" s="547" t="s">
        <v>231</v>
      </c>
      <c r="AC14" s="547"/>
    </row>
    <row r="15" spans="2:41" ht="18.75" customHeight="1" x14ac:dyDescent="0.15">
      <c r="C15" s="177"/>
      <c r="D15" s="177"/>
      <c r="E15" s="177"/>
      <c r="F15" s="177"/>
      <c r="G15" s="177"/>
      <c r="H15" s="177"/>
      <c r="I15" s="177"/>
      <c r="J15" s="177"/>
      <c r="K15" s="175"/>
      <c r="L15" s="175"/>
      <c r="M15" s="175"/>
      <c r="N15" s="175"/>
      <c r="O15" s="175"/>
      <c r="P15" s="175"/>
      <c r="Q15" s="175"/>
      <c r="R15" s="178"/>
      <c r="S15" s="178"/>
      <c r="T15" s="175"/>
      <c r="U15" s="175"/>
      <c r="V15" s="175"/>
      <c r="W15" s="175"/>
      <c r="X15" s="175"/>
      <c r="Y15" s="175"/>
      <c r="Z15" s="179" t="s">
        <v>232</v>
      </c>
      <c r="AA15" s="176"/>
      <c r="AB15" s="176"/>
    </row>
    <row r="16" spans="2:41" ht="18.75" customHeight="1" x14ac:dyDescent="0.15">
      <c r="C16" s="177" t="s">
        <v>233</v>
      </c>
      <c r="D16" s="177"/>
      <c r="E16" s="177"/>
      <c r="F16" s="177"/>
      <c r="G16" s="177"/>
      <c r="H16" s="177"/>
      <c r="I16" s="177"/>
      <c r="J16" s="177"/>
      <c r="K16" s="175"/>
      <c r="L16" s="175"/>
      <c r="M16" s="175"/>
      <c r="N16" s="175"/>
      <c r="O16" s="175"/>
      <c r="P16" s="175"/>
      <c r="Q16" s="175"/>
      <c r="R16" s="178"/>
      <c r="S16" s="178"/>
      <c r="T16" s="175"/>
      <c r="U16" s="175"/>
      <c r="V16" s="175"/>
      <c r="W16" s="175"/>
      <c r="X16" s="175"/>
      <c r="Y16" s="175"/>
      <c r="Z16" s="175"/>
      <c r="AA16" s="176"/>
      <c r="AB16" s="176"/>
    </row>
    <row r="17" spans="3:28" ht="18.75" customHeight="1" x14ac:dyDescent="0.15">
      <c r="C17" s="547" t="s">
        <v>234</v>
      </c>
      <c r="D17" s="547"/>
      <c r="E17" s="547"/>
      <c r="F17" s="547"/>
      <c r="G17" s="547"/>
      <c r="H17" s="583"/>
      <c r="I17" s="584"/>
      <c r="J17" s="584"/>
      <c r="K17" s="584"/>
      <c r="L17" s="584"/>
      <c r="M17" s="584"/>
      <c r="N17" s="585"/>
      <c r="O17" s="174" t="s">
        <v>0</v>
      </c>
      <c r="P17" s="174" t="s">
        <v>235</v>
      </c>
    </row>
    <row r="18" spans="3:28" ht="18.75" customHeight="1" x14ac:dyDescent="0.15">
      <c r="D18" s="547" t="s">
        <v>236</v>
      </c>
      <c r="E18" s="547"/>
      <c r="F18" s="547"/>
      <c r="G18" s="547"/>
      <c r="H18" s="547"/>
      <c r="I18" s="547"/>
      <c r="J18" s="547"/>
      <c r="K18" s="174" t="s">
        <v>79</v>
      </c>
      <c r="L18" s="548" t="s">
        <v>28</v>
      </c>
      <c r="M18" s="549"/>
      <c r="N18" s="550"/>
      <c r="O18" s="174" t="s">
        <v>237</v>
      </c>
      <c r="P18" s="548">
        <v>22</v>
      </c>
      <c r="Q18" s="549"/>
      <c r="R18" s="550"/>
      <c r="S18" s="174" t="s">
        <v>79</v>
      </c>
      <c r="T18" s="551">
        <f>ROUND((H17/22),-1)</f>
        <v>0</v>
      </c>
      <c r="U18" s="552"/>
      <c r="V18" s="553"/>
      <c r="W18" s="174" t="s">
        <v>0</v>
      </c>
      <c r="X18" s="547" t="s">
        <v>238</v>
      </c>
      <c r="Y18" s="547"/>
      <c r="Z18" s="547"/>
    </row>
    <row r="19" spans="3:28" ht="18.75" customHeight="1" x14ac:dyDescent="0.15">
      <c r="T19" s="180" t="s">
        <v>239</v>
      </c>
    </row>
    <row r="20" spans="3:28" ht="18.75" customHeight="1" x14ac:dyDescent="0.15">
      <c r="D20" s="547" t="s">
        <v>240</v>
      </c>
      <c r="E20" s="547"/>
      <c r="F20" s="547"/>
      <c r="G20" s="547"/>
      <c r="H20" s="547"/>
      <c r="I20" s="547"/>
      <c r="J20" s="547"/>
      <c r="K20" s="174" t="s">
        <v>79</v>
      </c>
      <c r="L20" s="548" t="s">
        <v>33</v>
      </c>
      <c r="M20" s="549"/>
      <c r="N20" s="550"/>
      <c r="O20" s="174" t="s">
        <v>241</v>
      </c>
      <c r="P20" s="548" t="s">
        <v>242</v>
      </c>
      <c r="Q20" s="549"/>
      <c r="R20" s="550"/>
      <c r="S20" s="174" t="s">
        <v>79</v>
      </c>
      <c r="T20" s="551">
        <f>ROUND((T18*13/100),0)</f>
        <v>0</v>
      </c>
      <c r="U20" s="552"/>
      <c r="V20" s="553"/>
      <c r="W20" s="174" t="s">
        <v>0</v>
      </c>
      <c r="X20" s="547" t="s">
        <v>243</v>
      </c>
      <c r="Y20" s="547"/>
      <c r="Z20" s="547"/>
    </row>
    <row r="21" spans="3:28" ht="18.75" customHeight="1" x14ac:dyDescent="0.15">
      <c r="D21" s="177"/>
      <c r="E21" s="177"/>
      <c r="F21" s="177"/>
      <c r="G21" s="177"/>
      <c r="H21" s="177"/>
      <c r="I21" s="177"/>
      <c r="J21" s="177"/>
      <c r="L21" s="176"/>
      <c r="M21" s="176"/>
      <c r="N21" s="176"/>
      <c r="P21" s="176"/>
      <c r="Q21" s="176"/>
      <c r="R21" s="176"/>
      <c r="T21" s="546" t="s">
        <v>244</v>
      </c>
      <c r="U21" s="546"/>
      <c r="V21" s="546"/>
      <c r="W21" s="546"/>
      <c r="X21" s="546"/>
      <c r="Y21" s="546"/>
      <c r="Z21" s="546"/>
    </row>
    <row r="22" spans="3:28" ht="18.75" customHeight="1" x14ac:dyDescent="0.15">
      <c r="D22" s="547" t="s">
        <v>245</v>
      </c>
      <c r="E22" s="547"/>
      <c r="F22" s="547"/>
      <c r="G22" s="547"/>
      <c r="H22" s="547"/>
      <c r="I22" s="547"/>
      <c r="J22" s="547"/>
      <c r="K22" s="174" t="s">
        <v>79</v>
      </c>
      <c r="L22" s="551">
        <v>2781</v>
      </c>
      <c r="M22" s="552"/>
      <c r="N22" s="553"/>
      <c r="O22" s="174" t="s">
        <v>0</v>
      </c>
      <c r="P22" s="547" t="s">
        <v>246</v>
      </c>
      <c r="Q22" s="547"/>
      <c r="R22" s="547"/>
    </row>
    <row r="23" spans="3:28" ht="18.75" customHeight="1" x14ac:dyDescent="0.15">
      <c r="D23" s="547" t="s">
        <v>247</v>
      </c>
      <c r="E23" s="547"/>
      <c r="F23" s="547"/>
      <c r="G23" s="547"/>
      <c r="H23" s="547"/>
      <c r="I23" s="547"/>
      <c r="J23" s="547"/>
      <c r="K23" s="174" t="s">
        <v>79</v>
      </c>
      <c r="L23" s="551">
        <f>ROUND(IF(T20&gt;=L22,L22,T20),0)</f>
        <v>0</v>
      </c>
      <c r="M23" s="552"/>
      <c r="N23" s="553"/>
      <c r="O23" s="174" t="s">
        <v>0</v>
      </c>
      <c r="P23" s="547" t="s">
        <v>248</v>
      </c>
      <c r="Q23" s="547"/>
      <c r="R23" s="547"/>
      <c r="S23" s="547" t="s">
        <v>249</v>
      </c>
      <c r="T23" s="547"/>
      <c r="U23" s="547"/>
      <c r="V23" s="547"/>
      <c r="W23" s="547"/>
      <c r="X23" s="547"/>
      <c r="Y23" s="547"/>
      <c r="Z23" s="547"/>
      <c r="AA23" s="547"/>
      <c r="AB23" s="547"/>
    </row>
    <row r="25" spans="3:28" ht="18.75" customHeight="1" x14ac:dyDescent="0.15">
      <c r="C25" s="547" t="s">
        <v>250</v>
      </c>
      <c r="D25" s="547"/>
      <c r="E25" s="547"/>
      <c r="F25" s="547"/>
      <c r="G25" s="174" t="s">
        <v>79</v>
      </c>
      <c r="H25" s="548" t="s">
        <v>248</v>
      </c>
      <c r="I25" s="549"/>
      <c r="J25" s="550"/>
      <c r="K25" s="174" t="s">
        <v>241</v>
      </c>
      <c r="L25" s="548">
        <f>Z14</f>
        <v>0</v>
      </c>
      <c r="M25" s="550"/>
      <c r="N25" s="174" t="s">
        <v>79</v>
      </c>
      <c r="O25" s="554">
        <f>L23*L25</f>
        <v>0</v>
      </c>
      <c r="P25" s="555"/>
      <c r="Q25" s="555"/>
      <c r="R25" s="555"/>
      <c r="S25" s="556"/>
      <c r="T25" s="174" t="s">
        <v>0</v>
      </c>
    </row>
    <row r="27" spans="3:28" ht="18.75" customHeight="1" thickBot="1" x14ac:dyDescent="0.2"/>
    <row r="28" spans="3:28" ht="18.75" customHeight="1" thickTop="1" thickBot="1" x14ac:dyDescent="0.2">
      <c r="C28" s="580" t="s">
        <v>251</v>
      </c>
      <c r="D28" s="581"/>
      <c r="E28" s="581"/>
      <c r="F28" s="581"/>
      <c r="G28" s="581"/>
      <c r="H28" s="581"/>
      <c r="I28" s="581"/>
      <c r="J28" s="581"/>
      <c r="K28" s="581"/>
      <c r="L28" s="581"/>
      <c r="M28" s="581"/>
      <c r="N28" s="581"/>
      <c r="O28" s="581"/>
      <c r="P28" s="581"/>
      <c r="Q28" s="581"/>
      <c r="R28" s="581"/>
      <c r="S28" s="582"/>
    </row>
    <row r="29" spans="3:28" ht="18.75" customHeight="1" thickTop="1" x14ac:dyDescent="0.15"/>
    <row r="30" spans="3:28" ht="18.75" customHeight="1" x14ac:dyDescent="0.15">
      <c r="C30" s="547" t="s">
        <v>224</v>
      </c>
      <c r="D30" s="547"/>
      <c r="E30" s="547"/>
      <c r="F30" s="547"/>
      <c r="G30" s="547"/>
      <c r="H30" s="547"/>
      <c r="I30" s="547"/>
      <c r="K30" s="548" t="str">
        <f>IF(AND(K34&lt;P35,DATEDIF(K34,P35,"d")&gt;=14),"請求対象です","請求できません")</f>
        <v>請求対象です</v>
      </c>
      <c r="L30" s="549"/>
      <c r="M30" s="549"/>
      <c r="N30" s="549"/>
      <c r="O30" s="549"/>
      <c r="P30" s="549"/>
      <c r="Q30" s="549"/>
      <c r="R30" s="550"/>
    </row>
    <row r="32" spans="3:28" ht="18.75" customHeight="1" x14ac:dyDescent="0.15">
      <c r="C32" s="576" t="s">
        <v>252</v>
      </c>
      <c r="D32" s="576"/>
      <c r="E32" s="576"/>
      <c r="F32" s="576"/>
      <c r="G32" s="576"/>
      <c r="H32" s="576"/>
      <c r="I32" s="576"/>
      <c r="J32" s="576"/>
      <c r="K32" s="576"/>
      <c r="L32" s="576"/>
      <c r="M32" s="576"/>
      <c r="N32" s="576"/>
      <c r="O32" s="576"/>
      <c r="P32" s="557"/>
      <c r="Q32" s="558"/>
      <c r="R32" s="558"/>
      <c r="S32" s="558"/>
      <c r="T32" s="558"/>
      <c r="U32" s="558"/>
      <c r="V32" s="559"/>
    </row>
    <row r="33" spans="3:33" ht="18.75" customHeight="1" x14ac:dyDescent="0.15">
      <c r="C33" s="547" t="s">
        <v>225</v>
      </c>
      <c r="D33" s="547"/>
      <c r="E33" s="547"/>
      <c r="F33" s="547"/>
      <c r="G33" s="547"/>
      <c r="H33" s="547"/>
      <c r="I33" s="547"/>
      <c r="J33" s="547"/>
      <c r="K33" s="547"/>
      <c r="L33" s="547"/>
      <c r="M33" s="547"/>
      <c r="N33" s="547"/>
      <c r="O33" s="547"/>
      <c r="P33" s="557"/>
      <c r="Q33" s="558"/>
      <c r="R33" s="558"/>
      <c r="S33" s="558"/>
      <c r="T33" s="558"/>
      <c r="U33" s="558"/>
      <c r="V33" s="559"/>
    </row>
    <row r="34" spans="3:33" ht="18.75" customHeight="1" x14ac:dyDescent="0.15">
      <c r="C34" s="547" t="s">
        <v>226</v>
      </c>
      <c r="D34" s="547"/>
      <c r="E34" s="547"/>
      <c r="F34" s="547"/>
      <c r="G34" s="547"/>
      <c r="H34" s="547"/>
      <c r="I34" s="547"/>
      <c r="J34" s="547"/>
      <c r="K34" s="557"/>
      <c r="L34" s="558"/>
      <c r="M34" s="558"/>
      <c r="N34" s="558"/>
      <c r="O34" s="558"/>
      <c r="P34" s="558"/>
      <c r="Q34" s="559"/>
      <c r="R34" s="560" t="s">
        <v>11</v>
      </c>
      <c r="S34" s="560"/>
      <c r="T34" s="561"/>
      <c r="U34" s="562"/>
      <c r="V34" s="562"/>
      <c r="W34" s="562"/>
      <c r="X34" s="562"/>
      <c r="Y34" s="562"/>
      <c r="Z34" s="563"/>
      <c r="AA34" s="547" t="s">
        <v>227</v>
      </c>
      <c r="AB34" s="547"/>
    </row>
    <row r="35" spans="3:33" ht="18.75" customHeight="1" x14ac:dyDescent="0.15">
      <c r="C35" s="547" t="s">
        <v>228</v>
      </c>
      <c r="D35" s="547"/>
      <c r="E35" s="547"/>
      <c r="F35" s="547"/>
      <c r="G35" s="577">
        <f>P33</f>
        <v>0</v>
      </c>
      <c r="H35" s="578"/>
      <c r="I35" s="578"/>
      <c r="J35" s="578"/>
      <c r="K35" s="578"/>
      <c r="L35" s="578"/>
      <c r="M35" s="579"/>
      <c r="N35" s="560" t="s">
        <v>11</v>
      </c>
      <c r="O35" s="560"/>
      <c r="P35" s="577">
        <f>_xlfn.IFS(P33&lt;=P32,P32+112,P33&gt;P32,P33+112)</f>
        <v>112</v>
      </c>
      <c r="Q35" s="578"/>
      <c r="R35" s="578"/>
      <c r="S35" s="578"/>
      <c r="T35" s="578"/>
      <c r="U35" s="578"/>
      <c r="V35" s="579"/>
      <c r="W35" s="547" t="s">
        <v>227</v>
      </c>
      <c r="X35" s="547"/>
    </row>
    <row r="36" spans="3:33" ht="18.75" customHeight="1" x14ac:dyDescent="0.15">
      <c r="C36" s="547" t="s">
        <v>229</v>
      </c>
      <c r="D36" s="547"/>
      <c r="E36" s="547"/>
      <c r="F36" s="547"/>
      <c r="G36" s="568">
        <f>K34</f>
        <v>0</v>
      </c>
      <c r="H36" s="569"/>
      <c r="I36" s="569"/>
      <c r="J36" s="569"/>
      <c r="K36" s="569"/>
      <c r="L36" s="569"/>
      <c r="M36" s="570"/>
      <c r="N36" s="560" t="s">
        <v>11</v>
      </c>
      <c r="O36" s="560"/>
      <c r="P36" s="571">
        <f>_xlfn.IFS(T34&gt;=P35,K34+28-1,T34&lt;P35,T34)</f>
        <v>0</v>
      </c>
      <c r="Q36" s="572"/>
      <c r="R36" s="572"/>
      <c r="S36" s="572"/>
      <c r="T36" s="572"/>
      <c r="U36" s="572"/>
      <c r="V36" s="573"/>
      <c r="W36" s="547" t="s">
        <v>230</v>
      </c>
      <c r="X36" s="547"/>
      <c r="Y36" s="547"/>
      <c r="Z36" s="574">
        <f>_xlfn.IFS(T34&gt;=P36,NETWORKDAYS(G36,P36),T34&lt;P36,NETWORKDAYS(G36,T34))</f>
        <v>0</v>
      </c>
      <c r="AA36" s="575"/>
      <c r="AB36" s="547" t="s">
        <v>231</v>
      </c>
      <c r="AC36" s="547"/>
    </row>
    <row r="37" spans="3:33" ht="18.75" customHeight="1" x14ac:dyDescent="0.15">
      <c r="Z37" s="179" t="s">
        <v>232</v>
      </c>
    </row>
    <row r="38" spans="3:33" ht="18.75" customHeight="1" x14ac:dyDescent="0.15">
      <c r="C38" s="547" t="s">
        <v>233</v>
      </c>
      <c r="D38" s="547"/>
      <c r="E38" s="547"/>
      <c r="F38" s="547"/>
      <c r="G38" s="547"/>
    </row>
    <row r="39" spans="3:33" ht="18.75" customHeight="1" x14ac:dyDescent="0.15">
      <c r="C39" s="547" t="s">
        <v>234</v>
      </c>
      <c r="D39" s="547"/>
      <c r="E39" s="547"/>
      <c r="F39" s="547"/>
      <c r="G39" s="547"/>
      <c r="H39" s="564"/>
      <c r="I39" s="565"/>
      <c r="J39" s="565"/>
      <c r="K39" s="565"/>
      <c r="L39" s="566"/>
      <c r="M39" s="566"/>
      <c r="N39" s="567"/>
      <c r="O39" s="174" t="s">
        <v>0</v>
      </c>
      <c r="P39" s="560" t="s">
        <v>235</v>
      </c>
      <c r="Q39" s="560"/>
      <c r="R39" s="560"/>
    </row>
    <row r="40" spans="3:33" ht="18.75" customHeight="1" x14ac:dyDescent="0.15">
      <c r="D40" s="547" t="s">
        <v>236</v>
      </c>
      <c r="E40" s="547"/>
      <c r="F40" s="547"/>
      <c r="G40" s="547"/>
      <c r="H40" s="547"/>
      <c r="I40" s="547"/>
      <c r="J40" s="547"/>
      <c r="K40" s="174" t="s">
        <v>79</v>
      </c>
      <c r="L40" s="548" t="s">
        <v>28</v>
      </c>
      <c r="M40" s="549"/>
      <c r="N40" s="550"/>
      <c r="O40" s="174" t="s">
        <v>237</v>
      </c>
      <c r="P40" s="548">
        <v>22</v>
      </c>
      <c r="Q40" s="549"/>
      <c r="R40" s="550"/>
      <c r="S40" s="174" t="s">
        <v>79</v>
      </c>
      <c r="T40" s="551">
        <f>ROUND((H39/22),-1)</f>
        <v>0</v>
      </c>
      <c r="U40" s="552"/>
      <c r="V40" s="553"/>
      <c r="W40" s="174" t="s">
        <v>0</v>
      </c>
      <c r="X40" s="547" t="s">
        <v>238</v>
      </c>
      <c r="Y40" s="547"/>
      <c r="Z40" s="547"/>
    </row>
    <row r="41" spans="3:33" ht="18.75" customHeight="1" x14ac:dyDescent="0.15">
      <c r="T41" s="546" t="s">
        <v>239</v>
      </c>
      <c r="U41" s="546"/>
      <c r="V41" s="546"/>
      <c r="W41" s="546"/>
      <c r="X41" s="546"/>
      <c r="Y41" s="546"/>
      <c r="Z41" s="546"/>
      <c r="AA41" s="546"/>
      <c r="AB41" s="546"/>
      <c r="AC41" s="546"/>
      <c r="AD41" s="546"/>
      <c r="AE41" s="546"/>
      <c r="AF41" s="546"/>
      <c r="AG41" s="546"/>
    </row>
    <row r="42" spans="3:33" ht="18.75" customHeight="1" x14ac:dyDescent="0.15">
      <c r="D42" s="547" t="s">
        <v>240</v>
      </c>
      <c r="E42" s="547"/>
      <c r="F42" s="547"/>
      <c r="G42" s="547"/>
      <c r="H42" s="547"/>
      <c r="I42" s="547"/>
      <c r="J42" s="547"/>
      <c r="K42" s="174" t="s">
        <v>79</v>
      </c>
      <c r="L42" s="548" t="s">
        <v>33</v>
      </c>
      <c r="M42" s="549"/>
      <c r="N42" s="550"/>
      <c r="O42" s="174" t="s">
        <v>241</v>
      </c>
      <c r="P42" s="548" t="s">
        <v>242</v>
      </c>
      <c r="Q42" s="549"/>
      <c r="R42" s="550"/>
      <c r="S42" s="174" t="s">
        <v>79</v>
      </c>
      <c r="T42" s="551">
        <f>ROUND((T40*13/100),0)</f>
        <v>0</v>
      </c>
      <c r="U42" s="552"/>
      <c r="V42" s="553"/>
      <c r="W42" s="174" t="s">
        <v>0</v>
      </c>
      <c r="X42" s="547" t="s">
        <v>243</v>
      </c>
      <c r="Y42" s="547"/>
      <c r="Z42" s="547"/>
    </row>
    <row r="43" spans="3:33" ht="18.75" customHeight="1" x14ac:dyDescent="0.15">
      <c r="T43" s="546" t="s">
        <v>244</v>
      </c>
      <c r="U43" s="546"/>
      <c r="V43" s="546"/>
      <c r="W43" s="546"/>
      <c r="X43" s="546"/>
      <c r="Y43" s="546"/>
      <c r="Z43" s="546"/>
    </row>
    <row r="44" spans="3:33" ht="18.75" customHeight="1" x14ac:dyDescent="0.15">
      <c r="D44" s="547" t="s">
        <v>245</v>
      </c>
      <c r="E44" s="547"/>
      <c r="F44" s="547"/>
      <c r="G44" s="547"/>
      <c r="H44" s="547"/>
      <c r="I44" s="547"/>
      <c r="J44" s="547"/>
      <c r="K44" s="174" t="s">
        <v>79</v>
      </c>
      <c r="L44" s="551">
        <v>2781</v>
      </c>
      <c r="M44" s="552"/>
      <c r="N44" s="553"/>
      <c r="O44" s="174" t="s">
        <v>0</v>
      </c>
      <c r="P44" s="547" t="s">
        <v>246</v>
      </c>
      <c r="Q44" s="547"/>
      <c r="R44" s="547"/>
    </row>
    <row r="45" spans="3:33" ht="18.75" customHeight="1" x14ac:dyDescent="0.15">
      <c r="D45" s="547" t="s">
        <v>247</v>
      </c>
      <c r="E45" s="547"/>
      <c r="F45" s="547"/>
      <c r="G45" s="547"/>
      <c r="H45" s="547"/>
      <c r="I45" s="547"/>
      <c r="J45" s="547"/>
      <c r="K45" s="174" t="s">
        <v>79</v>
      </c>
      <c r="L45" s="551">
        <f>ROUND(IF(T42&gt;=L44,L44,T42),0)</f>
        <v>0</v>
      </c>
      <c r="M45" s="552"/>
      <c r="N45" s="553"/>
      <c r="O45" s="174" t="s">
        <v>0</v>
      </c>
      <c r="P45" s="547" t="s">
        <v>248</v>
      </c>
      <c r="Q45" s="547"/>
      <c r="R45" s="547"/>
      <c r="S45" s="547" t="s">
        <v>249</v>
      </c>
      <c r="T45" s="547"/>
      <c r="U45" s="547"/>
      <c r="V45" s="547"/>
      <c r="W45" s="547"/>
      <c r="X45" s="547"/>
      <c r="Y45" s="547"/>
      <c r="Z45" s="547"/>
      <c r="AA45" s="547"/>
      <c r="AB45" s="547"/>
    </row>
    <row r="47" spans="3:33" ht="18.75" customHeight="1" x14ac:dyDescent="0.15">
      <c r="C47" s="547" t="s">
        <v>250</v>
      </c>
      <c r="D47" s="547"/>
      <c r="E47" s="547"/>
      <c r="F47" s="547"/>
      <c r="G47" s="174" t="s">
        <v>79</v>
      </c>
      <c r="H47" s="548" t="s">
        <v>248</v>
      </c>
      <c r="I47" s="549"/>
      <c r="J47" s="550"/>
      <c r="K47" s="174" t="s">
        <v>241</v>
      </c>
      <c r="L47" s="548">
        <f>Z36</f>
        <v>0</v>
      </c>
      <c r="M47" s="550"/>
      <c r="N47" s="174" t="s">
        <v>79</v>
      </c>
      <c r="O47" s="554">
        <f>L45*L47</f>
        <v>0</v>
      </c>
      <c r="P47" s="555"/>
      <c r="Q47" s="555"/>
      <c r="R47" s="555"/>
      <c r="S47" s="556"/>
      <c r="T47" s="174" t="s">
        <v>0</v>
      </c>
    </row>
  </sheetData>
  <sheetProtection algorithmName="SHA-512" hashValue="WwJvszHZSLZGYoDbzVTSN2IUa0E/HTUQwMnL1jn/Ydmdus5Ym9pzt8XIBRGWVCYNeU/V5vKLRkA9GiqCYg0FYQ==" saltValue="ZqIjqdY3vbXKDRq8NX9tEQ==" spinCount="100000" sheet="1" selectLockedCells="1"/>
  <mergeCells count="102">
    <mergeCell ref="B1:Y1"/>
    <mergeCell ref="B3:AO3"/>
    <mergeCell ref="C5:AF5"/>
    <mergeCell ref="C7:S7"/>
    <mergeCell ref="C9:I9"/>
    <mergeCell ref="K9:R9"/>
    <mergeCell ref="B2:AO2"/>
    <mergeCell ref="C11:O11"/>
    <mergeCell ref="P11:V11"/>
    <mergeCell ref="B4:AN4"/>
    <mergeCell ref="C12:J12"/>
    <mergeCell ref="K12:Q12"/>
    <mergeCell ref="R12:S12"/>
    <mergeCell ref="T12:Z12"/>
    <mergeCell ref="AA12:AB12"/>
    <mergeCell ref="C13:F13"/>
    <mergeCell ref="G13:M13"/>
    <mergeCell ref="N13:O13"/>
    <mergeCell ref="P13:V13"/>
    <mergeCell ref="W13:X13"/>
    <mergeCell ref="T21:Z21"/>
    <mergeCell ref="AB14:AC14"/>
    <mergeCell ref="C17:G17"/>
    <mergeCell ref="H17:N17"/>
    <mergeCell ref="D18:J18"/>
    <mergeCell ref="L18:N18"/>
    <mergeCell ref="P18:R18"/>
    <mergeCell ref="T18:V18"/>
    <mergeCell ref="X18:Z18"/>
    <mergeCell ref="C14:F14"/>
    <mergeCell ref="G14:M14"/>
    <mergeCell ref="N14:O14"/>
    <mergeCell ref="P14:V14"/>
    <mergeCell ref="W14:Y14"/>
    <mergeCell ref="Z14:AA14"/>
    <mergeCell ref="D20:J20"/>
    <mergeCell ref="L20:N20"/>
    <mergeCell ref="P20:R20"/>
    <mergeCell ref="T20:V20"/>
    <mergeCell ref="X20:Z20"/>
    <mergeCell ref="C28:S28"/>
    <mergeCell ref="D22:J22"/>
    <mergeCell ref="L22:N22"/>
    <mergeCell ref="P22:R22"/>
    <mergeCell ref="D23:J23"/>
    <mergeCell ref="L23:N23"/>
    <mergeCell ref="P23:R23"/>
    <mergeCell ref="S23:AB23"/>
    <mergeCell ref="C25:F25"/>
    <mergeCell ref="H25:J25"/>
    <mergeCell ref="L25:M25"/>
    <mergeCell ref="O25:S25"/>
    <mergeCell ref="C30:I30"/>
    <mergeCell ref="K30:R30"/>
    <mergeCell ref="C32:O32"/>
    <mergeCell ref="P32:V32"/>
    <mergeCell ref="C33:O33"/>
    <mergeCell ref="P33:V33"/>
    <mergeCell ref="C35:F35"/>
    <mergeCell ref="G35:M35"/>
    <mergeCell ref="N35:O35"/>
    <mergeCell ref="P35:V35"/>
    <mergeCell ref="W35:X35"/>
    <mergeCell ref="C34:J34"/>
    <mergeCell ref="K34:Q34"/>
    <mergeCell ref="R34:S34"/>
    <mergeCell ref="T34:Z34"/>
    <mergeCell ref="AA34:AB34"/>
    <mergeCell ref="D40:J40"/>
    <mergeCell ref="L40:N40"/>
    <mergeCell ref="P40:R40"/>
    <mergeCell ref="T40:V40"/>
    <mergeCell ref="X40:Z40"/>
    <mergeCell ref="AB36:AC36"/>
    <mergeCell ref="C38:G38"/>
    <mergeCell ref="C39:G39"/>
    <mergeCell ref="H39:N39"/>
    <mergeCell ref="P39:R39"/>
    <mergeCell ref="C36:F36"/>
    <mergeCell ref="G36:M36"/>
    <mergeCell ref="N36:O36"/>
    <mergeCell ref="P36:V36"/>
    <mergeCell ref="W36:Y36"/>
    <mergeCell ref="Z36:AA36"/>
    <mergeCell ref="T41:AG41"/>
    <mergeCell ref="D42:J42"/>
    <mergeCell ref="L42:N42"/>
    <mergeCell ref="P42:R42"/>
    <mergeCell ref="T42:V42"/>
    <mergeCell ref="X42:Z42"/>
    <mergeCell ref="C47:F47"/>
    <mergeCell ref="H47:J47"/>
    <mergeCell ref="L47:M47"/>
    <mergeCell ref="O47:S47"/>
    <mergeCell ref="T43:Z43"/>
    <mergeCell ref="D44:J44"/>
    <mergeCell ref="L44:N44"/>
    <mergeCell ref="P44:R44"/>
    <mergeCell ref="D45:J45"/>
    <mergeCell ref="L45:N45"/>
    <mergeCell ref="P45:R45"/>
    <mergeCell ref="S45:AB45"/>
  </mergeCells>
  <phoneticPr fontId="2"/>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1:K15"/>
  <sheetViews>
    <sheetView showGridLines="0" view="pageBreakPreview" zoomScale="112" zoomScaleNormal="100" zoomScaleSheetLayoutView="112" workbookViewId="0">
      <selection activeCell="L12" sqref="L12"/>
    </sheetView>
  </sheetViews>
  <sheetFormatPr defaultRowHeight="26.25" customHeight="1" x14ac:dyDescent="0.15"/>
  <cols>
    <col min="1" max="1" width="3" style="45" customWidth="1"/>
    <col min="2" max="2" width="13.25" style="45" customWidth="1"/>
    <col min="3" max="3" width="11.875" style="45" customWidth="1"/>
    <col min="4" max="4" width="9" style="45"/>
    <col min="5" max="5" width="12.5" style="45" customWidth="1"/>
    <col min="6" max="11" width="5.75" style="45" customWidth="1"/>
    <col min="12" max="16384" width="9" style="45"/>
  </cols>
  <sheetData>
    <row r="1" spans="2:11" ht="26.25" customHeight="1" thickBot="1" x14ac:dyDescent="0.2">
      <c r="B1" s="621" t="s">
        <v>83</v>
      </c>
      <c r="C1" s="621"/>
      <c r="D1" s="621"/>
      <c r="E1" s="621"/>
      <c r="F1" s="621"/>
      <c r="G1" s="621"/>
      <c r="H1" s="621"/>
      <c r="I1" s="621"/>
      <c r="J1" s="621"/>
      <c r="K1" s="621"/>
    </row>
    <row r="2" spans="2:11" ht="26.25" customHeight="1" x14ac:dyDescent="0.15">
      <c r="B2" s="622" t="s">
        <v>84</v>
      </c>
      <c r="C2" s="623"/>
      <c r="D2" s="623"/>
      <c r="E2" s="623"/>
      <c r="F2" s="626" t="s">
        <v>85</v>
      </c>
      <c r="G2" s="627"/>
      <c r="H2" s="627"/>
      <c r="I2" s="627"/>
      <c r="J2" s="627"/>
      <c r="K2" s="628"/>
    </row>
    <row r="3" spans="2:11" ht="26.25" customHeight="1" thickBot="1" x14ac:dyDescent="0.2">
      <c r="B3" s="624"/>
      <c r="C3" s="625"/>
      <c r="D3" s="625"/>
      <c r="E3" s="625"/>
      <c r="F3" s="629" t="s">
        <v>86</v>
      </c>
      <c r="G3" s="630"/>
      <c r="H3" s="629"/>
      <c r="I3" s="631" t="s">
        <v>87</v>
      </c>
      <c r="J3" s="629"/>
      <c r="K3" s="632"/>
    </row>
    <row r="4" spans="2:11" ht="26.25" customHeight="1" x14ac:dyDescent="0.15">
      <c r="B4" s="633">
        <v>42948</v>
      </c>
      <c r="C4" s="634"/>
      <c r="D4" s="607">
        <v>43312</v>
      </c>
      <c r="E4" s="635"/>
      <c r="F4" s="636">
        <v>13622</v>
      </c>
      <c r="G4" s="637"/>
      <c r="H4" s="636"/>
      <c r="I4" s="638">
        <v>10165</v>
      </c>
      <c r="J4" s="636"/>
      <c r="K4" s="639"/>
    </row>
    <row r="5" spans="2:11" ht="26.25" customHeight="1" x14ac:dyDescent="0.15">
      <c r="B5" s="633">
        <v>43313</v>
      </c>
      <c r="C5" s="634"/>
      <c r="D5" s="607">
        <v>43176</v>
      </c>
      <c r="E5" s="635"/>
      <c r="F5" s="636">
        <v>13695</v>
      </c>
      <c r="G5" s="637"/>
      <c r="H5" s="636"/>
      <c r="I5" s="638">
        <v>10220</v>
      </c>
      <c r="J5" s="636"/>
      <c r="K5" s="639"/>
    </row>
    <row r="6" spans="2:11" ht="26.25" customHeight="1" x14ac:dyDescent="0.15">
      <c r="B6" s="640">
        <v>43542</v>
      </c>
      <c r="C6" s="641"/>
      <c r="D6" s="613" t="s">
        <v>134</v>
      </c>
      <c r="E6" s="614"/>
      <c r="F6" s="636">
        <v>13713</v>
      </c>
      <c r="G6" s="637"/>
      <c r="H6" s="636"/>
      <c r="I6" s="638">
        <v>10234</v>
      </c>
      <c r="J6" s="636"/>
      <c r="K6" s="639"/>
    </row>
    <row r="7" spans="2:11" ht="26.25" customHeight="1" x14ac:dyDescent="0.15">
      <c r="B7" s="605" t="s">
        <v>135</v>
      </c>
      <c r="C7" s="642"/>
      <c r="D7" s="613">
        <v>44043</v>
      </c>
      <c r="E7" s="614"/>
      <c r="F7" s="615">
        <v>13832</v>
      </c>
      <c r="G7" s="616"/>
      <c r="H7" s="615"/>
      <c r="I7" s="617">
        <v>10322</v>
      </c>
      <c r="J7" s="615"/>
      <c r="K7" s="618"/>
    </row>
    <row r="8" spans="2:11" ht="26.25" customHeight="1" x14ac:dyDescent="0.15">
      <c r="B8" s="605" t="s">
        <v>136</v>
      </c>
      <c r="C8" s="606"/>
      <c r="D8" s="607">
        <v>44408</v>
      </c>
      <c r="E8" s="608"/>
      <c r="F8" s="615">
        <v>13896</v>
      </c>
      <c r="G8" s="616"/>
      <c r="H8" s="615"/>
      <c r="I8" s="617">
        <v>10370</v>
      </c>
      <c r="J8" s="615"/>
      <c r="K8" s="618"/>
    </row>
    <row r="9" spans="2:11" ht="26.25" customHeight="1" x14ac:dyDescent="0.15">
      <c r="B9" s="605" t="s">
        <v>153</v>
      </c>
      <c r="C9" s="606"/>
      <c r="D9" s="607">
        <v>44773</v>
      </c>
      <c r="E9" s="608"/>
      <c r="F9" s="609">
        <v>13722</v>
      </c>
      <c r="G9" s="610"/>
      <c r="H9" s="609"/>
      <c r="I9" s="611">
        <v>10240</v>
      </c>
      <c r="J9" s="609"/>
      <c r="K9" s="612"/>
    </row>
    <row r="10" spans="2:11" ht="26.25" customHeight="1" x14ac:dyDescent="0.15">
      <c r="B10" s="605" t="s">
        <v>167</v>
      </c>
      <c r="C10" s="606"/>
      <c r="D10" s="613">
        <v>45138</v>
      </c>
      <c r="E10" s="614"/>
      <c r="F10" s="615">
        <v>13878</v>
      </c>
      <c r="G10" s="616"/>
      <c r="H10" s="615"/>
      <c r="I10" s="617">
        <v>10356</v>
      </c>
      <c r="J10" s="615"/>
      <c r="K10" s="618"/>
    </row>
    <row r="11" spans="2:11" ht="26.25" customHeight="1" x14ac:dyDescent="0.15">
      <c r="B11" s="619">
        <v>45139</v>
      </c>
      <c r="C11" s="620"/>
      <c r="D11" s="613">
        <v>45504</v>
      </c>
      <c r="E11" s="614"/>
      <c r="F11" s="609">
        <v>14097</v>
      </c>
      <c r="G11" s="610"/>
      <c r="H11" s="609"/>
      <c r="I11" s="611">
        <v>10520</v>
      </c>
      <c r="J11" s="609"/>
      <c r="K11" s="612"/>
    </row>
    <row r="12" spans="2:11" ht="26.25" customHeight="1" x14ac:dyDescent="0.15">
      <c r="B12" s="633">
        <v>45505</v>
      </c>
      <c r="C12" s="634"/>
      <c r="D12" s="607"/>
      <c r="E12" s="635"/>
      <c r="F12" s="636">
        <v>14334</v>
      </c>
      <c r="G12" s="637"/>
      <c r="H12" s="636"/>
      <c r="I12" s="638">
        <v>10697</v>
      </c>
      <c r="J12" s="636"/>
      <c r="K12" s="639"/>
    </row>
    <row r="13" spans="2:11" ht="26.25" customHeight="1" x14ac:dyDescent="0.15">
      <c r="B13" s="633"/>
      <c r="C13" s="634"/>
      <c r="D13" s="607"/>
      <c r="E13" s="635"/>
      <c r="F13" s="636"/>
      <c r="G13" s="637"/>
      <c r="H13" s="636"/>
      <c r="I13" s="638"/>
      <c r="J13" s="636"/>
      <c r="K13" s="639"/>
    </row>
    <row r="14" spans="2:11" ht="26.25" customHeight="1" x14ac:dyDescent="0.15">
      <c r="B14" s="633"/>
      <c r="C14" s="634"/>
      <c r="D14" s="607"/>
      <c r="E14" s="635"/>
      <c r="F14" s="636"/>
      <c r="G14" s="637"/>
      <c r="H14" s="636"/>
      <c r="I14" s="638"/>
      <c r="J14" s="636"/>
      <c r="K14" s="639"/>
    </row>
    <row r="15" spans="2:11" ht="26.25" customHeight="1" thickBot="1" x14ac:dyDescent="0.2">
      <c r="B15" s="597"/>
      <c r="C15" s="598"/>
      <c r="D15" s="599"/>
      <c r="E15" s="600"/>
      <c r="F15" s="601"/>
      <c r="G15" s="602"/>
      <c r="H15" s="601"/>
      <c r="I15" s="603"/>
      <c r="J15" s="601"/>
      <c r="K15" s="604"/>
    </row>
  </sheetData>
  <sheetProtection password="E7B5" sheet="1" objects="1" scenarios="1"/>
  <mergeCells count="53">
    <mergeCell ref="B7:C7"/>
    <mergeCell ref="D7:E7"/>
    <mergeCell ref="F7:H7"/>
    <mergeCell ref="I7:K7"/>
    <mergeCell ref="B8:C8"/>
    <mergeCell ref="D8:E8"/>
    <mergeCell ref="F8:H8"/>
    <mergeCell ref="I8:K8"/>
    <mergeCell ref="B5:C5"/>
    <mergeCell ref="D5:E5"/>
    <mergeCell ref="F5:H5"/>
    <mergeCell ref="I5:K5"/>
    <mergeCell ref="B6:C6"/>
    <mergeCell ref="D6:E6"/>
    <mergeCell ref="F6:H6"/>
    <mergeCell ref="I6:K6"/>
    <mergeCell ref="B14:C14"/>
    <mergeCell ref="D14:E14"/>
    <mergeCell ref="F14:H14"/>
    <mergeCell ref="I14:K14"/>
    <mergeCell ref="B4:C4"/>
    <mergeCell ref="D4:E4"/>
    <mergeCell ref="F4:H4"/>
    <mergeCell ref="I4:K4"/>
    <mergeCell ref="B12:C12"/>
    <mergeCell ref="D12:E12"/>
    <mergeCell ref="F12:H12"/>
    <mergeCell ref="I12:K12"/>
    <mergeCell ref="B13:C13"/>
    <mergeCell ref="D13:E13"/>
    <mergeCell ref="F13:H13"/>
    <mergeCell ref="I13:K13"/>
    <mergeCell ref="B1:K1"/>
    <mergeCell ref="B2:E3"/>
    <mergeCell ref="F2:K2"/>
    <mergeCell ref="F3:H3"/>
    <mergeCell ref="I3:K3"/>
    <mergeCell ref="B15:C15"/>
    <mergeCell ref="D15:E15"/>
    <mergeCell ref="F15:H15"/>
    <mergeCell ref="I15:K15"/>
    <mergeCell ref="B9:C9"/>
    <mergeCell ref="D9:E9"/>
    <mergeCell ref="F9:H9"/>
    <mergeCell ref="I9:K9"/>
    <mergeCell ref="B10:C10"/>
    <mergeCell ref="D10:E10"/>
    <mergeCell ref="F10:H10"/>
    <mergeCell ref="I10:K10"/>
    <mergeCell ref="B11:C11"/>
    <mergeCell ref="D11:E11"/>
    <mergeCell ref="F11:H11"/>
    <mergeCell ref="I11:K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育児休業(初回) (支援金対応)</vt:lpstr>
      <vt:lpstr>育児休業(初回) (支援金対応) 【記載例】</vt:lpstr>
      <vt:lpstr>育児休業(変更)</vt:lpstr>
      <vt:lpstr>育児休業(変更)【記載例】</vt:lpstr>
      <vt:lpstr>育児休業(延長)</vt:lpstr>
      <vt:lpstr>育児休業(延長)【記載例】</vt:lpstr>
      <vt:lpstr>育休金請求金額算定表</vt:lpstr>
      <vt:lpstr>支援金請求金額等算定表</vt:lpstr>
      <vt:lpstr>給付上限額</vt:lpstr>
      <vt:lpstr>育休金請求金額算定表!Print_Area</vt:lpstr>
      <vt:lpstr>'育児休業(延長)'!Print_Area</vt:lpstr>
      <vt:lpstr>'育児休業(延長)【記載例】'!Print_Area</vt:lpstr>
      <vt:lpstr>'育児休業(初回) (支援金対応)'!Print_Area</vt:lpstr>
      <vt:lpstr>'育児休業(初回) (支援金対応) 【記載例】'!Print_Area</vt:lpstr>
      <vt:lpstr>'育児休業(変更)'!Print_Area</vt:lpstr>
      <vt:lpstr>'育児休業(変更)【記載例】'!Print_Area</vt:lpstr>
      <vt:lpstr>給付上限額!Print_Area</vt:lpstr>
      <vt:lpstr>支援金請求金額等算定表!Print_Area</vt:lpstr>
      <vt:lpstr>期限1</vt:lpstr>
      <vt:lpstr>至</vt:lpstr>
      <vt:lpstr>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2022-09-14T08:08:56Z</dcterms:created>
  <dcterms:modified xsi:type="dcterms:W3CDTF">2025-04-30T06:27:29Z</dcterms:modified>
</cp:coreProperties>
</file>