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updateLinks="never" codeName="ThisWorkbook"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15DB978D-042A-4FC2-A85E-78CC2BE4A8C0}" xr6:coauthVersionLast="36" xr6:coauthVersionMax="47" xr10:uidLastSave="{00000000-0000-0000-0000-000000000000}"/>
  <workbookProtection workbookAlgorithmName="SHA-512" workbookHashValue="S6Ub3u1gtg82UU4+BzE2KsHwv4PiN2Fbk567j3TSFT4f10ihpL0r6efJYFMSEjJ/7KCfqWtioIlmZHGgmGuB7Q==" workbookSaltValue="a9exRrcCu7fAJ1UGZpTglw==" workbookSpinCount="100000" lockStructure="1"/>
  <bookViews>
    <workbookView xWindow="-120" yWindow="-120" windowWidth="20730" windowHeight="11160" xr2:uid="{A217D149-A537-42F7-A875-0B90CE01B216}"/>
  </bookViews>
  <sheets>
    <sheet name="入力シート" sheetId="4" r:id="rId1"/>
    <sheet name="提出用シート" sheetId="1" r:id="rId2"/>
    <sheet name="画像用" sheetId="5" state="hidden" r:id="rId3"/>
  </sheets>
  <externalReferences>
    <externalReference r:id="rId4"/>
  </externalReferences>
  <definedNames>
    <definedName name="フリガナ" localSheetId="2">入力シート!$C$6</definedName>
    <definedName name="フリガナ">入力シート!$C$6</definedName>
    <definedName name="掛金の納入方法" localSheetId="2">入力シート!$B$9</definedName>
    <definedName name="掛金の納入方法">入力シート!$B$9</definedName>
    <definedName name="銀行コード" localSheetId="2">入力シート!$C$14</definedName>
    <definedName name="銀行コード">入力シート!$C$14</definedName>
    <definedName name="銀行名" localSheetId="2">入力シート!$B$14</definedName>
    <definedName name="銀行名">入力シート!$B$14</definedName>
    <definedName name="口座番号" localSheetId="2">入力シート!$C$17</definedName>
    <definedName name="口座番号">入力シート!$C$17</definedName>
    <definedName name="支店コード" localSheetId="2">入力シート!$C$16</definedName>
    <definedName name="支店コード">入力シート!$C$16</definedName>
    <definedName name="支店名" localSheetId="2">入力シート!$B$15</definedName>
    <definedName name="支店名">入力シート!$B$15</definedName>
    <definedName name="所属所コード" localSheetId="2">入力シート!#REF!</definedName>
    <definedName name="所属所コード">入力シート!#REF!</definedName>
    <definedName name="所属所名" localSheetId="2">入力シート!#REF!</definedName>
    <definedName name="所属所名">入力シート!#REF!</definedName>
    <definedName name="申請日" localSheetId="2">入力シート!$B$4</definedName>
    <definedName name="申請日">入力シート!$B$4</definedName>
    <definedName name="組合員氏名" localSheetId="2">入力シート!$B$7</definedName>
    <definedName name="組合員氏名">入力シート!$B$7</definedName>
    <definedName name="組合員番号" localSheetId="2">入力シート!$C$5</definedName>
    <definedName name="組合員番号">入力シート!$C$5</definedName>
    <definedName name="電話番号" localSheetId="2">入力シート!$C$8</definedName>
    <definedName name="電話番号">入力シート!$C$8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5" l="1"/>
  <c r="N31" i="5"/>
  <c r="N30" i="5"/>
  <c r="B30" i="5"/>
  <c r="N29" i="5"/>
  <c r="N28" i="5"/>
  <c r="N27" i="5"/>
  <c r="B27" i="5"/>
  <c r="AV24" i="5"/>
  <c r="AT24" i="5"/>
  <c r="AR24" i="5"/>
  <c r="AP24" i="5"/>
  <c r="AN24" i="5"/>
  <c r="AL24" i="5"/>
  <c r="AJ24" i="5"/>
  <c r="AF24" i="5"/>
  <c r="AD24" i="5"/>
  <c r="AB24" i="5"/>
  <c r="Z24" i="5"/>
  <c r="X24" i="5"/>
  <c r="V24" i="5"/>
  <c r="T24" i="5"/>
  <c r="T22" i="5"/>
  <c r="AJ21" i="5"/>
  <c r="T21" i="5"/>
  <c r="J17" i="5"/>
  <c r="J14" i="5"/>
  <c r="AV12" i="5"/>
  <c r="AT12" i="5"/>
  <c r="AR12" i="5"/>
  <c r="AP12" i="5"/>
  <c r="AN12" i="5"/>
  <c r="AL12" i="5"/>
  <c r="AJ12" i="5"/>
  <c r="AH12" i="5"/>
  <c r="AF12" i="5"/>
  <c r="AD12" i="5"/>
  <c r="AB12" i="5"/>
  <c r="Z12" i="5"/>
  <c r="X12" i="5"/>
  <c r="L11" i="5"/>
  <c r="J11" i="5"/>
  <c r="H11" i="5"/>
  <c r="F11" i="5"/>
  <c r="D11" i="5"/>
  <c r="B11" i="5"/>
  <c r="B10" i="5"/>
  <c r="AU5" i="5"/>
  <c r="AP5" i="5"/>
  <c r="AJ5" i="5"/>
  <c r="AT120" i="1"/>
  <c r="C17" i="4"/>
  <c r="C16" i="4"/>
  <c r="AD120" i="1" s="1"/>
  <c r="C5" i="4"/>
  <c r="H107" i="1" s="1"/>
  <c r="J146" i="1" s="1"/>
  <c r="B106" i="1"/>
  <c r="D145" i="1" s="1"/>
  <c r="J112" i="1"/>
  <c r="L151" i="1" s="1"/>
  <c r="D181" i="1"/>
  <c r="C8" i="4"/>
  <c r="V197" i="1"/>
  <c r="V196" i="1"/>
  <c r="V157" i="1"/>
  <c r="V156" i="1"/>
  <c r="C9" i="4"/>
  <c r="T117" i="1"/>
  <c r="T118" i="1"/>
  <c r="C14" i="4"/>
  <c r="Z120" i="1" s="1"/>
  <c r="AB199" i="1" s="1"/>
  <c r="AJ101" i="1"/>
  <c r="AL140" i="1" s="1"/>
  <c r="AU101" i="1"/>
  <c r="AW180" i="1" s="1"/>
  <c r="AP101" i="1"/>
  <c r="AR140" i="1" s="1"/>
  <c r="AK101" i="1"/>
  <c r="AM140" i="1" s="1"/>
  <c r="AJ117" i="1"/>
  <c r="AL196" i="1" s="1"/>
  <c r="C6" i="4"/>
  <c r="AF159" i="1" l="1"/>
  <c r="AR120" i="1"/>
  <c r="AF120" i="1"/>
  <c r="AB120" i="1"/>
  <c r="AD199" i="1" s="1"/>
  <c r="N124" i="1"/>
  <c r="N127" i="1"/>
  <c r="P165" i="1"/>
  <c r="B123" i="1"/>
  <c r="B126" i="1"/>
  <c r="N128" i="1"/>
  <c r="N123" i="1"/>
  <c r="P164" i="1"/>
  <c r="D162" i="1"/>
  <c r="N125" i="1"/>
  <c r="P162" i="1"/>
  <c r="P166" i="1"/>
  <c r="D165" i="1"/>
  <c r="N126" i="1"/>
  <c r="P163" i="1"/>
  <c r="P167" i="1"/>
  <c r="L191" i="1"/>
  <c r="J107" i="1"/>
  <c r="L146" i="1" s="1"/>
  <c r="D107" i="1"/>
  <c r="F146" i="1" s="1"/>
  <c r="B107" i="1"/>
  <c r="D146" i="1" s="1"/>
  <c r="F107" i="1"/>
  <c r="H146" i="1" s="1"/>
  <c r="L107" i="1"/>
  <c r="N146" i="1" s="1"/>
  <c r="J110" i="1"/>
  <c r="L149" i="1" s="1"/>
  <c r="AL156" i="1"/>
  <c r="AL180" i="1"/>
  <c r="AW140" i="1"/>
  <c r="AR180" i="1"/>
  <c r="AM180" i="1"/>
  <c r="AH199" i="1"/>
  <c r="T120" i="1"/>
  <c r="X120" i="1"/>
  <c r="Z199" i="1" s="1"/>
  <c r="V120" i="1"/>
  <c r="X199" i="1" s="1"/>
  <c r="AF199" i="1"/>
  <c r="AB159" i="1"/>
  <c r="L189" i="1" l="1"/>
  <c r="AH159" i="1"/>
  <c r="V159" i="1"/>
  <c r="V199" i="1"/>
  <c r="AD159" i="1"/>
  <c r="Z159" i="1"/>
  <c r="X159" i="1"/>
  <c r="AV159" i="1" l="1"/>
  <c r="AV120" i="1"/>
  <c r="AX199" i="1" s="1"/>
  <c r="AP120" i="1"/>
  <c r="AR159" i="1" s="1"/>
  <c r="AT199" i="1"/>
  <c r="AL120" i="1"/>
  <c r="AN199" i="1" s="1"/>
  <c r="AJ120" i="1"/>
  <c r="AL159" i="1" s="1"/>
  <c r="AN120" i="1"/>
  <c r="AP199" i="1" s="1"/>
  <c r="AR199" i="1" l="1"/>
  <c r="AX159" i="1"/>
  <c r="AP159" i="1"/>
  <c r="AV199" i="1"/>
  <c r="AT159" i="1"/>
  <c r="AN159" i="1"/>
  <c r="AL199" i="1"/>
  <c r="AB108" i="1"/>
  <c r="AD147" i="1" s="1"/>
  <c r="AN108" i="1"/>
  <c r="AP147" i="1" s="1"/>
  <c r="X108" i="1"/>
  <c r="Z147" i="1" s="1"/>
  <c r="AV108" i="1"/>
  <c r="AX147" i="1" s="1"/>
  <c r="AJ108" i="1"/>
  <c r="AL147" i="1" s="1"/>
  <c r="AP108" i="1"/>
  <c r="AR147" i="1" s="1"/>
  <c r="AD108" i="1"/>
  <c r="AF147" i="1" s="1"/>
  <c r="AF108" i="1"/>
  <c r="AH147" i="1" s="1"/>
  <c r="AT108" i="1"/>
  <c r="AV147" i="1" s="1"/>
  <c r="Z108" i="1"/>
  <c r="AB147" i="1" s="1"/>
  <c r="AR108" i="1"/>
  <c r="AT147" i="1" s="1"/>
  <c r="AH108" i="1"/>
  <c r="AJ147" i="1" s="1"/>
  <c r="AL108" i="1"/>
  <c r="AN1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山下愛美</author>
  </authors>
  <commentList>
    <comment ref="B4" authorId="0" shapeId="0" xr:uid="{7168E4F2-8958-4185-867D-59C9BE4ADCD5}">
      <text>
        <r>
          <rPr>
            <b/>
            <sz val="10"/>
            <color indexed="81"/>
            <rFont val="MS P ゴシック"/>
            <family val="3"/>
            <charset val="128"/>
          </rPr>
          <t>「年/月/日」の形式で入力してください。</t>
        </r>
        <r>
          <rPr>
            <sz val="10"/>
            <color indexed="81"/>
            <rFont val="MS P ゴシック"/>
            <family val="3"/>
            <charset val="128"/>
          </rPr>
          <t xml:space="preserve">
（例）20XX/1/15、RX/1/15　など</t>
        </r>
      </text>
    </comment>
    <comment ref="B5" authorId="0" shapeId="0" xr:uid="{0D8C79EA-F359-41C2-BD57-5EE269A5283D}">
      <text>
        <r>
          <rPr>
            <b/>
            <sz val="11"/>
            <color indexed="81"/>
            <rFont val="MS P ゴシック"/>
            <family val="3"/>
            <charset val="128"/>
          </rPr>
          <t>組合員証（保険証）に記載の
5桁又は6桁の番号を入力してください。</t>
        </r>
        <r>
          <rPr>
            <sz val="11"/>
            <color indexed="81"/>
            <rFont val="MS P ゴシック"/>
            <family val="3"/>
            <charset val="128"/>
          </rPr>
          <t xml:space="preserve">
（例）12345、123456、K12345　など</t>
        </r>
      </text>
    </comment>
    <comment ref="B6" authorId="0" shapeId="0" xr:uid="{7D1F2FD4-58C6-49A5-B7B1-D34E90D37903}">
      <text>
        <r>
          <rPr>
            <b/>
            <sz val="11"/>
            <color indexed="81"/>
            <rFont val="MS P ゴシック"/>
            <family val="3"/>
            <charset val="128"/>
          </rPr>
          <t>カタカナで入力してください。</t>
        </r>
        <r>
          <rPr>
            <sz val="11"/>
            <color indexed="81"/>
            <rFont val="MS P ゴシック"/>
            <family val="3"/>
            <charset val="128"/>
          </rPr>
          <t xml:space="preserve">
（例）フクリ　ジロウ</t>
        </r>
      </text>
    </comment>
    <comment ref="B7" authorId="0" shapeId="0" xr:uid="{75445ACC-67A0-4D8D-A75E-D5EE5DC59738}">
      <text>
        <r>
          <rPr>
            <b/>
            <sz val="11"/>
            <color indexed="81"/>
            <rFont val="MS P ゴシック"/>
            <family val="3"/>
            <charset val="128"/>
          </rPr>
          <t>姓と名の間は1字空けてください。</t>
        </r>
        <r>
          <rPr>
            <sz val="11"/>
            <color indexed="81"/>
            <rFont val="MS P ゴシック"/>
            <family val="3"/>
            <charset val="128"/>
          </rPr>
          <t xml:space="preserve">
（例）福利　次郎</t>
        </r>
      </text>
    </comment>
    <comment ref="B8" authorId="0" shapeId="0" xr:uid="{3CD95C3F-D94C-4C5F-840A-D9FC4FE1C753}">
      <text>
        <r>
          <rPr>
            <b/>
            <sz val="10"/>
            <color indexed="81"/>
            <rFont val="MS P ゴシック"/>
            <family val="3"/>
            <charset val="128"/>
          </rPr>
          <t>ハイフン（－）を入力してください。</t>
        </r>
        <r>
          <rPr>
            <sz val="10"/>
            <color indexed="81"/>
            <rFont val="MS P ゴシック"/>
            <family val="3"/>
            <charset val="128"/>
          </rPr>
          <t xml:space="preserve">
（例）048-XXX-XXXX、090-XXXX-XXXX　など</t>
        </r>
      </text>
    </comment>
    <comment ref="B9" authorId="0" shapeId="0" xr:uid="{76EE6F8A-8939-4F43-86BF-32542F079EE1}">
      <text>
        <r>
          <rPr>
            <b/>
            <sz val="10"/>
            <color indexed="81"/>
            <rFont val="MS P ゴシック"/>
            <family val="3"/>
            <charset val="128"/>
          </rPr>
          <t>プルダウンメニューから希望する
納入方法を選択してください。</t>
        </r>
      </text>
    </comment>
  </commentList>
</comments>
</file>

<file path=xl/sharedStrings.xml><?xml version="1.0" encoding="utf-8"?>
<sst xmlns="http://schemas.openxmlformats.org/spreadsheetml/2006/main" count="257" uniqueCount="131">
  <si>
    <t>記入の前に必ずお読みください。</t>
    <rPh sb="0" eb="2">
      <t>キニュウ</t>
    </rPh>
    <rPh sb="3" eb="4">
      <t>マエ</t>
    </rPh>
    <rPh sb="5" eb="6">
      <t>カナラ</t>
    </rPh>
    <rPh sb="8" eb="9">
      <t>ヨ</t>
    </rPh>
    <phoneticPr fontId="1"/>
  </si>
  <si>
    <t>１　任意継続掛金について</t>
    <rPh sb="2" eb="4">
      <t>ニンイ</t>
    </rPh>
    <rPh sb="4" eb="6">
      <t>ケイゾク</t>
    </rPh>
    <rPh sb="6" eb="8">
      <t>カケキン</t>
    </rPh>
    <phoneticPr fontId="1"/>
  </si>
  <si>
    <t>　任意継続掛金は、次のとおり算定します。</t>
    <rPh sb="1" eb="3">
      <t>ニンイ</t>
    </rPh>
    <rPh sb="3" eb="5">
      <t>ケイゾク</t>
    </rPh>
    <rPh sb="5" eb="7">
      <t>カケキン</t>
    </rPh>
    <rPh sb="9" eb="10">
      <t>ツギ</t>
    </rPh>
    <rPh sb="14" eb="16">
      <t>サンテイ</t>
    </rPh>
    <phoneticPr fontId="1"/>
  </si>
  <si>
    <t>任意継続掛金（月額）　＝　掛金の基礎となる標準報酬月額（注１）　×　掛金率（注２）</t>
    <rPh sb="0" eb="2">
      <t>ニンイ</t>
    </rPh>
    <rPh sb="2" eb="4">
      <t>ケイゾク</t>
    </rPh>
    <rPh sb="4" eb="6">
      <t>カケキン</t>
    </rPh>
    <rPh sb="7" eb="9">
      <t>ゲツガク</t>
    </rPh>
    <rPh sb="13" eb="15">
      <t>カケキン</t>
    </rPh>
    <rPh sb="16" eb="18">
      <t>キソ</t>
    </rPh>
    <rPh sb="21" eb="23">
      <t>ヒョウジュン</t>
    </rPh>
    <rPh sb="23" eb="25">
      <t>ホウシュウ</t>
    </rPh>
    <rPh sb="25" eb="27">
      <t>ゲツガク</t>
    </rPh>
    <rPh sb="28" eb="29">
      <t>チュウ</t>
    </rPh>
    <rPh sb="34" eb="36">
      <t>カケキン</t>
    </rPh>
    <rPh sb="36" eb="37">
      <t>リツ</t>
    </rPh>
    <rPh sb="38" eb="39">
      <t>チュウ</t>
    </rPh>
    <phoneticPr fontId="1"/>
  </si>
  <si>
    <t>（注１）掛金の基礎となる標準報酬月額は、次のいずれか低い額をいいます。</t>
    <rPh sb="1" eb="2">
      <t>チュウ</t>
    </rPh>
    <rPh sb="4" eb="6">
      <t>カケキン</t>
    </rPh>
    <rPh sb="7" eb="9">
      <t>キソ</t>
    </rPh>
    <rPh sb="12" eb="14">
      <t>ヒョウジュン</t>
    </rPh>
    <rPh sb="14" eb="16">
      <t>ホウシュウ</t>
    </rPh>
    <rPh sb="16" eb="18">
      <t>ゲツガク</t>
    </rPh>
    <rPh sb="20" eb="21">
      <t>ツギ</t>
    </rPh>
    <rPh sb="26" eb="27">
      <t>ヒク</t>
    </rPh>
    <rPh sb="28" eb="29">
      <t>ガク</t>
    </rPh>
    <phoneticPr fontId="1"/>
  </si>
  <si>
    <t>①　退職する月の初日の標準報酬月額</t>
    <rPh sb="2" eb="4">
      <t>タイショク</t>
    </rPh>
    <rPh sb="6" eb="7">
      <t>ツキ</t>
    </rPh>
    <rPh sb="8" eb="10">
      <t>ショニチ</t>
    </rPh>
    <rPh sb="11" eb="13">
      <t>ヒョウジュン</t>
    </rPh>
    <rPh sb="13" eb="15">
      <t>ホウシュウ</t>
    </rPh>
    <rPh sb="15" eb="17">
      <t>ゲツガク</t>
    </rPh>
    <phoneticPr fontId="1"/>
  </si>
  <si>
    <t>２　任意継続掛金の納入方法</t>
    <rPh sb="2" eb="4">
      <t>ニンイ</t>
    </rPh>
    <rPh sb="4" eb="6">
      <t>ケイゾク</t>
    </rPh>
    <rPh sb="6" eb="8">
      <t>カケキン</t>
    </rPh>
    <rPh sb="9" eb="11">
      <t>ノウニュウ</t>
    </rPh>
    <rPh sb="11" eb="13">
      <t>ホウホウ</t>
    </rPh>
    <phoneticPr fontId="1"/>
  </si>
  <si>
    <t>（１）掛金の納入方法は、次の６通りから選んでください。</t>
    <rPh sb="3" eb="5">
      <t>カケキン</t>
    </rPh>
    <rPh sb="6" eb="8">
      <t>ノウニュウ</t>
    </rPh>
    <rPh sb="8" eb="10">
      <t>ホウホウ</t>
    </rPh>
    <rPh sb="12" eb="13">
      <t>ツギ</t>
    </rPh>
    <rPh sb="15" eb="16">
      <t>トオ</t>
    </rPh>
    <rPh sb="19" eb="20">
      <t>エラ</t>
    </rPh>
    <phoneticPr fontId="1"/>
  </si>
  <si>
    <t>口座振替</t>
    <rPh sb="0" eb="2">
      <t>コウザ</t>
    </rPh>
    <rPh sb="2" eb="4">
      <t>フリカエ</t>
    </rPh>
    <phoneticPr fontId="1"/>
  </si>
  <si>
    <t>１　年一括払い（１年分）</t>
    <rPh sb="2" eb="3">
      <t>ネン</t>
    </rPh>
    <rPh sb="3" eb="5">
      <t>イッカツ</t>
    </rPh>
    <rPh sb="5" eb="6">
      <t>バラ</t>
    </rPh>
    <rPh sb="9" eb="11">
      <t>ネンブン</t>
    </rPh>
    <phoneticPr fontId="1"/>
  </si>
  <si>
    <t>２　半期払い（半年分ずつ）</t>
    <rPh sb="2" eb="4">
      <t>ハンキ</t>
    </rPh>
    <rPh sb="4" eb="5">
      <t>バラ</t>
    </rPh>
    <rPh sb="7" eb="9">
      <t>ハントシ</t>
    </rPh>
    <rPh sb="9" eb="10">
      <t>ブン</t>
    </rPh>
    <phoneticPr fontId="1"/>
  </si>
  <si>
    <t>３　各月払い</t>
    <rPh sb="2" eb="3">
      <t>カク</t>
    </rPh>
    <rPh sb="3" eb="4">
      <t>ツキ</t>
    </rPh>
    <rPh sb="4" eb="5">
      <t>ハラ</t>
    </rPh>
    <phoneticPr fontId="1"/>
  </si>
  <si>
    <t>現金振込</t>
    <rPh sb="0" eb="2">
      <t>ゲンキン</t>
    </rPh>
    <rPh sb="2" eb="3">
      <t>フ</t>
    </rPh>
    <rPh sb="3" eb="4">
      <t>コ</t>
    </rPh>
    <phoneticPr fontId="1"/>
  </si>
  <si>
    <t>４　年一括払い（１年分）</t>
    <rPh sb="2" eb="3">
      <t>ネン</t>
    </rPh>
    <rPh sb="3" eb="5">
      <t>イッカツ</t>
    </rPh>
    <rPh sb="5" eb="6">
      <t>バラ</t>
    </rPh>
    <rPh sb="9" eb="11">
      <t>ネンブン</t>
    </rPh>
    <phoneticPr fontId="1"/>
  </si>
  <si>
    <t>５　半期払い（半年分ずつ）</t>
    <rPh sb="2" eb="4">
      <t>ハンキ</t>
    </rPh>
    <rPh sb="4" eb="5">
      <t>バラ</t>
    </rPh>
    <rPh sb="7" eb="9">
      <t>ハントシ</t>
    </rPh>
    <rPh sb="9" eb="10">
      <t>ブン</t>
    </rPh>
    <phoneticPr fontId="1"/>
  </si>
  <si>
    <t>６　各月払い</t>
    <rPh sb="2" eb="3">
      <t>カク</t>
    </rPh>
    <rPh sb="3" eb="4">
      <t>ツキ</t>
    </rPh>
    <rPh sb="4" eb="5">
      <t>ハラ</t>
    </rPh>
    <phoneticPr fontId="1"/>
  </si>
  <si>
    <t>　イ　上記以外の方（年度途中退職の方も含む。）</t>
    <rPh sb="3" eb="5">
      <t>ジョウキ</t>
    </rPh>
    <rPh sb="5" eb="7">
      <t>イガイ</t>
    </rPh>
    <rPh sb="8" eb="9">
      <t>カタ</t>
    </rPh>
    <rPh sb="10" eb="12">
      <t>ネンド</t>
    </rPh>
    <rPh sb="12" eb="14">
      <t>トチュウ</t>
    </rPh>
    <rPh sb="14" eb="16">
      <t>タイショク</t>
    </rPh>
    <rPh sb="17" eb="18">
      <t>カタ</t>
    </rPh>
    <rPh sb="19" eb="20">
      <t>フク</t>
    </rPh>
    <phoneticPr fontId="1"/>
  </si>
  <si>
    <t>　　　初回分（各月払い希望の方は２回目まで）は、金融機関窓口からの振込になります。</t>
    <rPh sb="3" eb="5">
      <t>ショカイ</t>
    </rPh>
    <rPh sb="5" eb="6">
      <t>ブン</t>
    </rPh>
    <rPh sb="7" eb="9">
      <t>カクツキ</t>
    </rPh>
    <rPh sb="9" eb="10">
      <t>ハラ</t>
    </rPh>
    <rPh sb="11" eb="13">
      <t>キボウ</t>
    </rPh>
    <rPh sb="14" eb="15">
      <t>カタ</t>
    </rPh>
    <rPh sb="17" eb="19">
      <t>カイメ</t>
    </rPh>
    <rPh sb="24" eb="26">
      <t>キンユウ</t>
    </rPh>
    <rPh sb="26" eb="28">
      <t>キカン</t>
    </rPh>
    <rPh sb="28" eb="30">
      <t>マドグチ</t>
    </rPh>
    <rPh sb="33" eb="35">
      <t>フリコミ</t>
    </rPh>
    <phoneticPr fontId="1"/>
  </si>
  <si>
    <t>任意継続掛金に係る申出書</t>
    <phoneticPr fontId="1"/>
  </si>
  <si>
    <t>支部提出用</t>
    <rPh sb="0" eb="2">
      <t>シブ</t>
    </rPh>
    <rPh sb="2" eb="5">
      <t>テイシュツヨウ</t>
    </rPh>
    <phoneticPr fontId="1"/>
  </si>
  <si>
    <t>任意継続掛金に係る申出書</t>
    <rPh sb="0" eb="2">
      <t>ニンイ</t>
    </rPh>
    <rPh sb="2" eb="4">
      <t>ケイゾク</t>
    </rPh>
    <rPh sb="4" eb="6">
      <t>カケキン</t>
    </rPh>
    <rPh sb="7" eb="8">
      <t>カカ</t>
    </rPh>
    <rPh sb="9" eb="12">
      <t>モウシデショ</t>
    </rPh>
    <phoneticPr fontId="1"/>
  </si>
  <si>
    <t>日</t>
    <rPh sb="0" eb="1">
      <t>ヒ</t>
    </rPh>
    <phoneticPr fontId="1"/>
  </si>
  <si>
    <t>月</t>
    <rPh sb="0" eb="1">
      <t>ガツ</t>
    </rPh>
    <phoneticPr fontId="1"/>
  </si>
  <si>
    <t>年</t>
    <rPh sb="0" eb="1">
      <t>ネン</t>
    </rPh>
    <phoneticPr fontId="1"/>
  </si>
  <si>
    <t>公立学校共済組合埼玉支部長　様</t>
    <rPh sb="0" eb="2">
      <t>コウリツ</t>
    </rPh>
    <rPh sb="2" eb="4">
      <t>ガッコウ</t>
    </rPh>
    <rPh sb="4" eb="6">
      <t>キョウサイ</t>
    </rPh>
    <rPh sb="6" eb="8">
      <t>クミアイ</t>
    </rPh>
    <rPh sb="8" eb="10">
      <t>サイタマ</t>
    </rPh>
    <rPh sb="10" eb="12">
      <t>シブ</t>
    </rPh>
    <rPh sb="12" eb="13">
      <t>チョウ</t>
    </rPh>
    <rPh sb="14" eb="15">
      <t>サマ</t>
    </rPh>
    <phoneticPr fontId="1"/>
  </si>
  <si>
    <t>組合員氏名</t>
    <rPh sb="0" eb="3">
      <t>クミアイイン</t>
    </rPh>
    <rPh sb="3" eb="5">
      <t>シメイ</t>
    </rPh>
    <phoneticPr fontId="1"/>
  </si>
  <si>
    <t>組合員番号</t>
    <rPh sb="0" eb="3">
      <t>クミアイイン</t>
    </rPh>
    <rPh sb="3" eb="5">
      <t>バンゴウ</t>
    </rPh>
    <phoneticPr fontId="1"/>
  </si>
  <si>
    <t>電話番号</t>
    <rPh sb="0" eb="2">
      <t>デンワ</t>
    </rPh>
    <rPh sb="2" eb="4">
      <t>バンゴウ</t>
    </rPh>
    <phoneticPr fontId="1"/>
  </si>
  <si>
    <t>指定口座</t>
    <rPh sb="0" eb="2">
      <t>シテイ</t>
    </rPh>
    <rPh sb="2" eb="4">
      <t>コウザ</t>
    </rPh>
    <phoneticPr fontId="1"/>
  </si>
  <si>
    <t>フリガナ</t>
    <phoneticPr fontId="1"/>
  </si>
  <si>
    <t>預金者名</t>
    <rPh sb="0" eb="2">
      <t>ヨキン</t>
    </rPh>
    <rPh sb="2" eb="3">
      <t>シャ</t>
    </rPh>
    <rPh sb="3" eb="4">
      <t>メイ</t>
    </rPh>
    <phoneticPr fontId="1"/>
  </si>
  <si>
    <t>指定銀行</t>
    <rPh sb="0" eb="2">
      <t>シテイ</t>
    </rPh>
    <rPh sb="2" eb="4">
      <t>ギンコウ</t>
    </rPh>
    <phoneticPr fontId="1"/>
  </si>
  <si>
    <t>りそな</t>
    <phoneticPr fontId="1"/>
  </si>
  <si>
    <t>銀行</t>
    <rPh sb="0" eb="2">
      <t>ギンコウ</t>
    </rPh>
    <phoneticPr fontId="1"/>
  </si>
  <si>
    <t>銀行コード</t>
    <rPh sb="0" eb="2">
      <t>ギンコウ</t>
    </rPh>
    <phoneticPr fontId="1"/>
  </si>
  <si>
    <t>支店コード</t>
    <rPh sb="0" eb="2">
      <t>シテン</t>
    </rPh>
    <phoneticPr fontId="1"/>
  </si>
  <si>
    <t>種別</t>
    <rPh sb="0" eb="2">
      <t>シュベツ</t>
    </rPh>
    <phoneticPr fontId="1"/>
  </si>
  <si>
    <t>普通</t>
    <rPh sb="0" eb="2">
      <t>フツウ</t>
    </rPh>
    <phoneticPr fontId="1"/>
  </si>
  <si>
    <t>口座番号（右詰めで記入）</t>
    <rPh sb="0" eb="2">
      <t>コウザ</t>
    </rPh>
    <rPh sb="2" eb="4">
      <t>バンゴウ</t>
    </rPh>
    <rPh sb="5" eb="6">
      <t>ミギ</t>
    </rPh>
    <rPh sb="6" eb="7">
      <t>ヅ</t>
    </rPh>
    <rPh sb="9" eb="11">
      <t>キニュウ</t>
    </rPh>
    <phoneticPr fontId="1"/>
  </si>
  <si>
    <t>掛金の納入方法</t>
    <rPh sb="0" eb="1">
      <t>カ</t>
    </rPh>
    <rPh sb="1" eb="2">
      <t>キン</t>
    </rPh>
    <rPh sb="3" eb="5">
      <t>ノウニュウ</t>
    </rPh>
    <rPh sb="5" eb="7">
      <t>ホウホウ</t>
    </rPh>
    <phoneticPr fontId="1"/>
  </si>
  <si>
    <t>埼玉りそな銀行又はりそな銀行の組合員名義口座から振り替える方法</t>
    <rPh sb="0" eb="2">
      <t>サイタマ</t>
    </rPh>
    <rPh sb="5" eb="7">
      <t>ギンコウ</t>
    </rPh>
    <rPh sb="7" eb="8">
      <t>マタ</t>
    </rPh>
    <rPh sb="12" eb="14">
      <t>ギンコウ</t>
    </rPh>
    <rPh sb="15" eb="18">
      <t>クミアイイン</t>
    </rPh>
    <rPh sb="18" eb="20">
      <t>メイギ</t>
    </rPh>
    <rPh sb="20" eb="22">
      <t>コウザ</t>
    </rPh>
    <rPh sb="24" eb="25">
      <t>フ</t>
    </rPh>
    <rPh sb="26" eb="27">
      <t>カ</t>
    </rPh>
    <rPh sb="29" eb="31">
      <t>ホウホウ</t>
    </rPh>
    <phoneticPr fontId="1"/>
  </si>
  <si>
    <t>専用の払込書により金融機関から払い込む方法
（埼玉りそな銀行・りそな銀行は手数料なし）</t>
    <rPh sb="0" eb="2">
      <t>センヨウ</t>
    </rPh>
    <rPh sb="3" eb="5">
      <t>ハライコミ</t>
    </rPh>
    <rPh sb="5" eb="6">
      <t>ショ</t>
    </rPh>
    <rPh sb="9" eb="11">
      <t>キンユウ</t>
    </rPh>
    <rPh sb="11" eb="13">
      <t>キカン</t>
    </rPh>
    <rPh sb="15" eb="16">
      <t>ハラ</t>
    </rPh>
    <rPh sb="17" eb="18">
      <t>コ</t>
    </rPh>
    <rPh sb="19" eb="21">
      <t>ホウホウ</t>
    </rPh>
    <rPh sb="23" eb="25">
      <t>サイタマ</t>
    </rPh>
    <rPh sb="28" eb="30">
      <t>ギンコウ</t>
    </rPh>
    <rPh sb="34" eb="36">
      <t>ギンコウ</t>
    </rPh>
    <rPh sb="37" eb="40">
      <t>テスウリョウ</t>
    </rPh>
    <phoneticPr fontId="1"/>
  </si>
  <si>
    <t>【口座振替希望の際の注意事項】</t>
    <rPh sb="1" eb="3">
      <t>コウザ</t>
    </rPh>
    <rPh sb="3" eb="5">
      <t>フリカエ</t>
    </rPh>
    <rPh sb="5" eb="7">
      <t>キボウ</t>
    </rPh>
    <rPh sb="8" eb="9">
      <t>サイ</t>
    </rPh>
    <rPh sb="10" eb="12">
      <t>チュウイ</t>
    </rPh>
    <rPh sb="12" eb="14">
      <t>ジコウ</t>
    </rPh>
    <phoneticPr fontId="1"/>
  </si>
  <si>
    <t>（注１）銀行は、埼玉りそな銀行又はりそな銀行に限ります。（いずれかを○で囲む）</t>
    <rPh sb="1" eb="2">
      <t>チュウ</t>
    </rPh>
    <rPh sb="4" eb="6">
      <t>ギンコウ</t>
    </rPh>
    <rPh sb="8" eb="10">
      <t>サイタマ</t>
    </rPh>
    <rPh sb="13" eb="15">
      <t>ギンコウ</t>
    </rPh>
    <rPh sb="15" eb="16">
      <t>マタ</t>
    </rPh>
    <rPh sb="20" eb="22">
      <t>ギンコウ</t>
    </rPh>
    <rPh sb="23" eb="24">
      <t>カギ</t>
    </rPh>
    <rPh sb="36" eb="37">
      <t>カコ</t>
    </rPh>
    <phoneticPr fontId="1"/>
  </si>
  <si>
    <t>（注３）３枚目の「預金口座振替依頼書」は必ず銀行に提出してください。</t>
    <rPh sb="1" eb="2">
      <t>チュウ</t>
    </rPh>
    <rPh sb="5" eb="7">
      <t>マイメ</t>
    </rPh>
    <rPh sb="9" eb="11">
      <t>ヨキン</t>
    </rPh>
    <rPh sb="11" eb="13">
      <t>コウザ</t>
    </rPh>
    <rPh sb="13" eb="15">
      <t>フリカエ</t>
    </rPh>
    <rPh sb="15" eb="18">
      <t>イライショ</t>
    </rPh>
    <rPh sb="20" eb="21">
      <t>カナラ</t>
    </rPh>
    <rPh sb="22" eb="24">
      <t>ギンコウ</t>
    </rPh>
    <rPh sb="25" eb="27">
      <t>テイシュツ</t>
    </rPh>
    <phoneticPr fontId="1"/>
  </si>
  <si>
    <t>（注２）</t>
    <phoneticPr fontId="1"/>
  </si>
  <si>
    <t>支店</t>
    <phoneticPr fontId="1"/>
  </si>
  <si>
    <t>銀　行　へ　の
届　　出　　印</t>
    <rPh sb="0" eb="1">
      <t>ギン</t>
    </rPh>
    <rPh sb="2" eb="3">
      <t>ギョウ</t>
    </rPh>
    <phoneticPr fontId="1"/>
  </si>
  <si>
    <t>＊姓と名の間は一字あける</t>
    <phoneticPr fontId="1"/>
  </si>
  <si>
    <t>４～９月及び10～３月の６月を単位として振込み</t>
    <phoneticPr fontId="1"/>
  </si>
  <si>
    <t>４～３月までの12月を単位として振込み</t>
    <phoneticPr fontId="1"/>
  </si>
  <si>
    <t>４～３月までの12月を単位として振替</t>
    <phoneticPr fontId="1"/>
  </si>
  <si>
    <t>４～９月及び10～３月の６月を単位として振替</t>
    <phoneticPr fontId="1"/>
  </si>
  <si>
    <t>（預金者→取扱店→預金者→公立学校共済組合）</t>
    <rPh sb="1" eb="4">
      <t>ヨキンシャ</t>
    </rPh>
    <rPh sb="5" eb="7">
      <t>トリアツカイ</t>
    </rPh>
    <rPh sb="7" eb="8">
      <t>テン</t>
    </rPh>
    <rPh sb="9" eb="12">
      <t>ヨキンシャ</t>
    </rPh>
    <rPh sb="13" eb="15">
      <t>コウリツ</t>
    </rPh>
    <rPh sb="15" eb="17">
      <t>ガッコウ</t>
    </rPh>
    <rPh sb="17" eb="19">
      <t>キョウサイ</t>
    </rPh>
    <rPh sb="19" eb="21">
      <t>クミアイ</t>
    </rPh>
    <phoneticPr fontId="1"/>
  </si>
  <si>
    <t>　↙希望する納入方法（口座振替か現金振込）と前納方法の番号を、○で囲んでください。</t>
    <rPh sb="2" eb="4">
      <t>キボウ</t>
    </rPh>
    <rPh sb="6" eb="8">
      <t>ノウニュウ</t>
    </rPh>
    <rPh sb="8" eb="10">
      <t>ホウホウ</t>
    </rPh>
    <rPh sb="11" eb="13">
      <t>コウザ</t>
    </rPh>
    <rPh sb="13" eb="15">
      <t>フリカエ</t>
    </rPh>
    <rPh sb="16" eb="18">
      <t>ゲンキン</t>
    </rPh>
    <rPh sb="18" eb="19">
      <t>フ</t>
    </rPh>
    <rPh sb="19" eb="20">
      <t>コ</t>
    </rPh>
    <rPh sb="22" eb="24">
      <t>ゼンノウ</t>
    </rPh>
    <rPh sb="24" eb="26">
      <t>ホウホウ</t>
    </rPh>
    <rPh sb="27" eb="29">
      <t>バンゴウ</t>
    </rPh>
    <rPh sb="33" eb="34">
      <t>カコ</t>
    </rPh>
    <phoneticPr fontId="1"/>
  </si>
  <si>
    <t>（注３）</t>
    <rPh sb="1" eb="2">
      <t>チュウ</t>
    </rPh>
    <phoneticPr fontId="1"/>
  </si>
  <si>
    <t>３枚目の依頼書を銀行に提出してください</t>
    <rPh sb="1" eb="3">
      <t>マイメ</t>
    </rPh>
    <rPh sb="4" eb="7">
      <t>イライショ</t>
    </rPh>
    <rPh sb="8" eb="10">
      <t>ギンコウ</t>
    </rPh>
    <rPh sb="11" eb="13">
      <t>テイシュツ</t>
    </rPh>
    <phoneticPr fontId="1"/>
  </si>
  <si>
    <t>口座振替を希望の方は、この欄に記入の上</t>
    <rPh sb="0" eb="2">
      <t>コウザ</t>
    </rPh>
    <rPh sb="2" eb="4">
      <t>フリカエ</t>
    </rPh>
    <rPh sb="5" eb="7">
      <t>キボウ</t>
    </rPh>
    <rPh sb="8" eb="9">
      <t>カタ</t>
    </rPh>
    <rPh sb="13" eb="14">
      <t>ラン</t>
    </rPh>
    <rPh sb="15" eb="17">
      <t>キニュウ</t>
    </rPh>
    <rPh sb="18" eb="19">
      <t>ウエ</t>
    </rPh>
    <phoneticPr fontId="1"/>
  </si>
  <si>
    <t>営業店の</t>
    <phoneticPr fontId="1"/>
  </si>
  <si>
    <t>支　　店　　名</t>
    <rPh sb="0" eb="1">
      <t>シ</t>
    </rPh>
    <rPh sb="3" eb="4">
      <t>ミセ</t>
    </rPh>
    <rPh sb="6" eb="7">
      <t>ナ</t>
    </rPh>
    <phoneticPr fontId="1"/>
  </si>
  <si>
    <t>銀　　行　　名（注１）</t>
    <rPh sb="0" eb="1">
      <t>ギン</t>
    </rPh>
    <rPh sb="3" eb="4">
      <t>ギョウ</t>
    </rPh>
    <rPh sb="6" eb="7">
      <t>ナ</t>
    </rPh>
    <rPh sb="8" eb="9">
      <t>チュウ</t>
    </rPh>
    <phoneticPr fontId="1"/>
  </si>
  <si>
    <t>　年一括払い</t>
    <rPh sb="1" eb="2">
      <t>ネン</t>
    </rPh>
    <rPh sb="2" eb="4">
      <t>イッカツ</t>
    </rPh>
    <rPh sb="4" eb="5">
      <t>バラ</t>
    </rPh>
    <phoneticPr fontId="1"/>
  </si>
  <si>
    <t>　半期払い</t>
    <rPh sb="1" eb="3">
      <t>ハンキ</t>
    </rPh>
    <rPh sb="3" eb="4">
      <t>バラ</t>
    </rPh>
    <phoneticPr fontId="1"/>
  </si>
  <si>
    <t>　各月払い（割引なし）</t>
    <rPh sb="1" eb="3">
      <t>カクツキ</t>
    </rPh>
    <rPh sb="3" eb="4">
      <t>ハラ</t>
    </rPh>
    <rPh sb="6" eb="8">
      <t>ワリビキ</t>
    </rPh>
    <phoneticPr fontId="1"/>
  </si>
  <si>
    <t>　半期払い</t>
    <rPh sb="1" eb="3">
      <t>ハンキ</t>
    </rPh>
    <phoneticPr fontId="1"/>
  </si>
  <si>
    <t>組合員控用</t>
    <rPh sb="0" eb="3">
      <t>クミアイイン</t>
    </rPh>
    <rPh sb="3" eb="4">
      <t>ヒカエ</t>
    </rPh>
    <rPh sb="4" eb="5">
      <t>ヨウ</t>
    </rPh>
    <phoneticPr fontId="1"/>
  </si>
  <si>
    <t>（　２ 枚 目　）</t>
    <rPh sb="4" eb="5">
      <t>マイ</t>
    </rPh>
    <rPh sb="6" eb="7">
      <t>メ</t>
    </rPh>
    <phoneticPr fontId="1"/>
  </si>
  <si>
    <t>（　１ 枚 目　）</t>
    <rPh sb="4" eb="5">
      <t>マイ</t>
    </rPh>
    <rPh sb="6" eb="7">
      <t>メ</t>
    </rPh>
    <phoneticPr fontId="1"/>
  </si>
  <si>
    <t>（預金者控）</t>
    <rPh sb="1" eb="4">
      <t>ヨキンシャ</t>
    </rPh>
    <rPh sb="4" eb="5">
      <t>ヒカエ</t>
    </rPh>
    <phoneticPr fontId="1"/>
  </si>
  <si>
    <t>銀行提出用</t>
    <rPh sb="0" eb="2">
      <t>ギンコウ</t>
    </rPh>
    <rPh sb="2" eb="4">
      <t>テイシュツ</t>
    </rPh>
    <rPh sb="4" eb="5">
      <t>ヨウ</t>
    </rPh>
    <phoneticPr fontId="1"/>
  </si>
  <si>
    <t>（　３ 枚 目　）</t>
    <rPh sb="4" eb="5">
      <t>マイ</t>
    </rPh>
    <rPh sb="6" eb="7">
      <t>メ</t>
    </rPh>
    <phoneticPr fontId="1"/>
  </si>
  <si>
    <t>預金口座振替依頼書</t>
    <rPh sb="0" eb="2">
      <t>ヨキン</t>
    </rPh>
    <rPh sb="2" eb="4">
      <t>コウザ</t>
    </rPh>
    <rPh sb="4" eb="6">
      <t>フリカエ</t>
    </rPh>
    <rPh sb="6" eb="9">
      <t>イライショ</t>
    </rPh>
    <phoneticPr fontId="1"/>
  </si>
  <si>
    <t>　私は、公立学校共済組合埼玉支部に支払うべき任意継続掛金を、私名義の下記口座</t>
    <rPh sb="1" eb="2">
      <t>ワタシ</t>
    </rPh>
    <rPh sb="4" eb="6">
      <t>コウリツ</t>
    </rPh>
    <rPh sb="6" eb="8">
      <t>ガッコウ</t>
    </rPh>
    <rPh sb="8" eb="10">
      <t>キョウサイ</t>
    </rPh>
    <rPh sb="10" eb="12">
      <t>クミアイ</t>
    </rPh>
    <rPh sb="12" eb="14">
      <t>サイタマ</t>
    </rPh>
    <rPh sb="14" eb="16">
      <t>シブ</t>
    </rPh>
    <rPh sb="17" eb="19">
      <t>シハラ</t>
    </rPh>
    <rPh sb="22" eb="24">
      <t>ニンイ</t>
    </rPh>
    <rPh sb="24" eb="26">
      <t>ケイゾク</t>
    </rPh>
    <rPh sb="26" eb="28">
      <t>カケキン</t>
    </rPh>
    <rPh sb="30" eb="31">
      <t>ワタシ</t>
    </rPh>
    <rPh sb="31" eb="33">
      <t>メイギ</t>
    </rPh>
    <rPh sb="34" eb="36">
      <t>カキ</t>
    </rPh>
    <rPh sb="36" eb="38">
      <t>コウザ</t>
    </rPh>
    <phoneticPr fontId="1"/>
  </si>
  <si>
    <t>から預金口座振替によって支払うこととしたいので、預金口座振替規定を確約のうえ</t>
    <rPh sb="2" eb="4">
      <t>ヨキン</t>
    </rPh>
    <rPh sb="4" eb="6">
      <t>コウザ</t>
    </rPh>
    <rPh sb="6" eb="8">
      <t>フリカエ</t>
    </rPh>
    <rPh sb="12" eb="14">
      <t>シハラ</t>
    </rPh>
    <rPh sb="24" eb="26">
      <t>ヨキン</t>
    </rPh>
    <rPh sb="26" eb="28">
      <t>コウザ</t>
    </rPh>
    <rPh sb="28" eb="30">
      <t>フリカエ</t>
    </rPh>
    <rPh sb="30" eb="32">
      <t>キテイ</t>
    </rPh>
    <rPh sb="33" eb="35">
      <t>カクヤク</t>
    </rPh>
    <phoneticPr fontId="1"/>
  </si>
  <si>
    <t>依頼します。</t>
    <rPh sb="0" eb="2">
      <t>イライ</t>
    </rPh>
    <phoneticPr fontId="1"/>
  </si>
  <si>
    <t>公立学校共済組合埼玉支部</t>
    <rPh sb="0" eb="2">
      <t>コウリツ</t>
    </rPh>
    <rPh sb="2" eb="4">
      <t>ガッコウ</t>
    </rPh>
    <rPh sb="4" eb="6">
      <t>キョウサイ</t>
    </rPh>
    <rPh sb="6" eb="8">
      <t>クミアイ</t>
    </rPh>
    <rPh sb="8" eb="10">
      <t>サイタマ</t>
    </rPh>
    <rPh sb="10" eb="12">
      <t>シブ</t>
    </rPh>
    <phoneticPr fontId="1"/>
  </si>
  <si>
    <t>振替日</t>
    <rPh sb="0" eb="2">
      <t>フリカエ</t>
    </rPh>
    <rPh sb="2" eb="3">
      <t>ビ</t>
    </rPh>
    <phoneticPr fontId="1"/>
  </si>
  <si>
    <t>毎月21日（銀行休業日の場合は翌営業日）</t>
    <rPh sb="0" eb="2">
      <t>マイツキ</t>
    </rPh>
    <rPh sb="4" eb="5">
      <t>ニチ</t>
    </rPh>
    <rPh sb="6" eb="8">
      <t>ギンコウ</t>
    </rPh>
    <rPh sb="8" eb="11">
      <t>キュウギョウビ</t>
    </rPh>
    <rPh sb="12" eb="14">
      <t>バアイ</t>
    </rPh>
    <rPh sb="15" eb="16">
      <t>ヨク</t>
    </rPh>
    <rPh sb="16" eb="19">
      <t>エイギョウビ</t>
    </rPh>
    <phoneticPr fontId="1"/>
  </si>
  <si>
    <t>（預金者→取扱店）</t>
    <rPh sb="1" eb="4">
      <t>ヨキンシャ</t>
    </rPh>
    <rPh sb="5" eb="7">
      <t>トリアツカイ</t>
    </rPh>
    <rPh sb="7" eb="8">
      <t>テン</t>
    </rPh>
    <phoneticPr fontId="1"/>
  </si>
  <si>
    <t>－預金口座振替規定－</t>
    <rPh sb="1" eb="3">
      <t>ヨキン</t>
    </rPh>
    <rPh sb="3" eb="5">
      <t>コウザ</t>
    </rPh>
    <rPh sb="5" eb="7">
      <t>フリカエ</t>
    </rPh>
    <rPh sb="7" eb="9">
      <t>キテイ</t>
    </rPh>
    <phoneticPr fontId="1"/>
  </si>
  <si>
    <t>銀行仕様欄</t>
    <rPh sb="0" eb="2">
      <t>ギンコウ</t>
    </rPh>
    <rPh sb="2" eb="4">
      <t>シヨウ</t>
    </rPh>
    <rPh sb="4" eb="5">
      <t>ラン</t>
    </rPh>
    <phoneticPr fontId="1"/>
  </si>
  <si>
    <t>銀行使用欄</t>
    <rPh sb="0" eb="2">
      <t>ギンコウ</t>
    </rPh>
    <rPh sb="2" eb="4">
      <t>シヨウ</t>
    </rPh>
    <rPh sb="4" eb="5">
      <t>ラン</t>
    </rPh>
    <phoneticPr fontId="1"/>
  </si>
  <si>
    <t>印　鑑
照　合</t>
    <rPh sb="0" eb="1">
      <t>イン</t>
    </rPh>
    <rPh sb="2" eb="3">
      <t>カガミ</t>
    </rPh>
    <rPh sb="4" eb="5">
      <t>ショウ</t>
    </rPh>
    <rPh sb="6" eb="7">
      <t>ゴウ</t>
    </rPh>
    <phoneticPr fontId="1"/>
  </si>
  <si>
    <t>受付印</t>
    <rPh sb="0" eb="3">
      <t>ウケツケイン</t>
    </rPh>
    <phoneticPr fontId="1"/>
  </si>
  <si>
    <t>銀行　御中</t>
    <phoneticPr fontId="1"/>
  </si>
  <si>
    <t>１．銀行に請求書が送付されときは、私に通知することなく、請求書記載金額を預金口
　　座から引落しのうえ支払ってください。この場合、預金規定または当座勘定規定にか
　　かわらず、預金通帳、同払戻請求書の提出または小切手の振出しはしません。
２．振替日において請求書記載金額が預金口座から払戻すことのできる金額（当座貸越を
　　利用できる範囲内の金額を含む。）をこえるときは、私に通知することなく、請求書
　　を返却してもさしつかえありません。
３．この契約を解除するときは、私から銀行に書面により届出ます。なお、この届出がな
　　いまま長期間にわたり会社から請求がない等相当の事由があるときは、とくに申出を
　　しない限り、銀行はこの契約が終了したものとして取扱ってさしつかえありません。
４．この預金口座振替について仮に紛議が生じても、銀行の責めによる場合を除き、銀行
　　には迷惑をかけません。</t>
    <rPh sb="2" eb="4">
      <t>ギンコウ</t>
    </rPh>
    <rPh sb="5" eb="8">
      <t>セイキュウショ</t>
    </rPh>
    <rPh sb="9" eb="11">
      <t>ソウフ</t>
    </rPh>
    <rPh sb="17" eb="18">
      <t>ワタシ</t>
    </rPh>
    <rPh sb="19" eb="21">
      <t>ツウチ</t>
    </rPh>
    <rPh sb="28" eb="31">
      <t>セイキュウショ</t>
    </rPh>
    <rPh sb="31" eb="33">
      <t>キサイ</t>
    </rPh>
    <rPh sb="33" eb="35">
      <t>キンガク</t>
    </rPh>
    <rPh sb="36" eb="38">
      <t>ヨキン</t>
    </rPh>
    <rPh sb="45" eb="47">
      <t>ヒキオトシ</t>
    </rPh>
    <rPh sb="51" eb="53">
      <t>シハラ</t>
    </rPh>
    <rPh sb="62" eb="64">
      <t>バアイ</t>
    </rPh>
    <rPh sb="65" eb="67">
      <t>ヨキン</t>
    </rPh>
    <rPh sb="67" eb="69">
      <t>キテイ</t>
    </rPh>
    <rPh sb="72" eb="74">
      <t>トウザ</t>
    </rPh>
    <rPh sb="74" eb="76">
      <t>カンジョウ</t>
    </rPh>
    <rPh sb="76" eb="78">
      <t>キテイ</t>
    </rPh>
    <rPh sb="88" eb="90">
      <t>ヨキン</t>
    </rPh>
    <rPh sb="90" eb="92">
      <t>ツウチョウ</t>
    </rPh>
    <rPh sb="93" eb="94">
      <t>ドウ</t>
    </rPh>
    <rPh sb="94" eb="96">
      <t>ハライモドシ</t>
    </rPh>
    <rPh sb="96" eb="99">
      <t>セイキュウショ</t>
    </rPh>
    <rPh sb="100" eb="102">
      <t>テイシュツ</t>
    </rPh>
    <rPh sb="105" eb="108">
      <t>コギッテ</t>
    </rPh>
    <rPh sb="109" eb="111">
      <t>フリダシ</t>
    </rPh>
    <rPh sb="121" eb="123">
      <t>フリカエ</t>
    </rPh>
    <rPh sb="123" eb="124">
      <t>ビ</t>
    </rPh>
    <rPh sb="128" eb="131">
      <t>セイキュウショ</t>
    </rPh>
    <rPh sb="131" eb="133">
      <t>キサイ</t>
    </rPh>
    <rPh sb="133" eb="135">
      <t>キンガク</t>
    </rPh>
    <rPh sb="136" eb="138">
      <t>ヨキン</t>
    </rPh>
    <rPh sb="138" eb="140">
      <t>コウザ</t>
    </rPh>
    <rPh sb="142" eb="144">
      <t>ハライモド</t>
    </rPh>
    <rPh sb="151" eb="153">
      <t>キンガク</t>
    </rPh>
    <rPh sb="154" eb="156">
      <t>トウザ</t>
    </rPh>
    <rPh sb="156" eb="158">
      <t>カシコシ</t>
    </rPh>
    <rPh sb="162" eb="164">
      <t>リヨウ</t>
    </rPh>
    <rPh sb="167" eb="170">
      <t>ハンイナイ</t>
    </rPh>
    <rPh sb="171" eb="173">
      <t>キンガク</t>
    </rPh>
    <rPh sb="174" eb="175">
      <t>フク</t>
    </rPh>
    <rPh sb="186" eb="187">
      <t>ワタシ</t>
    </rPh>
    <rPh sb="188" eb="190">
      <t>ツウチ</t>
    </rPh>
    <rPh sb="197" eb="200">
      <t>セイキュウショ</t>
    </rPh>
    <rPh sb="204" eb="206">
      <t>ヘンキャク</t>
    </rPh>
    <rPh sb="225" eb="227">
      <t>ケイヤク</t>
    </rPh>
    <rPh sb="228" eb="230">
      <t>カイジョ</t>
    </rPh>
    <rPh sb="236" eb="237">
      <t>ワタシ</t>
    </rPh>
    <rPh sb="239" eb="241">
      <t>ギンコウ</t>
    </rPh>
    <rPh sb="242" eb="244">
      <t>ショメン</t>
    </rPh>
    <rPh sb="247" eb="249">
      <t>トドケデ</t>
    </rPh>
    <rPh sb="257" eb="259">
      <t>トドケデ</t>
    </rPh>
    <rPh sb="267" eb="270">
      <t>チョウキカン</t>
    </rPh>
    <rPh sb="274" eb="276">
      <t>カイシャ</t>
    </rPh>
    <rPh sb="278" eb="280">
      <t>セイキュウ</t>
    </rPh>
    <rPh sb="283" eb="284">
      <t>トウ</t>
    </rPh>
    <rPh sb="284" eb="286">
      <t>ソウトウ</t>
    </rPh>
    <rPh sb="287" eb="289">
      <t>ジユウ</t>
    </rPh>
    <rPh sb="299" eb="301">
      <t>モウシデ</t>
    </rPh>
    <rPh sb="308" eb="309">
      <t>カギ</t>
    </rPh>
    <rPh sb="311" eb="313">
      <t>ギンコウ</t>
    </rPh>
    <rPh sb="316" eb="318">
      <t>ケイヤク</t>
    </rPh>
    <rPh sb="319" eb="321">
      <t>シュウリョウ</t>
    </rPh>
    <rPh sb="328" eb="330">
      <t>トリアツカ</t>
    </rPh>
    <rPh sb="348" eb="350">
      <t>ヨキン</t>
    </rPh>
    <rPh sb="350" eb="352">
      <t>コウザ</t>
    </rPh>
    <rPh sb="352" eb="354">
      <t>フリカエ</t>
    </rPh>
    <rPh sb="358" eb="359">
      <t>カリ</t>
    </rPh>
    <rPh sb="360" eb="362">
      <t>フンギ</t>
    </rPh>
    <rPh sb="363" eb="364">
      <t>ショウ</t>
    </rPh>
    <rPh sb="368" eb="370">
      <t>ギンコウ</t>
    </rPh>
    <rPh sb="371" eb="372">
      <t>セ</t>
    </rPh>
    <rPh sb="376" eb="378">
      <t>バアイ</t>
    </rPh>
    <rPh sb="379" eb="380">
      <t>ノゾ</t>
    </rPh>
    <rPh sb="382" eb="384">
      <t>ギンコウ</t>
    </rPh>
    <rPh sb="389" eb="391">
      <t>メイワク</t>
    </rPh>
    <phoneticPr fontId="1"/>
  </si>
  <si>
    <r>
      <t>　　　　　　　　　</t>
    </r>
    <r>
      <rPr>
        <u/>
        <sz val="11"/>
        <color theme="1"/>
        <rFont val="ＭＳ 明朝"/>
        <family val="1"/>
        <charset val="128"/>
      </rPr>
      <t>預金者へお返しください。</t>
    </r>
    <rPh sb="9" eb="12">
      <t>ヨキンシャ</t>
    </rPh>
    <rPh sb="14" eb="15">
      <t>カエ</t>
    </rPh>
    <phoneticPr fontId="1"/>
  </si>
  <si>
    <t>〔記入例〕</t>
    <rPh sb="1" eb="3">
      <t>キニュウ</t>
    </rPh>
    <rPh sb="3" eb="4">
      <t>レイ</t>
    </rPh>
    <phoneticPr fontId="1"/>
  </si>
  <si>
    <t>口座振替を希望する場合</t>
    <rPh sb="0" eb="2">
      <t>コウザ</t>
    </rPh>
    <rPh sb="2" eb="4">
      <t>フリカエ</t>
    </rPh>
    <rPh sb="5" eb="7">
      <t>キボウ</t>
    </rPh>
    <rPh sb="9" eb="11">
      <t>バアイ</t>
    </rPh>
    <phoneticPr fontId="1"/>
  </si>
  <si>
    <t>現金振込を希望する場合</t>
    <rPh sb="0" eb="2">
      <t>ゲンキン</t>
    </rPh>
    <rPh sb="2" eb="4">
      <t>フリコ</t>
    </rPh>
    <rPh sb="5" eb="7">
      <t>キボウ</t>
    </rPh>
    <rPh sb="9" eb="11">
      <t>バアイ</t>
    </rPh>
    <phoneticPr fontId="1"/>
  </si>
  <si>
    <t>　　↙希望する納入方法（口座振替か現金振込）と前納方法の番号を、○で囲んでください。</t>
    <rPh sb="3" eb="5">
      <t>キボウ</t>
    </rPh>
    <rPh sb="7" eb="9">
      <t>ノウニュウ</t>
    </rPh>
    <rPh sb="9" eb="11">
      <t>ホウホウ</t>
    </rPh>
    <rPh sb="12" eb="14">
      <t>コウザ</t>
    </rPh>
    <rPh sb="14" eb="16">
      <t>フリカエ</t>
    </rPh>
    <rPh sb="17" eb="19">
      <t>ゲンキン</t>
    </rPh>
    <rPh sb="19" eb="20">
      <t>フ</t>
    </rPh>
    <rPh sb="20" eb="21">
      <t>コ</t>
    </rPh>
    <rPh sb="23" eb="25">
      <t>ゼンノウ</t>
    </rPh>
    <rPh sb="25" eb="27">
      <t>ホウホウ</t>
    </rPh>
    <rPh sb="28" eb="30">
      <t>バンゴウ</t>
    </rPh>
    <rPh sb="34" eb="35">
      <t>カコ</t>
    </rPh>
    <phoneticPr fontId="1"/>
  </si>
  <si>
    <r>
      <t>銀　　行　　名</t>
    </r>
    <r>
      <rPr>
        <sz val="11"/>
        <color rgb="FFFF3300"/>
        <rFont val="ＭＳ 明朝"/>
        <family val="1"/>
        <charset val="128"/>
      </rPr>
      <t>（注１）</t>
    </r>
    <rPh sb="0" eb="1">
      <t>ギン</t>
    </rPh>
    <rPh sb="3" eb="4">
      <t>ギョウ</t>
    </rPh>
    <rPh sb="6" eb="7">
      <t>ナ</t>
    </rPh>
    <rPh sb="8" eb="9">
      <t>チュウ</t>
    </rPh>
    <phoneticPr fontId="1"/>
  </si>
  <si>
    <r>
      <t>　</t>
    </r>
    <r>
      <rPr>
        <sz val="7"/>
        <color theme="1"/>
        <rFont val="ＭＳ 明朝"/>
        <family val="3"/>
        <charset val="128"/>
      </rPr>
      <t>（不備返却事由）</t>
    </r>
    <r>
      <rPr>
        <sz val="7"/>
        <color theme="1"/>
        <rFont val="ＭＳ 明朝"/>
        <family val="1"/>
        <charset val="128"/>
      </rPr>
      <t xml:space="preserve">
1.預金取引なし　　　　3.印鑑相違
2.記載事項等相違　　　4.その他
　店名、預金種目、
　口座番号、口座名義
　（備　考）</t>
    </r>
    <rPh sb="2" eb="4">
      <t>フビ</t>
    </rPh>
    <rPh sb="4" eb="6">
      <t>ヘンキャク</t>
    </rPh>
    <rPh sb="6" eb="8">
      <t>ジユウ</t>
    </rPh>
    <rPh sb="12" eb="14">
      <t>ヨキン</t>
    </rPh>
    <rPh sb="14" eb="16">
      <t>トリヒキ</t>
    </rPh>
    <rPh sb="24" eb="26">
      <t>インカン</t>
    </rPh>
    <rPh sb="26" eb="28">
      <t>ソウイ</t>
    </rPh>
    <rPh sb="31" eb="33">
      <t>キサイ</t>
    </rPh>
    <rPh sb="33" eb="35">
      <t>ジコウ</t>
    </rPh>
    <rPh sb="35" eb="36">
      <t>トウ</t>
    </rPh>
    <rPh sb="36" eb="38">
      <t>ソウイ</t>
    </rPh>
    <rPh sb="45" eb="46">
      <t>タ</t>
    </rPh>
    <rPh sb="48" eb="50">
      <t>テンメイ</t>
    </rPh>
    <rPh sb="51" eb="53">
      <t>ヨキン</t>
    </rPh>
    <rPh sb="53" eb="55">
      <t>シュモク</t>
    </rPh>
    <rPh sb="58" eb="60">
      <t>コウザ</t>
    </rPh>
    <rPh sb="60" eb="62">
      <t>バンゴウ</t>
    </rPh>
    <rPh sb="63" eb="65">
      <t>コウザ</t>
    </rPh>
    <rPh sb="65" eb="67">
      <t>メイギ</t>
    </rPh>
    <rPh sb="71" eb="72">
      <t>ビ</t>
    </rPh>
    <rPh sb="73" eb="74">
      <t>コウ</t>
    </rPh>
    <phoneticPr fontId="1"/>
  </si>
  <si>
    <t>口座番号</t>
    <rPh sb="0" eb="2">
      <t>コウザ</t>
    </rPh>
    <rPh sb="2" eb="4">
      <t>バンゴウ</t>
    </rPh>
    <phoneticPr fontId="1"/>
  </si>
  <si>
    <t>支店名</t>
    <rPh sb="0" eb="3">
      <t>シテンメイ</t>
    </rPh>
    <phoneticPr fontId="1"/>
  </si>
  <si>
    <t>（例：048-830-6691）</t>
    <phoneticPr fontId="1"/>
  </si>
  <si>
    <t>申請日</t>
    <rPh sb="0" eb="2">
      <t>シンセイ</t>
    </rPh>
    <rPh sb="2" eb="3">
      <t>ビ</t>
    </rPh>
    <phoneticPr fontId="1"/>
  </si>
  <si>
    <t>（２）まとめて前納すると（上記１、２、４又は５のいずれかを選択）、年４％の複利原価</t>
    <rPh sb="7" eb="9">
      <t>ゼンノウ</t>
    </rPh>
    <rPh sb="13" eb="15">
      <t>ジョウキ</t>
    </rPh>
    <rPh sb="20" eb="21">
      <t>マタ</t>
    </rPh>
    <rPh sb="29" eb="31">
      <t>センタク</t>
    </rPh>
    <rPh sb="33" eb="34">
      <t>ネン</t>
    </rPh>
    <rPh sb="37" eb="39">
      <t>フクリ</t>
    </rPh>
    <rPh sb="39" eb="41">
      <t>ゲンカ</t>
    </rPh>
    <phoneticPr fontId="1"/>
  </si>
  <si>
    <t>　　法による割引になります。</t>
    <rPh sb="2" eb="3">
      <t>ホウ</t>
    </rPh>
    <rPh sb="6" eb="8">
      <t>ワリビキ</t>
    </rPh>
    <phoneticPr fontId="1"/>
  </si>
  <si>
    <t>銀行名</t>
    <rPh sb="0" eb="3">
      <t>ギンコウメイ</t>
    </rPh>
    <phoneticPr fontId="1"/>
  </si>
  <si>
    <t>りそな</t>
  </si>
  <si>
    <t>掛金の納入方法</t>
    <rPh sb="0" eb="2">
      <t>カケキン</t>
    </rPh>
    <rPh sb="3" eb="5">
      <t>ノウニュウ</t>
    </rPh>
    <rPh sb="5" eb="7">
      <t>ホウホウ</t>
    </rPh>
    <phoneticPr fontId="1"/>
  </si>
  <si>
    <t>埼玉りそな</t>
    <phoneticPr fontId="1"/>
  </si>
  <si>
    <t>口座振替</t>
    <phoneticPr fontId="1"/>
  </si>
  <si>
    <t>現金振込</t>
    <phoneticPr fontId="1"/>
  </si>
  <si>
    <t>※年一括払い又は半期払いで前納した場合は、年4.00％の複利原価法による割引が適用されます。</t>
    <rPh sb="1" eb="2">
      <t>ネン</t>
    </rPh>
    <rPh sb="2" eb="4">
      <t>イッカツ</t>
    </rPh>
    <rPh sb="4" eb="5">
      <t>ハラ</t>
    </rPh>
    <rPh sb="6" eb="7">
      <t>マタ</t>
    </rPh>
    <rPh sb="8" eb="10">
      <t>ハンキ</t>
    </rPh>
    <rPh sb="10" eb="11">
      <t>バラ</t>
    </rPh>
    <rPh sb="13" eb="15">
      <t>ゼンノウ</t>
    </rPh>
    <rPh sb="17" eb="19">
      <t>バアイ</t>
    </rPh>
    <rPh sb="21" eb="22">
      <t>ネン</t>
    </rPh>
    <rPh sb="28" eb="30">
      <t>フクリ</t>
    </rPh>
    <rPh sb="30" eb="33">
      <t>ゲンカホウ</t>
    </rPh>
    <rPh sb="36" eb="38">
      <t>ワリビキ</t>
    </rPh>
    <rPh sb="39" eb="41">
      <t>テキヨウ</t>
    </rPh>
    <phoneticPr fontId="1"/>
  </si>
  <si>
    <t>１　必ず入力してください。</t>
    <rPh sb="2" eb="3">
      <t>カナラ</t>
    </rPh>
    <rPh sb="4" eb="6">
      <t>ニュウリョク</t>
    </rPh>
    <phoneticPr fontId="1"/>
  </si>
  <si>
    <t>組合員
名　義</t>
    <phoneticPr fontId="1"/>
  </si>
  <si>
    <t>組合員
名　義</t>
    <rPh sb="0" eb="3">
      <t>クミアイイン</t>
    </rPh>
    <rPh sb="4" eb="5">
      <t>メイ</t>
    </rPh>
    <rPh sb="6" eb="7">
      <t>タダシ</t>
    </rPh>
    <phoneticPr fontId="1"/>
  </si>
  <si>
    <t>　　※　掛金の納入方法が口座振替を御希望の方で、入力されていない場合は、セルが黄色になります。</t>
    <rPh sb="4" eb="6">
      <t>カケキン</t>
    </rPh>
    <rPh sb="7" eb="9">
      <t>ノウニュウ</t>
    </rPh>
    <rPh sb="9" eb="11">
      <t>ホウホウ</t>
    </rPh>
    <rPh sb="12" eb="14">
      <t>コウザ</t>
    </rPh>
    <rPh sb="14" eb="16">
      <t>フリカエ</t>
    </rPh>
    <rPh sb="17" eb="20">
      <t>ゴキボウ</t>
    </rPh>
    <rPh sb="21" eb="22">
      <t>カタ</t>
    </rPh>
    <rPh sb="24" eb="26">
      <t>ニュウリョク</t>
    </rPh>
    <rPh sb="32" eb="34">
      <t>バアイ</t>
    </rPh>
    <rPh sb="39" eb="41">
      <t>キイロ</t>
    </rPh>
    <phoneticPr fontId="1"/>
  </si>
  <si>
    <t>　　選択できる銀行は、「埼玉りそな銀行」又は「りそな銀行」のみとなっています。</t>
    <rPh sb="2" eb="4">
      <t>センタク</t>
    </rPh>
    <rPh sb="7" eb="9">
      <t>ギンコウ</t>
    </rPh>
    <rPh sb="12" eb="14">
      <t>サイタマ</t>
    </rPh>
    <rPh sb="17" eb="19">
      <t>ギンコウ</t>
    </rPh>
    <rPh sb="20" eb="21">
      <t>マタ</t>
    </rPh>
    <rPh sb="26" eb="28">
      <t>ギンコウ</t>
    </rPh>
    <phoneticPr fontId="1"/>
  </si>
  <si>
    <t>２　掛金の納入方法で「口座振替（1～3）」を選択した方のみ入力してください。</t>
    <rPh sb="2" eb="4">
      <t>カケキン</t>
    </rPh>
    <rPh sb="5" eb="7">
      <t>ノウニュウ</t>
    </rPh>
    <rPh sb="7" eb="9">
      <t>ホウホウ</t>
    </rPh>
    <rPh sb="22" eb="24">
      <t>センタク</t>
    </rPh>
    <rPh sb="26" eb="27">
      <t>カタ</t>
    </rPh>
    <rPh sb="29" eb="31">
      <t>ニュウリョク</t>
    </rPh>
    <phoneticPr fontId="1"/>
  </si>
  <si>
    <t>↓右詰めで記入してください。</t>
    <rPh sb="1" eb="2">
      <t>ミギ</t>
    </rPh>
    <rPh sb="2" eb="3">
      <t>ヅ</t>
    </rPh>
    <rPh sb="5" eb="7">
      <t>キニュウ</t>
    </rPh>
    <phoneticPr fontId="1"/>
  </si>
  <si>
    <r>
      <t>　入力事項が記載された「任意継続掛金に係る申出書」は、</t>
    </r>
    <r>
      <rPr>
        <b/>
        <sz val="12"/>
        <color theme="1"/>
        <rFont val="游ゴシック"/>
        <family val="3"/>
        <charset val="128"/>
        <scheme val="minor"/>
      </rPr>
      <t>「提出用シート」のタブから印刷することができます。</t>
    </r>
    <rPh sb="28" eb="30">
      <t>テイシュツ</t>
    </rPh>
    <rPh sb="30" eb="31">
      <t>ヨウ</t>
    </rPh>
    <rPh sb="40" eb="42">
      <t>インサツ</t>
    </rPh>
    <phoneticPr fontId="1"/>
  </si>
  <si>
    <r>
      <rPr>
        <u/>
        <sz val="11"/>
        <color theme="1"/>
        <rFont val="ＭＳ 明朝"/>
        <family val="1"/>
        <charset val="128"/>
      </rPr>
      <t>利課へ提出してください。</t>
    </r>
    <r>
      <rPr>
        <sz val="11"/>
        <color theme="1"/>
        <rFont val="ＭＳ 明朝"/>
        <family val="1"/>
        <charset val="128"/>
      </rPr>
      <t>後日、振込用紙を送付いたしますので、期限までにお振込みください。</t>
    </r>
    <rPh sb="12" eb="14">
      <t>ゴジツ</t>
    </rPh>
    <rPh sb="15" eb="17">
      <t>フリコミ</t>
    </rPh>
    <rPh sb="17" eb="19">
      <t>ヨウシ</t>
    </rPh>
    <rPh sb="20" eb="22">
      <t>ソウフ</t>
    </rPh>
    <rPh sb="30" eb="32">
      <t>キゲン</t>
    </rPh>
    <rPh sb="36" eb="38">
      <t>フリコ</t>
    </rPh>
    <phoneticPr fontId="1"/>
  </si>
  <si>
    <r>
      <t>　　※手書でも申請いただけますが、</t>
    </r>
    <r>
      <rPr>
        <b/>
        <sz val="12"/>
        <color theme="1"/>
        <rFont val="游ゴシック"/>
        <family val="3"/>
        <charset val="128"/>
        <scheme val="minor"/>
      </rPr>
      <t>手書の場合は3枚すべてに同様の内容を記入する必要があります。</t>
    </r>
    <rPh sb="3" eb="5">
      <t>テガ</t>
    </rPh>
    <rPh sb="7" eb="9">
      <t>シンセイ</t>
    </rPh>
    <rPh sb="17" eb="19">
      <t>テガ</t>
    </rPh>
    <rPh sb="20" eb="22">
      <t>バアイ</t>
    </rPh>
    <rPh sb="24" eb="25">
      <t>マイ</t>
    </rPh>
    <rPh sb="29" eb="31">
      <t>ドウヨウ</t>
    </rPh>
    <rPh sb="32" eb="34">
      <t>ナイヨウ</t>
    </rPh>
    <rPh sb="35" eb="37">
      <t>キニュウ</t>
    </rPh>
    <rPh sb="39" eb="41">
      <t>ヒツヨウ</t>
    </rPh>
    <phoneticPr fontId="1"/>
  </si>
  <si>
    <r>
      <t>　「任意継続掛金に係る申出書」を記入し、</t>
    </r>
    <r>
      <rPr>
        <u/>
        <sz val="11"/>
        <color theme="1"/>
        <rFont val="ＭＳ 明朝"/>
        <family val="1"/>
        <charset val="128"/>
      </rPr>
      <t>１枚目を「様式第２号の１（申告書）」と一緒に福</t>
    </r>
    <rPh sb="21" eb="23">
      <t>マイメ</t>
    </rPh>
    <rPh sb="25" eb="27">
      <t>ヨウシキ</t>
    </rPh>
    <rPh sb="33" eb="36">
      <t>シンコクショ</t>
    </rPh>
    <rPh sb="39" eb="41">
      <t>イッショ</t>
    </rPh>
    <rPh sb="42" eb="43">
      <t>フク</t>
    </rPh>
    <phoneticPr fontId="1"/>
  </si>
  <si>
    <t>※「様式第２号の１（申告書）」と一緒に提出してください</t>
    <rPh sb="4" eb="5">
      <t>ダイ</t>
    </rPh>
    <rPh sb="6" eb="7">
      <t>ゴウ</t>
    </rPh>
    <rPh sb="10" eb="13">
      <t>シンコクショ</t>
    </rPh>
    <rPh sb="16" eb="18">
      <t>イッショ</t>
    </rPh>
    <rPh sb="19" eb="21">
      <t>テイシュツ</t>
    </rPh>
    <phoneticPr fontId="1"/>
  </si>
  <si>
    <r>
      <rPr>
        <u/>
        <sz val="11"/>
        <color theme="1"/>
        <rFont val="ＭＳ 明朝"/>
        <family val="1"/>
        <charset val="128"/>
      </rPr>
      <t>ください。</t>
    </r>
    <r>
      <rPr>
        <sz val="11"/>
        <color theme="1"/>
        <rFont val="ＭＳ 明朝"/>
        <family val="1"/>
        <charset val="128"/>
      </rPr>
      <t>その後、１枚目を「様式第２号の１（申告書）」と一緒に福利課へ提出してください。</t>
    </r>
    <rPh sb="7" eb="8">
      <t>ゴ</t>
    </rPh>
    <rPh sb="10" eb="12">
      <t>マイメ</t>
    </rPh>
    <rPh sb="14" eb="16">
      <t>ヨウシキ</t>
    </rPh>
    <rPh sb="22" eb="25">
      <t>シンコクショ</t>
    </rPh>
    <rPh sb="28" eb="30">
      <t>イッショ</t>
    </rPh>
    <rPh sb="31" eb="33">
      <t>フクリ</t>
    </rPh>
    <rPh sb="33" eb="34">
      <t>カ</t>
    </rPh>
    <rPh sb="35" eb="37">
      <t>テイシュツ</t>
    </rPh>
    <phoneticPr fontId="1"/>
  </si>
  <si>
    <r>
      <rPr>
        <u/>
        <sz val="11"/>
        <color theme="1"/>
        <rFont val="ＭＳ 明朝"/>
        <family val="1"/>
        <charset val="128"/>
      </rPr>
      <t>座振替承認印を受けてください。</t>
    </r>
    <r>
      <rPr>
        <sz val="11"/>
        <color theme="1"/>
        <rFont val="ＭＳ 明朝"/>
        <family val="1"/>
        <charset val="128"/>
      </rPr>
      <t>その際、</t>
    </r>
    <r>
      <rPr>
        <u/>
        <sz val="11"/>
        <color theme="1"/>
        <rFont val="ＭＳ 明朝"/>
        <family val="1"/>
        <charset val="128"/>
      </rPr>
      <t>３枚目の預金口座振替依頼書を、必ず銀行へ提出して</t>
    </r>
    <rPh sb="1" eb="3">
      <t>フリカエ</t>
    </rPh>
    <rPh sb="3" eb="5">
      <t>ショウニン</t>
    </rPh>
    <rPh sb="5" eb="6">
      <t>イン</t>
    </rPh>
    <rPh sb="7" eb="8">
      <t>ウ</t>
    </rPh>
    <rPh sb="17" eb="18">
      <t>サイ</t>
    </rPh>
    <rPh sb="20" eb="22">
      <t>マイメ</t>
    </rPh>
    <rPh sb="23" eb="25">
      <t>ヨキン</t>
    </rPh>
    <rPh sb="25" eb="27">
      <t>コウザ</t>
    </rPh>
    <rPh sb="27" eb="29">
      <t>フリカエ</t>
    </rPh>
    <rPh sb="29" eb="32">
      <t>イライショ</t>
    </rPh>
    <rPh sb="34" eb="35">
      <t>カナラ</t>
    </rPh>
    <rPh sb="36" eb="38">
      <t>ギンコウ</t>
    </rPh>
    <rPh sb="39" eb="41">
      <t>テイシュツ</t>
    </rPh>
    <phoneticPr fontId="1"/>
  </si>
  <si>
    <t>口座振替
承認印</t>
    <rPh sb="2" eb="4">
      <t>フリカエ</t>
    </rPh>
    <rPh sb="5" eb="7">
      <t>ショウニン</t>
    </rPh>
    <phoneticPr fontId="1"/>
  </si>
  <si>
    <t>（注２）埼玉りそな銀行又はりそな銀行の窓口で、口座振替承認印を受けてから福利課に提出してください。</t>
    <rPh sb="1" eb="2">
      <t>チュウ</t>
    </rPh>
    <rPh sb="4" eb="6">
      <t>サイタマ</t>
    </rPh>
    <rPh sb="9" eb="11">
      <t>ギンコウ</t>
    </rPh>
    <rPh sb="11" eb="12">
      <t>マタ</t>
    </rPh>
    <rPh sb="16" eb="18">
      <t>ギンコウ</t>
    </rPh>
    <rPh sb="19" eb="21">
      <t>マドグチ</t>
    </rPh>
    <rPh sb="23" eb="25">
      <t>コウザ</t>
    </rPh>
    <rPh sb="25" eb="27">
      <t>フリカエ</t>
    </rPh>
    <rPh sb="27" eb="30">
      <t>ショウニンイン</t>
    </rPh>
    <rPh sb="31" eb="32">
      <t>ウ</t>
    </rPh>
    <rPh sb="36" eb="38">
      <t>フクリ</t>
    </rPh>
    <rPh sb="38" eb="39">
      <t>カ</t>
    </rPh>
    <rPh sb="40" eb="42">
      <t>テイシュツ</t>
    </rPh>
    <phoneticPr fontId="1"/>
  </si>
  <si>
    <t>取扱店へお願い……１枚目の『任意継続掛金に係る申出書』の口座振替承認印欄に押印して、</t>
    <rPh sb="0" eb="2">
      <t>トリアツカイ</t>
    </rPh>
    <rPh sb="2" eb="3">
      <t>テン</t>
    </rPh>
    <rPh sb="5" eb="6">
      <t>ネガ</t>
    </rPh>
    <rPh sb="10" eb="11">
      <t>マイ</t>
    </rPh>
    <rPh sb="11" eb="12">
      <t>メ</t>
    </rPh>
    <rPh sb="14" eb="16">
      <t>ニンイ</t>
    </rPh>
    <rPh sb="16" eb="18">
      <t>ケイゾク</t>
    </rPh>
    <rPh sb="18" eb="20">
      <t>カケキン</t>
    </rPh>
    <rPh sb="21" eb="22">
      <t>カカ</t>
    </rPh>
    <rPh sb="23" eb="26">
      <t>モウシデショ</t>
    </rPh>
    <rPh sb="28" eb="30">
      <t>コウザ</t>
    </rPh>
    <rPh sb="30" eb="32">
      <t>フリカエ</t>
    </rPh>
    <rPh sb="32" eb="35">
      <t>ショウニンイン</t>
    </rPh>
    <rPh sb="35" eb="36">
      <t>ラン</t>
    </rPh>
    <rPh sb="37" eb="39">
      <t>オウイン</t>
    </rPh>
    <phoneticPr fontId="1"/>
  </si>
  <si>
    <r>
      <t>　「任意継続掛金に係る申出書」を記入し、</t>
    </r>
    <r>
      <rPr>
        <u/>
        <sz val="11"/>
        <color theme="1"/>
        <rFont val="ＭＳ 明朝"/>
        <family val="1"/>
        <charset val="128"/>
      </rPr>
      <t>埼玉りそな銀行又はりそな銀行の各支店の窓口で口</t>
    </r>
    <rPh sb="2" eb="4">
      <t>ニンイ</t>
    </rPh>
    <rPh sb="4" eb="6">
      <t>ケイゾク</t>
    </rPh>
    <rPh sb="6" eb="8">
      <t>カケキン</t>
    </rPh>
    <rPh sb="9" eb="10">
      <t>カカ</t>
    </rPh>
    <rPh sb="11" eb="14">
      <t>モウシデショ</t>
    </rPh>
    <rPh sb="16" eb="18">
      <t>キニュウ</t>
    </rPh>
    <rPh sb="20" eb="22">
      <t>サイタマ</t>
    </rPh>
    <rPh sb="25" eb="27">
      <t>ギンコウ</t>
    </rPh>
    <rPh sb="27" eb="28">
      <t>マタ</t>
    </rPh>
    <rPh sb="32" eb="34">
      <t>ギンコウ</t>
    </rPh>
    <rPh sb="35" eb="36">
      <t>カク</t>
    </rPh>
    <rPh sb="36" eb="38">
      <t>シテン</t>
    </rPh>
    <rPh sb="39" eb="41">
      <t>マドグチ</t>
    </rPh>
    <phoneticPr fontId="1"/>
  </si>
  <si>
    <t>XX</t>
    <phoneticPr fontId="1"/>
  </si>
  <si>
    <t>②　組合員の平均標準報酬月額（毎年度見直しが行われます。）</t>
    <rPh sb="2" eb="5">
      <t>クミアイイン</t>
    </rPh>
    <rPh sb="6" eb="8">
      <t>ヘイキン</t>
    </rPh>
    <rPh sb="8" eb="10">
      <t>ヒョウジュン</t>
    </rPh>
    <rPh sb="10" eb="12">
      <t>ホウシュウ</t>
    </rPh>
    <rPh sb="12" eb="14">
      <t>ゲツガク</t>
    </rPh>
    <rPh sb="15" eb="18">
      <t>マイネンド</t>
    </rPh>
    <rPh sb="18" eb="20">
      <t>ミナオ</t>
    </rPh>
    <rPh sb="22" eb="23">
      <t>オコナ</t>
    </rPh>
    <phoneticPr fontId="1"/>
  </si>
  <si>
    <t>（注２）掛金率は毎年度見直しが行われます。</t>
    <rPh sb="1" eb="2">
      <t>チュウ</t>
    </rPh>
    <rPh sb="4" eb="6">
      <t>カケキン</t>
    </rPh>
    <rPh sb="6" eb="7">
      <t>リツ</t>
    </rPh>
    <rPh sb="8" eb="11">
      <t>マイネンド</t>
    </rPh>
    <rPh sb="11" eb="13">
      <t>ミナオ</t>
    </rPh>
    <rPh sb="15" eb="16">
      <t>オコナ</t>
    </rPh>
    <phoneticPr fontId="1"/>
  </si>
  <si>
    <t>（３）口座振替を希望する場合の留意点は以下のとおりです。</t>
    <rPh sb="3" eb="5">
      <t>コウザ</t>
    </rPh>
    <rPh sb="5" eb="7">
      <t>フリカエ</t>
    </rPh>
    <rPh sb="8" eb="10">
      <t>キボウ</t>
    </rPh>
    <rPh sb="12" eb="14">
      <t>バアイ</t>
    </rPh>
    <rPh sb="15" eb="18">
      <t>リュウイテン</t>
    </rPh>
    <rPh sb="19" eb="21">
      <t>イカ</t>
    </rPh>
    <phoneticPr fontId="1"/>
  </si>
  <si>
    <t>　ア　年度末退職予定で事前申告された方</t>
    <rPh sb="3" eb="5">
      <t>ネンド</t>
    </rPh>
    <rPh sb="5" eb="6">
      <t>マツ</t>
    </rPh>
    <rPh sb="6" eb="8">
      <t>タイショク</t>
    </rPh>
    <rPh sb="8" eb="10">
      <t>ヨテイ</t>
    </rPh>
    <rPh sb="11" eb="13">
      <t>ジゼン</t>
    </rPh>
    <rPh sb="13" eb="15">
      <t>シンコク</t>
    </rPh>
    <rPh sb="18" eb="19">
      <t>カタ</t>
    </rPh>
    <phoneticPr fontId="1"/>
  </si>
  <si>
    <t>　　　３月下旬の振替日までに口座に納入金額を御用意ください。</t>
    <rPh sb="4" eb="5">
      <t>ガツ</t>
    </rPh>
    <rPh sb="5" eb="7">
      <t>ゲジュン</t>
    </rPh>
    <rPh sb="8" eb="10">
      <t>フリカエ</t>
    </rPh>
    <rPh sb="10" eb="11">
      <t>ヒ</t>
    </rPh>
    <rPh sb="14" eb="16">
      <t>コウザ</t>
    </rPh>
    <rPh sb="17" eb="19">
      <t>ノウニュウ</t>
    </rPh>
    <rPh sb="19" eb="21">
      <t>キンガク</t>
    </rPh>
    <rPh sb="22" eb="23">
      <t>ゴ</t>
    </rPh>
    <rPh sb="23" eb="25">
      <t>ヨウイ</t>
    </rPh>
    <phoneticPr fontId="1"/>
  </si>
  <si>
    <t>（４）記入にあたっては、２ページの記入例を御参照ください。</t>
    <rPh sb="3" eb="5">
      <t>キニュウ</t>
    </rPh>
    <rPh sb="17" eb="19">
      <t>キニュウ</t>
    </rPh>
    <rPh sb="19" eb="20">
      <t>レイ</t>
    </rPh>
    <rPh sb="21" eb="24">
      <t>ゴサンショウ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</si>
</sst>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24"/>
      <color theme="1"/>
      <name val="ＭＳ 明朝"/>
      <family val="1"/>
      <charset val="128"/>
    </font>
    <font>
      <sz val="16"/>
      <color theme="1"/>
      <name val="ＭＳ ゴシック"/>
      <family val="3"/>
      <charset val="128"/>
    </font>
    <font>
      <sz val="24"/>
      <color theme="1"/>
      <name val="ＭＳ ゴシック"/>
      <family val="3"/>
      <charset val="128"/>
    </font>
    <font>
      <sz val="18"/>
      <color theme="1"/>
      <name val="ＭＳ ゴシック"/>
      <family val="3"/>
      <charset val="128"/>
    </font>
    <font>
      <b/>
      <sz val="20"/>
      <color theme="1"/>
      <name val="ＭＳ 明朝"/>
      <family val="1"/>
      <charset val="128"/>
    </font>
    <font>
      <sz val="9"/>
      <color theme="1"/>
      <name val="ＭＳ 明朝"/>
      <family val="1"/>
      <charset val="128"/>
    </font>
    <font>
      <sz val="6"/>
      <color theme="1"/>
      <name val="ＭＳ 明朝"/>
      <family val="1"/>
      <charset val="128"/>
    </font>
    <font>
      <sz val="10"/>
      <color theme="1"/>
      <name val="ＭＳ ゴシック"/>
      <family val="3"/>
      <charset val="128"/>
    </font>
    <font>
      <sz val="8"/>
      <color theme="1"/>
      <name val="ＭＳ 明朝"/>
      <family val="1"/>
      <charset val="128"/>
    </font>
    <font>
      <b/>
      <sz val="18"/>
      <color theme="1"/>
      <name val="ＭＳ 明朝"/>
      <family val="1"/>
      <charset val="128"/>
    </font>
    <font>
      <b/>
      <sz val="12"/>
      <color theme="1"/>
      <name val="ＭＳ ゴシック"/>
      <family val="3"/>
      <charset val="128"/>
    </font>
    <font>
      <b/>
      <sz val="16"/>
      <color theme="1"/>
      <name val="ＭＳ ゴシック"/>
      <family val="3"/>
      <charset val="128"/>
    </font>
    <font>
      <b/>
      <sz val="11"/>
      <color theme="1"/>
      <name val="ＭＳ ゴシック"/>
      <family val="3"/>
      <charset val="128"/>
    </font>
    <font>
      <sz val="7"/>
      <color theme="1"/>
      <name val="ＭＳ 明朝"/>
      <family val="1"/>
      <charset val="128"/>
    </font>
    <font>
      <sz val="6"/>
      <color theme="1"/>
      <name val="ＭＳ ゴシック"/>
      <family val="3"/>
      <charset val="128"/>
    </font>
    <font>
      <u/>
      <sz val="11"/>
      <color theme="1"/>
      <name val="ＭＳ 明朝"/>
      <family val="1"/>
      <charset val="128"/>
    </font>
    <font>
      <sz val="16"/>
      <color theme="1"/>
      <name val="ＭＳ 明朝"/>
      <family val="1"/>
      <charset val="128"/>
    </font>
    <font>
      <b/>
      <sz val="16"/>
      <color theme="1"/>
      <name val="ＭＳ 明朝"/>
      <family val="1"/>
      <charset val="128"/>
    </font>
    <font>
      <sz val="20"/>
      <color theme="1"/>
      <name val="ＭＳ 明朝"/>
      <family val="1"/>
      <charset val="128"/>
    </font>
    <font>
      <sz val="11"/>
      <color rgb="FFFF3300"/>
      <name val="ＭＳ 明朝"/>
      <family val="1"/>
      <charset val="128"/>
    </font>
    <font>
      <sz val="8"/>
      <color rgb="FFFF3300"/>
      <name val="ＭＳ 明朝"/>
      <family val="1"/>
      <charset val="128"/>
    </font>
    <font>
      <sz val="7"/>
      <color theme="1"/>
      <name val="ＭＳ 明朝"/>
      <family val="3"/>
      <charset val="128"/>
    </font>
    <font>
      <sz val="12"/>
      <color theme="1"/>
      <name val="ＭＳ 明朝"/>
      <family val="1"/>
      <charset val="128"/>
    </font>
    <font>
      <b/>
      <sz val="12"/>
      <color theme="1"/>
      <name val="游ゴシック"/>
      <family val="3"/>
      <charset val="128"/>
      <scheme val="minor"/>
    </font>
    <font>
      <sz val="12"/>
      <color theme="1"/>
      <name val="游ゴシック"/>
      <family val="3"/>
      <charset val="128"/>
      <scheme val="minor"/>
    </font>
    <font>
      <sz val="12"/>
      <color theme="0"/>
      <name val="游ゴシック"/>
      <family val="3"/>
      <charset val="128"/>
      <scheme val="minor"/>
    </font>
    <font>
      <sz val="11"/>
      <color indexed="81"/>
      <name val="MS P ゴシック"/>
      <family val="3"/>
      <charset val="128"/>
    </font>
    <font>
      <sz val="10"/>
      <color indexed="81"/>
      <name val="MS P ゴシック"/>
      <family val="3"/>
      <charset val="128"/>
    </font>
    <font>
      <b/>
      <sz val="10"/>
      <color indexed="81"/>
      <name val="MS P ゴシック"/>
      <family val="3"/>
      <charset val="128"/>
    </font>
    <font>
      <b/>
      <sz val="11"/>
      <color indexed="81"/>
      <name val="MS P ゴシック"/>
      <family val="3"/>
      <charset val="128"/>
    </font>
    <font>
      <sz val="8"/>
      <color theme="1"/>
      <name val="ＭＳ ゴシック"/>
      <family val="3"/>
      <charset val="128"/>
    </font>
  </fonts>
  <fills count="5">
    <fill>
      <patternFill patternType="none"/>
    </fill>
    <fill>
      <patternFill patternType="gray125"/>
    </fill>
    <fill>
      <patternFill patternType="solid">
        <fgColor theme="6"/>
        <bgColor indexed="64"/>
      </patternFill>
    </fill>
    <fill>
      <patternFill patternType="solid">
        <fgColor theme="4" tint="0.79998168889431442"/>
        <bgColor indexed="64"/>
      </patternFill>
    </fill>
    <fill>
      <patternFill patternType="solid">
        <fgColor theme="0" tint="-0.34998626667073579"/>
        <bgColor indexed="64"/>
      </patternFill>
    </fill>
  </fills>
  <borders count="9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top style="medium">
        <color auto="1"/>
      </top>
      <bottom/>
      <diagonal/>
    </border>
    <border>
      <left style="dotted">
        <color auto="1"/>
      </left>
      <right style="medium">
        <color auto="1"/>
      </right>
      <top style="thin">
        <color auto="1"/>
      </top>
      <bottom/>
      <diagonal/>
    </border>
    <border>
      <left style="dotted">
        <color auto="1"/>
      </left>
      <right style="thin">
        <color auto="1"/>
      </right>
      <top/>
      <bottom style="medium">
        <color auto="1"/>
      </bottom>
      <diagonal/>
    </border>
    <border>
      <left/>
      <right style="medium">
        <color auto="1"/>
      </right>
      <top style="thick">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thin">
        <color rgb="FFFF3300"/>
      </left>
      <right/>
      <top style="thin">
        <color rgb="FFFF3300"/>
      </top>
      <bottom/>
      <diagonal/>
    </border>
    <border>
      <left/>
      <right/>
      <top style="thin">
        <color rgb="FFFF3300"/>
      </top>
      <bottom/>
      <diagonal/>
    </border>
    <border>
      <left/>
      <right style="thin">
        <color rgb="FFFF3300"/>
      </right>
      <top style="thin">
        <color rgb="FFFF3300"/>
      </top>
      <bottom/>
      <diagonal/>
    </border>
    <border>
      <left style="thin">
        <color rgb="FFFF3300"/>
      </left>
      <right/>
      <top/>
      <bottom/>
      <diagonal/>
    </border>
    <border>
      <left/>
      <right style="thin">
        <color rgb="FFFF3300"/>
      </right>
      <top/>
      <bottom/>
      <diagonal/>
    </border>
    <border>
      <left style="thin">
        <color rgb="FFFF3300"/>
      </left>
      <right/>
      <top/>
      <bottom style="thin">
        <color rgb="FFFF3300"/>
      </bottom>
      <diagonal/>
    </border>
    <border>
      <left/>
      <right/>
      <top/>
      <bottom style="thin">
        <color rgb="FFFF3300"/>
      </bottom>
      <diagonal/>
    </border>
    <border>
      <left/>
      <right style="thin">
        <color rgb="FFFF3300"/>
      </right>
      <top/>
      <bottom style="thin">
        <color rgb="FFFF3300"/>
      </bottom>
      <diagonal/>
    </border>
    <border>
      <left style="medium">
        <color auto="1"/>
      </left>
      <right style="thin">
        <color rgb="FFFF3300"/>
      </right>
      <top style="thin">
        <color rgb="FFFF3300"/>
      </top>
      <bottom/>
      <diagonal/>
    </border>
    <border>
      <left/>
      <right style="dotted">
        <color auto="1"/>
      </right>
      <top style="medium">
        <color auto="1"/>
      </top>
      <bottom/>
      <diagonal/>
    </border>
    <border>
      <left style="dotted">
        <color auto="1"/>
      </left>
      <right/>
      <top/>
      <bottom style="medium">
        <color auto="1"/>
      </bottom>
      <diagonal/>
    </border>
    <border>
      <left/>
      <right style="dotted">
        <color auto="1"/>
      </right>
      <top/>
      <bottom style="medium">
        <color auto="1"/>
      </bottom>
      <diagonal/>
    </border>
    <border>
      <left style="dotted">
        <color auto="1"/>
      </left>
      <right/>
      <top style="thin">
        <color auto="1"/>
      </top>
      <bottom/>
      <diagonal/>
    </border>
    <border>
      <left/>
      <right style="dotted">
        <color auto="1"/>
      </right>
      <top style="thin">
        <color auto="1"/>
      </top>
      <bottom/>
      <diagonal/>
    </border>
    <border>
      <left/>
      <right style="thick">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ck">
        <color auto="1"/>
      </right>
      <top/>
      <bottom/>
      <diagonal/>
    </border>
    <border>
      <left/>
      <right style="thick">
        <color auto="1"/>
      </right>
      <top/>
      <bottom style="medium">
        <color auto="1"/>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3" xfId="0" applyFont="1" applyBorder="1" applyAlignment="1">
      <alignment vertical="center" shrinkToFit="1"/>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9" fillId="0" borderId="0" xfId="0" applyFont="1">
      <alignment vertical="center"/>
    </xf>
    <xf numFmtId="0" fontId="2" fillId="0" borderId="15" xfId="0" applyFont="1" applyBorder="1">
      <alignment vertical="center"/>
    </xf>
    <xf numFmtId="0" fontId="2" fillId="0" borderId="19" xfId="0" applyFont="1" applyBorder="1">
      <alignment vertical="center"/>
    </xf>
    <xf numFmtId="0" fontId="2" fillId="0" borderId="13" xfId="0" applyFont="1" applyBorder="1">
      <alignment vertical="center"/>
    </xf>
    <xf numFmtId="0" fontId="2" fillId="0" borderId="17" xfId="0" applyFont="1" applyBorder="1">
      <alignment vertical="center"/>
    </xf>
    <xf numFmtId="0" fontId="2" fillId="0" borderId="0" xfId="0" applyFont="1" applyAlignment="1">
      <alignment horizontal="center" vertical="center" textRotation="255" shrinkToFit="1"/>
    </xf>
    <xf numFmtId="0" fontId="2" fillId="0" borderId="0" xfId="0" applyFont="1" applyAlignment="1">
      <alignment vertical="center" textRotation="255" shrinkToFit="1"/>
    </xf>
    <xf numFmtId="0" fontId="2" fillId="0" borderId="25" xfId="0" applyFont="1" applyBorder="1">
      <alignment vertical="center"/>
    </xf>
    <xf numFmtId="0" fontId="14" fillId="0" borderId="27" xfId="0" applyFont="1" applyBorder="1">
      <alignment vertical="center"/>
    </xf>
    <xf numFmtId="0" fontId="14" fillId="0" borderId="13" xfId="0" applyFont="1" applyBorder="1">
      <alignment vertical="center"/>
    </xf>
    <xf numFmtId="0" fontId="2" fillId="2" borderId="39" xfId="0" applyFont="1" applyFill="1" applyBorder="1">
      <alignment vertical="center"/>
    </xf>
    <xf numFmtId="0" fontId="2" fillId="0" borderId="53" xfId="0" applyFont="1" applyBorder="1">
      <alignment vertical="center"/>
    </xf>
    <xf numFmtId="0" fontId="2" fillId="0" borderId="39" xfId="0" applyFont="1" applyBorder="1">
      <alignment vertical="center"/>
    </xf>
    <xf numFmtId="0" fontId="2" fillId="0" borderId="52" xfId="0" applyFont="1" applyBorder="1" applyAlignment="1">
      <alignment horizontal="right" vertical="center"/>
    </xf>
    <xf numFmtId="0" fontId="14" fillId="0" borderId="53" xfId="0" applyFont="1" applyBorder="1">
      <alignment vertical="center"/>
    </xf>
    <xf numFmtId="0" fontId="2" fillId="0" borderId="40" xfId="0" applyFont="1" applyBorder="1">
      <alignment vertical="center"/>
    </xf>
    <xf numFmtId="0" fontId="2" fillId="0" borderId="37"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52" xfId="0" applyFont="1" applyBorder="1">
      <alignment vertical="center"/>
    </xf>
    <xf numFmtId="0" fontId="2" fillId="0" borderId="30" xfId="0" applyFont="1" applyBorder="1" applyAlignment="1">
      <alignment vertical="center" shrinkToFit="1"/>
    </xf>
    <xf numFmtId="0" fontId="12" fillId="0" borderId="0" xfId="0" applyFont="1" applyAlignment="1"/>
    <xf numFmtId="0" fontId="2" fillId="0" borderId="36" xfId="0" applyFont="1" applyBorder="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15" xfId="0" applyFont="1" applyFill="1" applyBorder="1">
      <alignment vertical="center"/>
    </xf>
    <xf numFmtId="0" fontId="2" fillId="2" borderId="16" xfId="0" applyFont="1" applyFill="1" applyBorder="1">
      <alignment vertical="center"/>
    </xf>
    <xf numFmtId="0" fontId="2" fillId="2" borderId="13" xfId="0" applyFont="1" applyFill="1" applyBorder="1">
      <alignment vertical="center"/>
    </xf>
    <xf numFmtId="0" fontId="2" fillId="2" borderId="0" xfId="0" applyFont="1" applyFill="1">
      <alignment vertical="center"/>
    </xf>
    <xf numFmtId="0" fontId="2" fillId="2" borderId="17" xfId="0" applyFont="1" applyFill="1" applyBorder="1">
      <alignment vertical="center"/>
    </xf>
    <xf numFmtId="0" fontId="11" fillId="2" borderId="13" xfId="0" applyFont="1" applyFill="1" applyBorder="1">
      <alignment vertical="center"/>
    </xf>
    <xf numFmtId="0" fontId="11" fillId="2" borderId="0" xfId="0" applyFont="1" applyFill="1">
      <alignment vertical="center"/>
    </xf>
    <xf numFmtId="0" fontId="2" fillId="2" borderId="0" xfId="0" applyFont="1" applyFill="1" applyAlignment="1">
      <alignment horizontal="right" vertical="center"/>
    </xf>
    <xf numFmtId="0" fontId="2" fillId="2" borderId="53" xfId="0" applyFont="1" applyFill="1" applyBorder="1">
      <alignment vertical="center"/>
    </xf>
    <xf numFmtId="0" fontId="2" fillId="2" borderId="39" xfId="0" applyFont="1" applyFill="1" applyBorder="1" applyAlignment="1">
      <alignment horizontal="right" vertical="center"/>
    </xf>
    <xf numFmtId="0" fontId="2" fillId="2" borderId="52" xfId="0" applyFont="1" applyFill="1" applyBorder="1">
      <alignment vertical="center"/>
    </xf>
    <xf numFmtId="0" fontId="2" fillId="0" borderId="30" xfId="0" applyFont="1" applyBorder="1">
      <alignment vertical="center"/>
    </xf>
    <xf numFmtId="0" fontId="2" fillId="0" borderId="18" xfId="0" applyFont="1" applyBorder="1" applyAlignment="1">
      <alignment vertical="distributed" textRotation="255" indent="3"/>
    </xf>
    <xf numFmtId="0" fontId="2" fillId="0" borderId="20" xfId="0" applyFont="1" applyBorder="1" applyAlignment="1">
      <alignment vertical="distributed" textRotation="255" indent="3"/>
    </xf>
    <xf numFmtId="0" fontId="2" fillId="0" borderId="14" xfId="0" applyFont="1" applyBorder="1" applyAlignment="1">
      <alignment vertical="distributed" textRotation="255" indent="3"/>
    </xf>
    <xf numFmtId="0" fontId="2" fillId="0" borderId="16" xfId="0" applyFont="1" applyBorder="1" applyAlignment="1">
      <alignment vertical="distributed" textRotation="255" indent="3"/>
    </xf>
    <xf numFmtId="0" fontId="21" fillId="0" borderId="0" xfId="0" applyFont="1">
      <alignment vertical="center"/>
    </xf>
    <xf numFmtId="0" fontId="16" fillId="0" borderId="0" xfId="0" applyFont="1">
      <alignment vertic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 fillId="0" borderId="76" xfId="0" applyFont="1" applyBorder="1">
      <alignment vertical="center"/>
    </xf>
    <xf numFmtId="0" fontId="2" fillId="0" borderId="36" xfId="0" applyFont="1" applyBorder="1" applyAlignment="1">
      <alignment vertical="center" textRotation="255" shrinkToFit="1"/>
    </xf>
    <xf numFmtId="0" fontId="26" fillId="0" borderId="0" xfId="0" applyFont="1">
      <alignment vertical="center"/>
    </xf>
    <xf numFmtId="0" fontId="2" fillId="0" borderId="15" xfId="0" applyFont="1" applyBorder="1" applyAlignment="1">
      <alignment vertical="center" shrinkToFit="1"/>
    </xf>
    <xf numFmtId="0" fontId="2" fillId="0" borderId="19" xfId="0" applyFont="1" applyBorder="1" applyAlignment="1">
      <alignment vertical="center" shrinkToFi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9" fillId="0" borderId="0" xfId="0" applyFont="1" applyAlignment="1">
      <alignment vertical="center" shrinkToFit="1"/>
    </xf>
    <xf numFmtId="0" fontId="28" fillId="0" borderId="0" xfId="0" applyFont="1" applyAlignment="1">
      <alignment vertical="center" shrinkToFit="1"/>
    </xf>
    <xf numFmtId="0" fontId="29" fillId="0" borderId="0" xfId="0" applyFont="1" applyAlignment="1">
      <alignment horizontal="left" vertical="center" shrinkToFit="1"/>
    </xf>
    <xf numFmtId="0" fontId="28" fillId="3" borderId="87" xfId="0" applyFont="1" applyFill="1" applyBorder="1" applyAlignment="1">
      <alignment horizontal="distributed" vertical="center"/>
    </xf>
    <xf numFmtId="0" fontId="28" fillId="3" borderId="83" xfId="0" applyFont="1" applyFill="1" applyBorder="1" applyAlignment="1">
      <alignment horizontal="distributed" vertical="center"/>
    </xf>
    <xf numFmtId="0" fontId="28" fillId="3" borderId="85" xfId="0" applyFont="1" applyFill="1" applyBorder="1" applyAlignment="1">
      <alignment horizontal="distributed" vertical="center"/>
    </xf>
    <xf numFmtId="176" fontId="28" fillId="0" borderId="84" xfId="0" applyNumberFormat="1" applyFont="1" applyBorder="1" applyAlignment="1" applyProtection="1">
      <alignment horizontal="left" vertical="center"/>
      <protection locked="0"/>
    </xf>
    <xf numFmtId="0" fontId="28" fillId="0" borderId="88" xfId="0" applyFont="1" applyBorder="1" applyAlignment="1" applyProtection="1">
      <alignment horizontal="left" vertical="center"/>
      <protection locked="0"/>
    </xf>
    <xf numFmtId="0" fontId="28" fillId="0" borderId="86" xfId="0" applyFont="1" applyBorder="1" applyAlignment="1" applyProtection="1">
      <alignment horizontal="left" vertical="center"/>
      <protection locked="0"/>
    </xf>
    <xf numFmtId="0" fontId="28" fillId="0" borderId="84" xfId="0" applyFont="1" applyBorder="1" applyAlignment="1" applyProtection="1">
      <alignment horizontal="left" vertical="center"/>
      <protection locked="0"/>
    </xf>
    <xf numFmtId="0" fontId="28" fillId="0" borderId="86" xfId="0" quotePrefix="1" applyFont="1" applyBorder="1" applyAlignment="1" applyProtection="1">
      <alignment horizontal="left" vertical="center"/>
      <protection locked="0"/>
    </xf>
    <xf numFmtId="0" fontId="19" fillId="0" borderId="0" xfId="0" applyFont="1">
      <alignment vertical="center"/>
    </xf>
    <xf numFmtId="49" fontId="28" fillId="0" borderId="88" xfId="0" applyNumberFormat="1" applyFont="1" applyBorder="1" applyAlignment="1" applyProtection="1">
      <alignment horizontal="left" vertical="center"/>
      <protection locked="0"/>
    </xf>
    <xf numFmtId="0" fontId="9" fillId="0" borderId="14" xfId="0" applyFont="1" applyBorder="1">
      <alignment vertical="center"/>
    </xf>
    <xf numFmtId="0" fontId="3" fillId="0" borderId="0" xfId="0" applyFont="1" applyAlignment="1">
      <alignment vertical="center" shrinkToFit="1"/>
    </xf>
    <xf numFmtId="0" fontId="2" fillId="0" borderId="0" xfId="0" applyFont="1" applyAlignment="1">
      <alignment horizontal="center" vertical="center"/>
    </xf>
    <xf numFmtId="0" fontId="12" fillId="0" borderId="36" xfId="0" applyFont="1" applyBorder="1" applyAlignment="1">
      <alignment vertical="center" wrapText="1"/>
    </xf>
    <xf numFmtId="0" fontId="12" fillId="0" borderId="0" xfId="0" applyFont="1" applyAlignment="1">
      <alignment vertical="center" wrapText="1"/>
    </xf>
    <xf numFmtId="0" fontId="12" fillId="0" borderId="38" xfId="0" applyFont="1" applyBorder="1" applyAlignment="1">
      <alignment vertical="center" wrapText="1"/>
    </xf>
    <xf numFmtId="0" fontId="12" fillId="0" borderId="39" xfId="0" applyFont="1" applyBorder="1" applyAlignment="1">
      <alignment vertical="center" wrapText="1"/>
    </xf>
    <xf numFmtId="0" fontId="12" fillId="0" borderId="52" xfId="0" applyFont="1" applyBorder="1" applyAlignment="1">
      <alignmen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shrinkToFit="1"/>
    </xf>
    <xf numFmtId="0" fontId="2" fillId="0" borderId="60" xfId="0" applyFont="1" applyBorder="1" applyAlignment="1">
      <alignment vertical="center" shrinkToFit="1"/>
    </xf>
    <xf numFmtId="0" fontId="2" fillId="0" borderId="28" xfId="0" applyFont="1" applyBorder="1" applyAlignment="1">
      <alignment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9" xfId="0" applyFont="1" applyBorder="1" applyAlignment="1">
      <alignment horizontal="center" vertical="center" wrapText="1"/>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9" fillId="0" borderId="13" xfId="0" applyFont="1" applyBorder="1" applyAlignment="1">
      <alignment horizontal="center" vertical="top" wrapText="1" shrinkToFit="1"/>
    </xf>
    <xf numFmtId="0" fontId="9" fillId="0" borderId="0" xfId="0" applyFont="1" applyAlignment="1">
      <alignment horizontal="center" vertical="top" shrinkToFit="1"/>
    </xf>
    <xf numFmtId="0" fontId="9" fillId="0" borderId="17" xfId="0" applyFont="1" applyBorder="1" applyAlignment="1">
      <alignment horizontal="center" vertical="top" shrinkToFit="1"/>
    </xf>
    <xf numFmtId="0" fontId="9" fillId="0" borderId="18" xfId="0" applyFont="1" applyBorder="1" applyAlignment="1">
      <alignment horizontal="center" vertical="top" shrinkToFit="1"/>
    </xf>
    <xf numFmtId="0" fontId="9" fillId="0" borderId="19" xfId="0" applyFont="1" applyBorder="1" applyAlignment="1">
      <alignment horizontal="center" vertical="top" shrinkToFit="1"/>
    </xf>
    <xf numFmtId="0" fontId="9" fillId="0" borderId="20" xfId="0" applyFont="1" applyBorder="1" applyAlignment="1">
      <alignment horizontal="center" vertical="top"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right" shrinkToFit="1"/>
    </xf>
    <xf numFmtId="0" fontId="0" fillId="0" borderId="15" xfId="0" applyBorder="1" applyAlignment="1">
      <alignment horizontal="right" shrinkToFit="1"/>
    </xf>
    <xf numFmtId="0" fontId="0" fillId="0" borderId="16" xfId="0" applyBorder="1" applyAlignment="1">
      <alignment horizontal="right" shrinkToFit="1"/>
    </xf>
    <xf numFmtId="0" fontId="0" fillId="0" borderId="19" xfId="0" applyBorder="1" applyAlignment="1">
      <alignment horizontal="right" shrinkToFit="1"/>
    </xf>
    <xf numFmtId="0" fontId="0" fillId="0" borderId="20" xfId="0" applyBorder="1" applyAlignment="1">
      <alignment horizontal="right"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0" fillId="0" borderId="35" xfId="0" applyBorder="1" applyAlignment="1">
      <alignment horizontal="right" shrinkToFit="1"/>
    </xf>
    <xf numFmtId="0" fontId="0" fillId="0" borderId="33" xfId="0" applyBorder="1" applyAlignment="1">
      <alignment horizontal="right" shrinkToFit="1"/>
    </xf>
    <xf numFmtId="0" fontId="2" fillId="0" borderId="49" xfId="0" applyFont="1" applyBorder="1" applyAlignment="1">
      <alignment horizontal="left" vertical="center" indent="1" shrinkToFit="1"/>
    </xf>
    <xf numFmtId="0" fontId="2" fillId="0" borderId="30" xfId="0" applyFont="1" applyBorder="1" applyAlignment="1">
      <alignment horizontal="left" vertical="center" indent="1" shrinkToFit="1"/>
    </xf>
    <xf numFmtId="0" fontId="2" fillId="0" borderId="31" xfId="0" applyFont="1" applyBorder="1" applyAlignment="1">
      <alignment horizontal="left" vertical="center" indent="1" shrinkToFit="1"/>
    </xf>
    <xf numFmtId="0" fontId="2" fillId="0" borderId="18" xfId="0" applyFont="1" applyBorder="1" applyAlignment="1">
      <alignment horizontal="left" vertical="center" indent="1" shrinkToFit="1"/>
    </xf>
    <xf numFmtId="0" fontId="2" fillId="0" borderId="19" xfId="0" applyFont="1" applyBorder="1" applyAlignment="1">
      <alignment horizontal="left" vertical="center" indent="1" shrinkToFit="1"/>
    </xf>
    <xf numFmtId="0" fontId="2" fillId="0" borderId="33" xfId="0" applyFont="1" applyBorder="1" applyAlignment="1">
      <alignment horizontal="left" vertical="center" indent="1"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4" xfId="0" applyFont="1" applyBorder="1" applyAlignment="1">
      <alignment horizontal="distributed" shrinkToFit="1"/>
    </xf>
    <xf numFmtId="0" fontId="2" fillId="0" borderId="15" xfId="0" applyFont="1" applyBorder="1" applyAlignment="1">
      <alignment horizontal="distributed" shrinkToFit="1"/>
    </xf>
    <xf numFmtId="0" fontId="2" fillId="0" borderId="16" xfId="0" applyFont="1" applyBorder="1" applyAlignment="1">
      <alignment horizontal="distributed" shrinkToFit="1"/>
    </xf>
    <xf numFmtId="0" fontId="2" fillId="0" borderId="13" xfId="0" applyFont="1" applyBorder="1" applyAlignment="1">
      <alignment horizontal="distributed" shrinkToFit="1"/>
    </xf>
    <xf numFmtId="0" fontId="2" fillId="0" borderId="0" xfId="0" applyFont="1" applyAlignment="1">
      <alignment horizontal="distributed" shrinkToFit="1"/>
    </xf>
    <xf numFmtId="0" fontId="2" fillId="0" borderId="17" xfId="0" applyFont="1" applyBorder="1" applyAlignment="1">
      <alignment horizontal="distributed"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39" xfId="0" applyFont="1" applyBorder="1" applyAlignment="1">
      <alignment horizontal="center" vertical="center" shrinkToFi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7"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2" borderId="29" xfId="0" applyFont="1" applyFill="1" applyBorder="1">
      <alignment vertical="center"/>
    </xf>
    <xf numFmtId="0" fontId="2" fillId="2" borderId="30" xfId="0" applyFont="1" applyFill="1" applyBorder="1">
      <alignment vertical="center"/>
    </xf>
    <xf numFmtId="0" fontId="2" fillId="2" borderId="48" xfId="0" applyFont="1" applyFill="1" applyBorder="1">
      <alignment vertical="center"/>
    </xf>
    <xf numFmtId="0" fontId="2" fillId="2" borderId="38" xfId="0" applyFont="1" applyFill="1" applyBorder="1">
      <alignment vertical="center"/>
    </xf>
    <xf numFmtId="0" fontId="2" fillId="2" borderId="39" xfId="0" applyFont="1" applyFill="1" applyBorder="1">
      <alignment vertical="center"/>
    </xf>
    <xf numFmtId="0" fontId="2" fillId="2" borderId="52" xfId="0" applyFont="1" applyFill="1" applyBorder="1">
      <alignment vertical="center"/>
    </xf>
    <xf numFmtId="0" fontId="2" fillId="0" borderId="49" xfId="0" applyFont="1" applyBorder="1" applyAlignment="1">
      <alignment horizontal="distributed" vertical="center" wrapText="1" shrinkToFit="1"/>
    </xf>
    <xf numFmtId="0" fontId="2" fillId="0" borderId="30" xfId="0" applyFont="1" applyBorder="1" applyAlignment="1">
      <alignment horizontal="distributed" vertical="center" shrinkToFit="1"/>
    </xf>
    <xf numFmtId="0" fontId="2" fillId="0" borderId="48" xfId="0" applyFont="1" applyBorder="1" applyAlignment="1">
      <alignment horizontal="distributed"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89" xfId="0" applyFont="1" applyBorder="1" applyAlignment="1">
      <alignment horizontal="center" vertical="center" shrinkToFit="1"/>
    </xf>
    <xf numFmtId="0" fontId="9"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6" xfId="0" applyFont="1" applyFill="1" applyBorder="1" applyAlignment="1">
      <alignment horizontal="center"/>
    </xf>
    <xf numFmtId="0" fontId="2" fillId="2" borderId="0" xfId="0" applyFont="1" applyFill="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0" borderId="43" xfId="0" applyFont="1" applyBorder="1" applyAlignment="1">
      <alignment horizontal="center" vertical="center"/>
    </xf>
    <xf numFmtId="0" fontId="2" fillId="0" borderId="43" xfId="0" applyFont="1" applyBorder="1" applyAlignment="1">
      <alignment horizontal="center" vertical="center" shrinkToFi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13" fillId="0" borderId="0" xfId="0" applyFont="1" applyAlignment="1">
      <alignment horizontal="center" vertical="center"/>
    </xf>
    <xf numFmtId="0" fontId="2" fillId="0" borderId="0" xfId="0" applyFont="1" applyAlignment="1">
      <alignment horizontal="center" vertical="center" shrinkToFit="1"/>
    </xf>
    <xf numFmtId="0" fontId="23" fillId="0" borderId="71" xfId="0" applyFont="1" applyBorder="1" applyAlignment="1">
      <alignment vertical="center" textRotation="255" shrinkToFit="1"/>
    </xf>
    <xf numFmtId="0" fontId="23" fillId="0" borderId="0" xfId="0" applyFont="1" applyAlignment="1">
      <alignment vertical="center" textRotation="255" shrinkToFit="1"/>
    </xf>
    <xf numFmtId="0" fontId="23" fillId="0" borderId="73" xfId="0" applyFont="1" applyBorder="1" applyAlignment="1">
      <alignment vertical="center" textRotation="255" shrinkToFit="1"/>
    </xf>
    <xf numFmtId="0" fontId="23" fillId="0" borderId="74" xfId="0" applyFont="1" applyBorder="1" applyAlignment="1">
      <alignment vertical="center" textRotation="255" shrinkToFit="1"/>
    </xf>
    <xf numFmtId="0" fontId="24" fillId="0" borderId="68" xfId="0" applyFont="1" applyBorder="1" applyAlignment="1">
      <alignment horizontal="center"/>
    </xf>
    <xf numFmtId="0" fontId="24" fillId="0" borderId="69" xfId="0" applyFont="1" applyBorder="1" applyAlignment="1">
      <alignment horizontal="center"/>
    </xf>
    <xf numFmtId="0" fontId="24" fillId="0" borderId="70" xfId="0" applyFont="1" applyBorder="1" applyAlignment="1">
      <alignment horizontal="center"/>
    </xf>
    <xf numFmtId="0" fontId="2" fillId="4" borderId="29" xfId="0" applyFont="1" applyFill="1" applyBorder="1" applyAlignment="1">
      <alignment vertical="center" wrapText="1"/>
    </xf>
    <xf numFmtId="0" fontId="2" fillId="4" borderId="30" xfId="0" applyFont="1" applyFill="1" applyBorder="1" applyAlignment="1">
      <alignment vertical="center" wrapText="1"/>
    </xf>
    <xf numFmtId="0" fontId="2" fillId="4" borderId="31" xfId="0" applyFont="1" applyFill="1" applyBorder="1" applyAlignment="1">
      <alignment vertical="center" wrapText="1"/>
    </xf>
    <xf numFmtId="0" fontId="2" fillId="4" borderId="36" xfId="0" applyFont="1" applyFill="1" applyBorder="1" applyAlignment="1">
      <alignment vertical="center" wrapText="1"/>
    </xf>
    <xf numFmtId="0" fontId="2" fillId="4" borderId="0" xfId="0" applyFont="1" applyFill="1" applyAlignment="1">
      <alignment vertical="center" wrapText="1"/>
    </xf>
    <xf numFmtId="0" fontId="2" fillId="4" borderId="37" xfId="0"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2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4"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3" xfId="0" applyFont="1" applyBorder="1" applyAlignment="1">
      <alignment horizontal="distributed" vertical="center"/>
    </xf>
    <xf numFmtId="0" fontId="2" fillId="0" borderId="0" xfId="0" applyFont="1" applyAlignment="1">
      <alignment horizontal="distributed" vertical="center"/>
    </xf>
    <xf numFmtId="0" fontId="2" fillId="0" borderId="17" xfId="0" applyFont="1" applyBorder="1" applyAlignment="1">
      <alignment horizontal="distributed" vertical="center"/>
    </xf>
    <xf numFmtId="0" fontId="34" fillId="0" borderId="13" xfId="0" applyFont="1" applyBorder="1" applyAlignment="1">
      <alignment horizontal="distributed" vertical="center" wrapText="1"/>
    </xf>
    <xf numFmtId="0" fontId="34" fillId="0" borderId="0" xfId="0" applyFont="1" applyAlignment="1">
      <alignment horizontal="distributed" vertical="center"/>
    </xf>
    <xf numFmtId="0" fontId="34" fillId="0" borderId="17" xfId="0" applyFont="1" applyBorder="1" applyAlignment="1">
      <alignment horizontal="distributed"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6"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2" fillId="0" borderId="14" xfId="0" applyFont="1" applyBorder="1" applyAlignment="1">
      <alignment horizontal="left" vertical="center" indent="1" shrinkToFit="1"/>
    </xf>
    <xf numFmtId="0" fontId="22" fillId="0" borderId="15" xfId="0" applyFont="1" applyBorder="1" applyAlignment="1">
      <alignment horizontal="left" vertical="center" indent="1" shrinkToFit="1"/>
    </xf>
    <xf numFmtId="0" fontId="22" fillId="0" borderId="35"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0" xfId="0" applyFont="1" applyAlignment="1">
      <alignment horizontal="left" vertical="center" indent="1" shrinkToFit="1"/>
    </xf>
    <xf numFmtId="0" fontId="22" fillId="0" borderId="37" xfId="0" applyFont="1" applyBorder="1" applyAlignment="1">
      <alignment horizontal="left" vertical="center" indent="1" shrinkToFit="1"/>
    </xf>
    <xf numFmtId="0" fontId="22" fillId="0" borderId="18" xfId="0" applyFont="1" applyBorder="1" applyAlignment="1">
      <alignment horizontal="left" vertical="center" indent="1" shrinkToFit="1"/>
    </xf>
    <xf numFmtId="0" fontId="22" fillId="0" borderId="19" xfId="0" applyFont="1" applyBorder="1" applyAlignment="1">
      <alignment horizontal="left" vertical="center" indent="1" shrinkToFit="1"/>
    </xf>
    <xf numFmtId="0" fontId="22" fillId="0" borderId="33" xfId="0" applyFont="1" applyBorder="1" applyAlignment="1">
      <alignment horizontal="left" vertical="center" indent="1" shrinkToFit="1"/>
    </xf>
    <xf numFmtId="0" fontId="2" fillId="0" borderId="15"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48" xfId="0" applyFont="1" applyBorder="1" applyAlignment="1">
      <alignment horizontal="left" vertical="center" indent="1" shrinkToFit="1"/>
    </xf>
    <xf numFmtId="0" fontId="2" fillId="0" borderId="20" xfId="0" applyFont="1" applyBorder="1" applyAlignment="1">
      <alignment horizontal="left" vertical="center" indent="1" shrinkToFit="1"/>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2" fillId="0" borderId="11" xfId="0" applyFont="1" applyBorder="1">
      <alignment vertical="center"/>
    </xf>
    <xf numFmtId="0" fontId="2" fillId="0" borderId="12"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8"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top"/>
    </xf>
    <xf numFmtId="0" fontId="18" fillId="0" borderId="1" xfId="0" applyFont="1" applyBorder="1" applyAlignment="1">
      <alignment horizontal="center" vertical="top"/>
    </xf>
    <xf numFmtId="0" fontId="18" fillId="0" borderId="2" xfId="0" applyFont="1" applyBorder="1" applyAlignment="1">
      <alignment horizontal="center" vertical="top"/>
    </xf>
    <xf numFmtId="0" fontId="18" fillId="0" borderId="3" xfId="0" applyFont="1" applyBorder="1" applyAlignment="1">
      <alignment horizontal="center" vertical="top"/>
    </xf>
    <xf numFmtId="0" fontId="2" fillId="0" borderId="14" xfId="0" applyFont="1" applyBorder="1" applyAlignment="1">
      <alignment horizontal="center" vertical="center" shrinkToFit="1"/>
    </xf>
    <xf numFmtId="0" fontId="17" fillId="0" borderId="14" xfId="0" applyFont="1" applyBorder="1" applyAlignment="1">
      <alignmen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3" xfId="0" applyFont="1" applyBorder="1" applyAlignment="1">
      <alignment vertical="top" wrapText="1"/>
    </xf>
    <xf numFmtId="0" fontId="17" fillId="0" borderId="0" xfId="0" applyFont="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2" fillId="0" borderId="13" xfId="0" applyFont="1" applyBorder="1" applyAlignment="1">
      <alignment vertical="distributed" textRotation="255"/>
    </xf>
    <xf numFmtId="0" fontId="2" fillId="0" borderId="17" xfId="0" applyFont="1" applyBorder="1" applyAlignment="1">
      <alignment vertical="distributed" textRotation="255"/>
    </xf>
    <xf numFmtId="0" fontId="2" fillId="0" borderId="29" xfId="0" applyFont="1" applyBorder="1" applyAlignment="1">
      <alignment horizontal="distributed" vertical="center" indent="2"/>
    </xf>
    <xf numFmtId="0" fontId="2" fillId="0" borderId="30" xfId="0" applyFont="1" applyBorder="1" applyAlignment="1">
      <alignment horizontal="distributed" vertical="center" indent="2"/>
    </xf>
    <xf numFmtId="0" fontId="2" fillId="0" borderId="31" xfId="0" applyFont="1" applyBorder="1" applyAlignment="1">
      <alignment horizontal="distributed" vertical="center" indent="2"/>
    </xf>
    <xf numFmtId="0" fontId="2" fillId="0" borderId="38" xfId="0" applyFont="1" applyBorder="1" applyAlignment="1">
      <alignment horizontal="distributed" vertical="center" indent="2"/>
    </xf>
    <xf numFmtId="0" fontId="2" fillId="0" borderId="39" xfId="0" applyFont="1" applyBorder="1" applyAlignment="1">
      <alignment horizontal="distributed" vertical="center" indent="2"/>
    </xf>
    <xf numFmtId="0" fontId="2" fillId="0" borderId="40" xfId="0" applyFont="1" applyBorder="1" applyAlignment="1">
      <alignment horizontal="distributed" vertical="center" indent="2"/>
    </xf>
    <xf numFmtId="0" fontId="2" fillId="0" borderId="0" xfId="0" quotePrefix="1" applyFont="1" applyAlignment="1">
      <alignment horizontal="center" vertical="center"/>
    </xf>
    <xf numFmtId="0" fontId="10" fillId="0" borderId="0" xfId="0" applyFont="1" applyAlignment="1">
      <alignment vertical="top" wrapText="1"/>
    </xf>
    <xf numFmtId="0" fontId="2" fillId="0" borderId="29" xfId="0" applyFont="1" applyBorder="1" applyAlignment="1">
      <alignment horizontal="distributed" vertical="distributed" textRotation="255" indent="5"/>
    </xf>
    <xf numFmtId="0" fontId="2" fillId="0" borderId="48" xfId="0" applyFont="1" applyBorder="1" applyAlignment="1">
      <alignment horizontal="distributed" vertical="distributed" textRotation="255" indent="5"/>
    </xf>
    <xf numFmtId="0" fontId="2" fillId="0" borderId="36" xfId="0" applyFont="1" applyBorder="1" applyAlignment="1">
      <alignment horizontal="distributed" vertical="distributed" textRotation="255" indent="5"/>
    </xf>
    <xf numFmtId="0" fontId="2" fillId="0" borderId="17" xfId="0" applyFont="1" applyBorder="1" applyAlignment="1">
      <alignment horizontal="distributed" vertical="distributed" textRotation="255" indent="5"/>
    </xf>
    <xf numFmtId="0" fontId="2" fillId="0" borderId="38" xfId="0" applyFont="1" applyBorder="1" applyAlignment="1">
      <alignment horizontal="distributed" vertical="distributed" textRotation="255" indent="5"/>
    </xf>
    <xf numFmtId="0" fontId="2" fillId="0" borderId="52" xfId="0" applyFont="1" applyBorder="1" applyAlignment="1">
      <alignment horizontal="distributed" vertical="distributed" textRotation="255" indent="5"/>
    </xf>
    <xf numFmtId="0" fontId="2" fillId="0" borderId="19" xfId="0" applyFont="1" applyBorder="1" applyAlignment="1">
      <alignment horizontal="center" shrinkToFit="1"/>
    </xf>
    <xf numFmtId="0" fontId="2" fillId="0" borderId="66" xfId="0" applyFont="1" applyBorder="1" applyAlignment="1">
      <alignment vertical="center" shrinkToFit="1"/>
    </xf>
    <xf numFmtId="0" fontId="2" fillId="0" borderId="67" xfId="0" applyFont="1" applyBorder="1" applyAlignment="1">
      <alignment vertic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distributed" vertical="center" indent="1"/>
    </xf>
    <xf numFmtId="0" fontId="2" fillId="0" borderId="65" xfId="0" applyFont="1" applyBorder="1" applyAlignment="1">
      <alignment horizontal="distributed" vertical="center" inden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9" fillId="0" borderId="0" xfId="0" applyFont="1" applyAlignment="1">
      <alignment horizontal="center" vertical="top" wrapText="1" shrinkToFit="1"/>
    </xf>
    <xf numFmtId="0" fontId="9" fillId="0" borderId="17" xfId="0" applyFont="1" applyBorder="1" applyAlignment="1">
      <alignment horizontal="center" vertical="top" wrapText="1" shrinkToFit="1"/>
    </xf>
    <xf numFmtId="0" fontId="9" fillId="0" borderId="18" xfId="0" applyFont="1" applyBorder="1" applyAlignment="1">
      <alignment horizontal="center" vertical="top" wrapText="1" shrinkToFit="1"/>
    </xf>
    <xf numFmtId="0" fontId="9" fillId="0" borderId="19" xfId="0" applyFont="1" applyBorder="1" applyAlignment="1">
      <alignment horizontal="center" vertical="top" wrapText="1" shrinkToFit="1"/>
    </xf>
    <xf numFmtId="0" fontId="9" fillId="0" borderId="20" xfId="0" applyFont="1" applyBorder="1" applyAlignment="1">
      <alignment horizontal="center" vertical="top" wrapText="1" shrinkToFit="1"/>
    </xf>
    <xf numFmtId="0" fontId="2" fillId="0" borderId="19" xfId="0" applyFont="1" applyBorder="1" applyAlignment="1">
      <alignment horizontal="right"/>
    </xf>
    <xf numFmtId="0" fontId="15" fillId="0" borderId="30" xfId="0" applyFont="1" applyBorder="1" applyAlignment="1">
      <alignment horizontal="center" vertical="center"/>
    </xf>
    <xf numFmtId="0" fontId="15" fillId="0" borderId="82" xfId="0" applyFont="1" applyBorder="1" applyAlignment="1">
      <alignment horizontal="center" vertical="center"/>
    </xf>
    <xf numFmtId="0" fontId="15" fillId="0" borderId="29" xfId="0" applyFont="1" applyBorder="1" applyAlignment="1">
      <alignment horizontal="center" vertical="center"/>
    </xf>
    <xf numFmtId="0" fontId="2" fillId="0" borderId="29" xfId="0" applyFont="1" applyBorder="1" applyAlignment="1">
      <alignment horizontal="center" vertical="center"/>
    </xf>
    <xf numFmtId="0" fontId="23" fillId="0" borderId="72" xfId="0" applyFont="1" applyBorder="1" applyAlignment="1">
      <alignment vertical="center" textRotation="255" shrinkToFit="1"/>
    </xf>
    <xf numFmtId="0" fontId="23" fillId="0" borderId="75" xfId="0" applyFont="1" applyBorder="1" applyAlignment="1">
      <alignment vertical="center" textRotation="255" shrinkToFit="1"/>
    </xf>
    <xf numFmtId="0" fontId="9" fillId="4" borderId="29" xfId="0" applyFont="1" applyFill="1" applyBorder="1" applyAlignment="1">
      <alignment horizontal="center"/>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6" xfId="0" applyFont="1" applyFill="1" applyBorder="1" applyAlignment="1">
      <alignment horizontal="center"/>
    </xf>
    <xf numFmtId="0" fontId="2" fillId="4" borderId="0" xfId="0" applyFont="1" applyFill="1" applyAlignment="1">
      <alignment horizontal="center"/>
    </xf>
    <xf numFmtId="0" fontId="2" fillId="4" borderId="37"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2" fillId="0" borderId="30" xfId="0" applyFont="1" applyBorder="1" applyAlignment="1">
      <alignment horizontal="distributed" vertical="center" wrapText="1" shrinkToFit="1"/>
    </xf>
    <xf numFmtId="0" fontId="2" fillId="0" borderId="48" xfId="0" applyFont="1" applyBorder="1" applyAlignment="1">
      <alignment horizontal="distributed" vertical="center" wrapText="1" shrinkToFit="1"/>
    </xf>
    <xf numFmtId="0" fontId="2" fillId="0" borderId="48" xfId="0" applyFont="1" applyBorder="1" applyAlignment="1">
      <alignment horizontal="center"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12" fillId="0" borderId="13" xfId="0" applyFont="1" applyBorder="1" applyAlignment="1">
      <alignment horizontal="distributed" vertical="center"/>
    </xf>
    <xf numFmtId="0" fontId="12" fillId="0" borderId="0" xfId="0" applyFont="1" applyAlignment="1">
      <alignment horizontal="distributed" vertical="center"/>
    </xf>
    <xf numFmtId="0" fontId="12" fillId="0" borderId="17" xfId="0" applyFont="1" applyBorder="1" applyAlignment="1">
      <alignment horizontal="distributed" vertical="center"/>
    </xf>
    <xf numFmtId="0" fontId="2" fillId="0" borderId="16"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35" xfId="0" applyFont="1" applyBorder="1" applyAlignment="1">
      <alignment horizontal="right" shrinkToFit="1"/>
    </xf>
    <xf numFmtId="0" fontId="2" fillId="0" borderId="33" xfId="0" applyFont="1" applyBorder="1" applyAlignment="1">
      <alignment horizontal="right" shrinkToFit="1"/>
    </xf>
    <xf numFmtId="0" fontId="12" fillId="0" borderId="92" xfId="0" applyFont="1" applyBorder="1" applyAlignment="1">
      <alignment vertical="center" wrapText="1"/>
    </xf>
    <xf numFmtId="0" fontId="12" fillId="0" borderId="93" xfId="0" applyFont="1" applyBorder="1" applyAlignment="1">
      <alignment vertical="center" wrapText="1"/>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9524</xdr:colOff>
          <xdr:row>52</xdr:row>
          <xdr:rowOff>28574</xdr:rowOff>
        </xdr:from>
        <xdr:to>
          <xdr:col>35</xdr:col>
          <xdr:colOff>1360</xdr:colOff>
          <xdr:row>79</xdr:row>
          <xdr:rowOff>28575</xdr:rowOff>
        </xdr:to>
        <xdr:pic>
          <xdr:nvPicPr>
            <xdr:cNvPr id="32" name="図 31">
              <a:extLst>
                <a:ext uri="{FF2B5EF4-FFF2-40B4-BE49-F238E27FC236}">
                  <a16:creationId xmlns:a16="http://schemas.microsoft.com/office/drawing/2014/main" id="{692066F2-7790-4F4D-95B9-3CEFEC98EEE7}"/>
                </a:ext>
              </a:extLst>
            </xdr:cNvPr>
            <xdr:cNvPicPr>
              <a:picLocks noChangeAspect="1" noChangeArrowheads="1"/>
              <a:extLst>
                <a:ext uri="{84589F7E-364E-4C9E-8A38-B11213B215E9}">
                  <a14:cameraTool cellRange="[1]画像用!$A$1:$BC$38" spid="_x0000_s4469"/>
                </a:ext>
              </a:extLst>
            </xdr:cNvPicPr>
          </xdr:nvPicPr>
          <xdr:blipFill>
            <a:blip xmlns:r="http://schemas.openxmlformats.org/officeDocument/2006/relationships" r:embed="rId1"/>
            <a:srcRect/>
            <a:stretch>
              <a:fillRect/>
            </a:stretch>
          </xdr:blipFill>
          <xdr:spPr bwMode="auto">
            <a:xfrm>
              <a:off x="390524" y="10593387"/>
              <a:ext cx="4051300" cy="5357813"/>
            </a:xfrm>
            <a:prstGeom prst="rect">
              <a:avLst/>
            </a:prstGeom>
            <a:solidFill>
              <a:schemeClr val="bg1"/>
            </a:solidFill>
          </xdr:spPr>
        </xdr:pic>
        <xdr:clientData/>
      </xdr:twoCellAnchor>
    </mc:Choice>
    <mc:Fallback/>
  </mc:AlternateContent>
  <xdr:twoCellAnchor>
    <xdr:from>
      <xdr:col>48</xdr:col>
      <xdr:colOff>114300</xdr:colOff>
      <xdr:row>103</xdr:row>
      <xdr:rowOff>123825</xdr:rowOff>
    </xdr:from>
    <xdr:to>
      <xdr:col>52</xdr:col>
      <xdr:colOff>38100</xdr:colOff>
      <xdr:row>109</xdr:row>
      <xdr:rowOff>333557</xdr:rowOff>
    </xdr:to>
    <xdr:grpSp>
      <xdr:nvGrpSpPr>
        <xdr:cNvPr id="49" name="グループ化 48">
          <a:extLst>
            <a:ext uri="{FF2B5EF4-FFF2-40B4-BE49-F238E27FC236}">
              <a16:creationId xmlns:a16="http://schemas.microsoft.com/office/drawing/2014/main" id="{0EA67D4F-4756-483B-8C71-E863699A294B}"/>
            </a:ext>
          </a:extLst>
        </xdr:cNvPr>
        <xdr:cNvGrpSpPr/>
      </xdr:nvGrpSpPr>
      <xdr:grpSpPr>
        <a:xfrm>
          <a:off x="6057900" y="21174075"/>
          <a:ext cx="419100" cy="1638482"/>
          <a:chOff x="6181725" y="11534775"/>
          <a:chExt cx="419100" cy="1638482"/>
        </a:xfrm>
      </xdr:grpSpPr>
      <xdr:cxnSp macro="">
        <xdr:nvCxnSpPr>
          <xdr:cNvPr id="21" name="直線コネクタ 20">
            <a:extLst>
              <a:ext uri="{FF2B5EF4-FFF2-40B4-BE49-F238E27FC236}">
                <a16:creationId xmlns:a16="http://schemas.microsoft.com/office/drawing/2014/main" id="{36ACFCCA-CBE8-4E3E-BE2B-705C6DA1F5B3}"/>
              </a:ext>
            </a:extLst>
          </xdr:cNvPr>
          <xdr:cNvCxnSpPr/>
        </xdr:nvCxnSpPr>
        <xdr:spPr>
          <a:xfrm>
            <a:off x="6438900" y="11534775"/>
            <a:ext cx="0" cy="163830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23" name="直線コネクタ 22">
            <a:extLst>
              <a:ext uri="{FF2B5EF4-FFF2-40B4-BE49-F238E27FC236}">
                <a16:creationId xmlns:a16="http://schemas.microsoft.com/office/drawing/2014/main" id="{71088C78-CC86-4C78-920B-F5D954369AA3}"/>
              </a:ext>
            </a:extLst>
          </xdr:cNvPr>
          <xdr:cNvCxnSpPr/>
        </xdr:nvCxnSpPr>
        <xdr:spPr>
          <a:xfrm>
            <a:off x="6191250" y="115347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24" name="直線コネクタ 23">
            <a:extLst>
              <a:ext uri="{FF2B5EF4-FFF2-40B4-BE49-F238E27FC236}">
                <a16:creationId xmlns:a16="http://schemas.microsoft.com/office/drawing/2014/main" id="{DE4B426D-3FC0-4CDE-920D-31E29264C4E9}"/>
              </a:ext>
            </a:extLst>
          </xdr:cNvPr>
          <xdr:cNvCxnSpPr/>
        </xdr:nvCxnSpPr>
        <xdr:spPr>
          <a:xfrm>
            <a:off x="6181725" y="13173257"/>
            <a:ext cx="257175"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25" name="正方形/長方形 24">
            <a:extLst>
              <a:ext uri="{FF2B5EF4-FFF2-40B4-BE49-F238E27FC236}">
                <a16:creationId xmlns:a16="http://schemas.microsoft.com/office/drawing/2014/main" id="{214587B0-9593-412D-A34E-8906F513E55F}"/>
              </a:ext>
            </a:extLst>
          </xdr:cNvPr>
          <xdr:cNvSpPr/>
        </xdr:nvSpPr>
        <xdr:spPr>
          <a:xfrm>
            <a:off x="6286500" y="11967647"/>
            <a:ext cx="314325" cy="7941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49</xdr:col>
      <xdr:colOff>0</xdr:colOff>
      <xdr:row>121</xdr:row>
      <xdr:rowOff>133350</xdr:rowOff>
    </xdr:from>
    <xdr:to>
      <xdr:col>52</xdr:col>
      <xdr:colOff>38100</xdr:colOff>
      <xdr:row>127</xdr:row>
      <xdr:rowOff>200025</xdr:rowOff>
    </xdr:to>
    <xdr:grpSp>
      <xdr:nvGrpSpPr>
        <xdr:cNvPr id="34" name="グループ化 33">
          <a:extLst>
            <a:ext uri="{FF2B5EF4-FFF2-40B4-BE49-F238E27FC236}">
              <a16:creationId xmlns:a16="http://schemas.microsoft.com/office/drawing/2014/main" id="{8289B33B-BDDF-41BC-80DD-47F1261D4203}"/>
            </a:ext>
          </a:extLst>
        </xdr:cNvPr>
        <xdr:cNvGrpSpPr/>
      </xdr:nvGrpSpPr>
      <xdr:grpSpPr>
        <a:xfrm>
          <a:off x="6067425" y="25450800"/>
          <a:ext cx="409575" cy="1695450"/>
          <a:chOff x="6191250" y="15954375"/>
          <a:chExt cx="409575" cy="1552575"/>
        </a:xfrm>
      </xdr:grpSpPr>
      <xdr:cxnSp macro="">
        <xdr:nvCxnSpPr>
          <xdr:cNvPr id="28" name="直線コネクタ 27">
            <a:extLst>
              <a:ext uri="{FF2B5EF4-FFF2-40B4-BE49-F238E27FC236}">
                <a16:creationId xmlns:a16="http://schemas.microsoft.com/office/drawing/2014/main" id="{F59D085F-29D1-451E-AA7D-7B9EDAFA54B5}"/>
              </a:ext>
            </a:extLst>
          </xdr:cNvPr>
          <xdr:cNvCxnSpPr/>
        </xdr:nvCxnSpPr>
        <xdr:spPr>
          <a:xfrm>
            <a:off x="6438900" y="15954375"/>
            <a:ext cx="0" cy="1552575"/>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29" name="直線コネクタ 28">
            <a:extLst>
              <a:ext uri="{FF2B5EF4-FFF2-40B4-BE49-F238E27FC236}">
                <a16:creationId xmlns:a16="http://schemas.microsoft.com/office/drawing/2014/main" id="{1C9165FC-699C-4BB3-89B1-8C74C54FE5DF}"/>
              </a:ext>
            </a:extLst>
          </xdr:cNvPr>
          <xdr:cNvCxnSpPr/>
        </xdr:nvCxnSpPr>
        <xdr:spPr>
          <a:xfrm>
            <a:off x="6191250" y="159543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30" name="直線コネクタ 29">
            <a:extLst>
              <a:ext uri="{FF2B5EF4-FFF2-40B4-BE49-F238E27FC236}">
                <a16:creationId xmlns:a16="http://schemas.microsoft.com/office/drawing/2014/main" id="{C12C5932-F9F7-42AA-BFE9-DC5D9CEE268C}"/>
              </a:ext>
            </a:extLst>
          </xdr:cNvPr>
          <xdr:cNvCxnSpPr/>
        </xdr:nvCxnSpPr>
        <xdr:spPr>
          <a:xfrm>
            <a:off x="6191250" y="17506950"/>
            <a:ext cx="247650"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31" name="正方形/長方形 30">
            <a:extLst>
              <a:ext uri="{FF2B5EF4-FFF2-40B4-BE49-F238E27FC236}">
                <a16:creationId xmlns:a16="http://schemas.microsoft.com/office/drawing/2014/main" id="{AF96773E-3AE9-4692-A7FC-9E31BC45CA4A}"/>
              </a:ext>
            </a:extLst>
          </xdr:cNvPr>
          <xdr:cNvSpPr/>
        </xdr:nvSpPr>
        <xdr:spPr>
          <a:xfrm>
            <a:off x="6286500" y="16311509"/>
            <a:ext cx="314325" cy="8096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40</xdr:col>
      <xdr:colOff>57151</xdr:colOff>
      <xdr:row>190</xdr:row>
      <xdr:rowOff>28575</xdr:rowOff>
    </xdr:from>
    <xdr:to>
      <xdr:col>47</xdr:col>
      <xdr:colOff>47626</xdr:colOff>
      <xdr:row>193</xdr:row>
      <xdr:rowOff>219284</xdr:rowOff>
    </xdr:to>
    <xdr:sp macro="" textlink="">
      <xdr:nvSpPr>
        <xdr:cNvPr id="72" name="楕円 71">
          <a:extLst>
            <a:ext uri="{FF2B5EF4-FFF2-40B4-BE49-F238E27FC236}">
              <a16:creationId xmlns:a16="http://schemas.microsoft.com/office/drawing/2014/main" id="{2BA5F10A-D362-4C96-A5CC-3EDF846C0159}"/>
            </a:ext>
          </a:extLst>
        </xdr:cNvPr>
        <xdr:cNvSpPr/>
      </xdr:nvSpPr>
      <xdr:spPr>
        <a:xfrm>
          <a:off x="4886326" y="13344525"/>
          <a:ext cx="857250" cy="838409"/>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205</xdr:row>
      <xdr:rowOff>123823</xdr:rowOff>
    </xdr:from>
    <xdr:to>
      <xdr:col>41</xdr:col>
      <xdr:colOff>47625</xdr:colOff>
      <xdr:row>206</xdr:row>
      <xdr:rowOff>101756</xdr:rowOff>
    </xdr:to>
    <xdr:sp macro="" textlink="">
      <xdr:nvSpPr>
        <xdr:cNvPr id="5" name="大かっこ 4">
          <a:extLst>
            <a:ext uri="{FF2B5EF4-FFF2-40B4-BE49-F238E27FC236}">
              <a16:creationId xmlns:a16="http://schemas.microsoft.com/office/drawing/2014/main" id="{41EFD4D5-4BFC-4421-BAD0-8930B8E44CC5}"/>
            </a:ext>
          </a:extLst>
        </xdr:cNvPr>
        <xdr:cNvSpPr/>
      </xdr:nvSpPr>
      <xdr:spPr>
        <a:xfrm>
          <a:off x="4133850" y="45920023"/>
          <a:ext cx="990600" cy="225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104775</xdr:colOff>
      <xdr:row>205</xdr:row>
      <xdr:rowOff>123823</xdr:rowOff>
    </xdr:from>
    <xdr:to>
      <xdr:col>46</xdr:col>
      <xdr:colOff>85725</xdr:colOff>
      <xdr:row>206</xdr:row>
      <xdr:rowOff>104774</xdr:rowOff>
    </xdr:to>
    <xdr:sp macro="" textlink="">
      <xdr:nvSpPr>
        <xdr:cNvPr id="74" name="大かっこ 73">
          <a:extLst>
            <a:ext uri="{FF2B5EF4-FFF2-40B4-BE49-F238E27FC236}">
              <a16:creationId xmlns:a16="http://schemas.microsoft.com/office/drawing/2014/main" id="{B8005B35-D6BE-46FF-91AF-F5381B980648}"/>
            </a:ext>
          </a:extLst>
        </xdr:cNvPr>
        <xdr:cNvSpPr/>
      </xdr:nvSpPr>
      <xdr:spPr>
        <a:xfrm>
          <a:off x="5181600" y="45920023"/>
          <a:ext cx="60007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174</xdr:row>
      <xdr:rowOff>190500</xdr:rowOff>
    </xdr:from>
    <xdr:to>
      <xdr:col>49</xdr:col>
      <xdr:colOff>9525</xdr:colOff>
      <xdr:row>177</xdr:row>
      <xdr:rowOff>104775</xdr:rowOff>
    </xdr:to>
    <xdr:sp macro="" textlink="">
      <xdr:nvSpPr>
        <xdr:cNvPr id="10" name="正方形/長方形 9">
          <a:extLst>
            <a:ext uri="{FF2B5EF4-FFF2-40B4-BE49-F238E27FC236}">
              <a16:creationId xmlns:a16="http://schemas.microsoft.com/office/drawing/2014/main" id="{4787C277-F807-4A50-B3A5-9740D46127C3}"/>
            </a:ext>
          </a:extLst>
        </xdr:cNvPr>
        <xdr:cNvSpPr/>
      </xdr:nvSpPr>
      <xdr:spPr>
        <a:xfrm>
          <a:off x="1724025" y="28975050"/>
          <a:ext cx="3981450" cy="676275"/>
        </a:xfrm>
        <a:prstGeom prst="rect">
          <a:avLst/>
        </a:prstGeom>
        <a:solidFill>
          <a:schemeClr val="lt1"/>
        </a:solidFill>
        <a:ln w="63500" cap="sq"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　「口座振替」を希望する方は、この依頼書を必ず銀行に</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提出してください。</a:t>
          </a:r>
        </a:p>
      </xdr:txBody>
    </xdr:sp>
    <xdr:clientData/>
  </xdr:twoCellAnchor>
  <xdr:twoCellAnchor>
    <xdr:from>
      <xdr:col>13</xdr:col>
      <xdr:colOff>85726</xdr:colOff>
      <xdr:row>54</xdr:row>
      <xdr:rowOff>171449</xdr:rowOff>
    </xdr:from>
    <xdr:to>
      <xdr:col>54</xdr:col>
      <xdr:colOff>68036</xdr:colOff>
      <xdr:row>68</xdr:row>
      <xdr:rowOff>122463</xdr:rowOff>
    </xdr:to>
    <xdr:grpSp>
      <xdr:nvGrpSpPr>
        <xdr:cNvPr id="17" name="グループ化 16">
          <a:extLst>
            <a:ext uri="{FF2B5EF4-FFF2-40B4-BE49-F238E27FC236}">
              <a16:creationId xmlns:a16="http://schemas.microsoft.com/office/drawing/2014/main" id="{541114ED-83E5-47D8-9363-B24796EDA027}"/>
            </a:ext>
          </a:extLst>
        </xdr:cNvPr>
        <xdr:cNvGrpSpPr/>
      </xdr:nvGrpSpPr>
      <xdr:grpSpPr>
        <a:xfrm>
          <a:off x="1695451" y="11210924"/>
          <a:ext cx="5059135" cy="2751364"/>
          <a:chOff x="1695451" y="11210925"/>
          <a:chExt cx="5058833" cy="2751396"/>
        </a:xfrm>
      </xdr:grpSpPr>
      <xdr:grpSp>
        <xdr:nvGrpSpPr>
          <xdr:cNvPr id="15" name="グループ化 14">
            <a:extLst>
              <a:ext uri="{FF2B5EF4-FFF2-40B4-BE49-F238E27FC236}">
                <a16:creationId xmlns:a16="http://schemas.microsoft.com/office/drawing/2014/main" id="{B5EE6F9A-B701-4ECD-9099-404556C9269B}"/>
              </a:ext>
            </a:extLst>
          </xdr:cNvPr>
          <xdr:cNvGrpSpPr/>
        </xdr:nvGrpSpPr>
        <xdr:grpSpPr>
          <a:xfrm>
            <a:off x="4152900" y="11210925"/>
            <a:ext cx="1943100" cy="257175"/>
            <a:chOff x="4152900" y="11210925"/>
            <a:chExt cx="1943100" cy="257175"/>
          </a:xfrm>
        </xdr:grpSpPr>
        <xdr:sp macro="" textlink="">
          <xdr:nvSpPr>
            <xdr:cNvPr id="80" name="正方形/長方形 79">
              <a:extLst>
                <a:ext uri="{FF2B5EF4-FFF2-40B4-BE49-F238E27FC236}">
                  <a16:creationId xmlns:a16="http://schemas.microsoft.com/office/drawing/2014/main" id="{3ED15400-5E99-4D1F-BAA7-1FFEFACD1AC3}"/>
                </a:ext>
              </a:extLst>
            </xdr:cNvPr>
            <xdr:cNvSpPr/>
          </xdr:nvSpPr>
          <xdr:spPr>
            <a:xfrm>
              <a:off x="5105400" y="11210925"/>
              <a:ext cx="990600" cy="25717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ＭＳ ゴシック" panose="020B0609070205080204" pitchFamily="49" charset="-128"/>
                  <a:ea typeface="ＭＳ ゴシック" panose="020B0609070205080204" pitchFamily="49" charset="-128"/>
                </a:rPr>
                <a:t>記入した日</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83" name="直線矢印コネクタ 82">
              <a:extLst>
                <a:ext uri="{FF2B5EF4-FFF2-40B4-BE49-F238E27FC236}">
                  <a16:creationId xmlns:a16="http://schemas.microsoft.com/office/drawing/2014/main" id="{6EAD4FE8-0C38-40FE-B7BC-FC5653A3EBD8}"/>
                </a:ext>
              </a:extLst>
            </xdr:cNvPr>
            <xdr:cNvCxnSpPr/>
          </xdr:nvCxnSpPr>
          <xdr:spPr>
            <a:xfrm flipH="1" flipV="1">
              <a:off x="4152900" y="11296650"/>
              <a:ext cx="952502" cy="3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14" name="グループ化 13">
            <a:extLst>
              <a:ext uri="{FF2B5EF4-FFF2-40B4-BE49-F238E27FC236}">
                <a16:creationId xmlns:a16="http://schemas.microsoft.com/office/drawing/2014/main" id="{0ED1555A-6AC0-4352-B838-E8112F609983}"/>
              </a:ext>
            </a:extLst>
          </xdr:cNvPr>
          <xdr:cNvGrpSpPr/>
        </xdr:nvGrpSpPr>
        <xdr:grpSpPr>
          <a:xfrm>
            <a:off x="3962400" y="12087225"/>
            <a:ext cx="2524125" cy="714375"/>
            <a:chOff x="3962400" y="12087225"/>
            <a:chExt cx="2524125" cy="714375"/>
          </a:xfrm>
        </xdr:grpSpPr>
        <xdr:sp macro="" textlink="">
          <xdr:nvSpPr>
            <xdr:cNvPr id="77" name="正方形/長方形 76">
              <a:extLst>
                <a:ext uri="{FF2B5EF4-FFF2-40B4-BE49-F238E27FC236}">
                  <a16:creationId xmlns:a16="http://schemas.microsoft.com/office/drawing/2014/main" id="{965E0D55-1882-45C9-ADD1-2A2B666575EB}"/>
                </a:ext>
              </a:extLst>
            </xdr:cNvPr>
            <xdr:cNvSpPr/>
          </xdr:nvSpPr>
          <xdr:spPr>
            <a:xfrm>
              <a:off x="5105400" y="12087225"/>
              <a:ext cx="1381125" cy="71437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ＭＳ ゴシック" panose="020B0609070205080204" pitchFamily="49" charset="-128"/>
                  <a:ea typeface="ＭＳ ゴシック" panose="020B0609070205080204" pitchFamily="49" charset="-128"/>
                </a:rPr>
                <a:t>日中繋がりやすい連絡先を記入してください</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89" name="直線矢印コネクタ 88">
              <a:extLst>
                <a:ext uri="{FF2B5EF4-FFF2-40B4-BE49-F238E27FC236}">
                  <a16:creationId xmlns:a16="http://schemas.microsoft.com/office/drawing/2014/main" id="{4DE1B16A-A5DB-44BC-8A5D-BE4725C332A5}"/>
                </a:ext>
              </a:extLst>
            </xdr:cNvPr>
            <xdr:cNvCxnSpPr>
              <a:stCxn id="77" idx="1"/>
            </xdr:cNvCxnSpPr>
          </xdr:nvCxnSpPr>
          <xdr:spPr>
            <a:xfrm flipH="1" flipV="1">
              <a:off x="3962400" y="12344400"/>
              <a:ext cx="1143000" cy="1000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11" name="グループ化 10">
            <a:extLst>
              <a:ext uri="{FF2B5EF4-FFF2-40B4-BE49-F238E27FC236}">
                <a16:creationId xmlns:a16="http://schemas.microsoft.com/office/drawing/2014/main" id="{FF07F603-0754-4B26-B2CD-B074B198FB2C}"/>
              </a:ext>
            </a:extLst>
          </xdr:cNvPr>
          <xdr:cNvGrpSpPr/>
        </xdr:nvGrpSpPr>
        <xdr:grpSpPr>
          <a:xfrm>
            <a:off x="1695451" y="13106397"/>
            <a:ext cx="5058833" cy="855924"/>
            <a:chOff x="1695451" y="13106397"/>
            <a:chExt cx="5058833" cy="855924"/>
          </a:xfrm>
        </xdr:grpSpPr>
        <xdr:sp macro="" textlink="">
          <xdr:nvSpPr>
            <xdr:cNvPr id="12" name="正方形/長方形 11">
              <a:extLst>
                <a:ext uri="{FF2B5EF4-FFF2-40B4-BE49-F238E27FC236}">
                  <a16:creationId xmlns:a16="http://schemas.microsoft.com/office/drawing/2014/main" id="{9906FC35-AE49-4FFD-9CCE-ED8B467CF73B}"/>
                </a:ext>
              </a:extLst>
            </xdr:cNvPr>
            <xdr:cNvSpPr/>
          </xdr:nvSpPr>
          <xdr:spPr>
            <a:xfrm>
              <a:off x="4657725" y="13106397"/>
              <a:ext cx="2096559" cy="85592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rIns="72000" rtlCol="0" anchor="ctr"/>
            <a:lstStyle/>
            <a:p>
              <a:pPr algn="l"/>
              <a:r>
                <a:rPr kumimoji="1" lang="ja-JP" altLang="en-US" sz="1100" b="1">
                  <a:latin typeface="ＭＳ ゴシック" panose="020B0609070205080204" pitchFamily="49" charset="-128"/>
                  <a:ea typeface="ＭＳ ゴシック" panose="020B0609070205080204" pitchFamily="49" charset="-128"/>
                </a:rPr>
                <a:t>口座振替希望の方は忘れずに！</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①銀行の口座振替承認印</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②３枚目を銀行に提出</a:t>
              </a:r>
            </a:p>
          </xdr:txBody>
        </xdr:sp>
        <xdr:cxnSp macro="">
          <xdr:nvCxnSpPr>
            <xdr:cNvPr id="96" name="直線矢印コネクタ 95">
              <a:extLst>
                <a:ext uri="{FF2B5EF4-FFF2-40B4-BE49-F238E27FC236}">
                  <a16:creationId xmlns:a16="http://schemas.microsoft.com/office/drawing/2014/main" id="{37834E1E-B53E-450B-9FA2-769E25BC329D}"/>
                </a:ext>
              </a:extLst>
            </xdr:cNvPr>
            <xdr:cNvCxnSpPr>
              <a:stCxn id="12" idx="1"/>
            </xdr:cNvCxnSpPr>
          </xdr:nvCxnSpPr>
          <xdr:spPr>
            <a:xfrm flipH="1">
              <a:off x="1695451" y="13534362"/>
              <a:ext cx="2962274" cy="1721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editAs="oneCell">
    <xdr:from>
      <xdr:col>1</xdr:col>
      <xdr:colOff>47625</xdr:colOff>
      <xdr:row>52</xdr:row>
      <xdr:rowOff>9525</xdr:rowOff>
    </xdr:from>
    <xdr:to>
      <xdr:col>37</xdr:col>
      <xdr:colOff>38100</xdr:colOff>
      <xdr:row>77</xdr:row>
      <xdr:rowOff>114300</xdr:rowOff>
    </xdr:to>
    <xdr:sp macro="" textlink="">
      <xdr:nvSpPr>
        <xdr:cNvPr id="1026" name="AutoShape 2">
          <a:extLst>
            <a:ext uri="{FF2B5EF4-FFF2-40B4-BE49-F238E27FC236}">
              <a16:creationId xmlns:a16="http://schemas.microsoft.com/office/drawing/2014/main" id="{3C908DFA-C8DC-459B-8AF1-F9A27BB2CFF1}"/>
            </a:ext>
          </a:extLst>
        </xdr:cNvPr>
        <xdr:cNvSpPr>
          <a:spLocks noChangeAspect="1" noChangeArrowheads="1"/>
        </xdr:cNvSpPr>
      </xdr:nvSpPr>
      <xdr:spPr bwMode="auto">
        <a:xfrm>
          <a:off x="171450" y="10648950"/>
          <a:ext cx="4448175" cy="5105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112</xdr:row>
      <xdr:rowOff>238125</xdr:rowOff>
    </xdr:from>
    <xdr:to>
      <xdr:col>8</xdr:col>
      <xdr:colOff>66675</xdr:colOff>
      <xdr:row>114</xdr:row>
      <xdr:rowOff>47625</xdr:rowOff>
    </xdr:to>
    <xdr:sp macro="" textlink="">
      <xdr:nvSpPr>
        <xdr:cNvPr id="37" name="大かっこ 36">
          <a:extLst>
            <a:ext uri="{FF2B5EF4-FFF2-40B4-BE49-F238E27FC236}">
              <a16:creationId xmlns:a16="http://schemas.microsoft.com/office/drawing/2014/main" id="{098A3751-9063-40D3-89B8-70126386605B}"/>
            </a:ext>
          </a:extLst>
        </xdr:cNvPr>
        <xdr:cNvSpPr/>
      </xdr:nvSpPr>
      <xdr:spPr>
        <a:xfrm>
          <a:off x="438150" y="23345775"/>
          <a:ext cx="61912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151</xdr:row>
      <xdr:rowOff>238125</xdr:rowOff>
    </xdr:from>
    <xdr:to>
      <xdr:col>10</xdr:col>
      <xdr:colOff>66675</xdr:colOff>
      <xdr:row>153</xdr:row>
      <xdr:rowOff>47625</xdr:rowOff>
    </xdr:to>
    <xdr:sp macro="" textlink="">
      <xdr:nvSpPr>
        <xdr:cNvPr id="38" name="大かっこ 37">
          <a:extLst>
            <a:ext uri="{FF2B5EF4-FFF2-40B4-BE49-F238E27FC236}">
              <a16:creationId xmlns:a16="http://schemas.microsoft.com/office/drawing/2014/main" id="{D8FDFB99-7DA2-4784-BAAA-E179D4134FD3}"/>
            </a:ext>
          </a:extLst>
        </xdr:cNvPr>
        <xdr:cNvSpPr/>
      </xdr:nvSpPr>
      <xdr:spPr>
        <a:xfrm>
          <a:off x="685800" y="32813625"/>
          <a:ext cx="61912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191</xdr:row>
      <xdr:rowOff>238125</xdr:rowOff>
    </xdr:from>
    <xdr:to>
      <xdr:col>10</xdr:col>
      <xdr:colOff>66675</xdr:colOff>
      <xdr:row>193</xdr:row>
      <xdr:rowOff>47625</xdr:rowOff>
    </xdr:to>
    <xdr:sp macro="" textlink="">
      <xdr:nvSpPr>
        <xdr:cNvPr id="39" name="大かっこ 38">
          <a:extLst>
            <a:ext uri="{FF2B5EF4-FFF2-40B4-BE49-F238E27FC236}">
              <a16:creationId xmlns:a16="http://schemas.microsoft.com/office/drawing/2014/main" id="{3FEBAA0B-78F8-4FA9-849B-519D60D130CB}"/>
            </a:ext>
          </a:extLst>
        </xdr:cNvPr>
        <xdr:cNvSpPr/>
      </xdr:nvSpPr>
      <xdr:spPr>
        <a:xfrm>
          <a:off x="685800" y="42710100"/>
          <a:ext cx="61912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70758</xdr:colOff>
      <xdr:row>48</xdr:row>
      <xdr:rowOff>117021</xdr:rowOff>
    </xdr:from>
    <xdr:to>
      <xdr:col>39</xdr:col>
      <xdr:colOff>61233</xdr:colOff>
      <xdr:row>75</xdr:row>
      <xdr:rowOff>76201</xdr:rowOff>
    </xdr:to>
    <xdr:sp macro="" textlink="">
      <xdr:nvSpPr>
        <xdr:cNvPr id="4097" name="AutoShape 1">
          <a:extLst>
            <a:ext uri="{FF2B5EF4-FFF2-40B4-BE49-F238E27FC236}">
              <a16:creationId xmlns:a16="http://schemas.microsoft.com/office/drawing/2014/main" id="{8CC2A1D0-4D5C-48F1-A4FC-C1C56171392D}"/>
            </a:ext>
          </a:extLst>
        </xdr:cNvPr>
        <xdr:cNvSpPr>
          <a:spLocks noChangeAspect="1" noChangeArrowheads="1"/>
        </xdr:cNvSpPr>
      </xdr:nvSpPr>
      <xdr:spPr bwMode="auto">
        <a:xfrm>
          <a:off x="928008" y="9791700"/>
          <a:ext cx="3909332" cy="53271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80283</xdr:colOff>
      <xdr:row>5</xdr:row>
      <xdr:rowOff>123823</xdr:rowOff>
    </xdr:from>
    <xdr:to>
      <xdr:col>51</xdr:col>
      <xdr:colOff>42184</xdr:colOff>
      <xdr:row>13</xdr:row>
      <xdr:rowOff>123825</xdr:rowOff>
    </xdr:to>
    <xdr:sp macro="" textlink="">
      <xdr:nvSpPr>
        <xdr:cNvPr id="3" name="四角形: 角を丸くする 2">
          <a:extLst>
            <a:ext uri="{FF2B5EF4-FFF2-40B4-BE49-F238E27FC236}">
              <a16:creationId xmlns:a16="http://schemas.microsoft.com/office/drawing/2014/main" id="{1D1C1554-827B-4840-8262-3E879A3D8BA7}"/>
            </a:ext>
          </a:extLst>
        </xdr:cNvPr>
        <xdr:cNvSpPr/>
      </xdr:nvSpPr>
      <xdr:spPr>
        <a:xfrm>
          <a:off x="451758" y="1323973"/>
          <a:ext cx="5905501" cy="1600202"/>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　掛金率及び組合員の平均標準報酬月額は</a:t>
          </a:r>
          <a:r>
            <a:rPr kumimoji="1" lang="ja-JP" altLang="en-US" sz="1100" b="0">
              <a:solidFill>
                <a:schemeClr val="tx1"/>
              </a:solidFill>
              <a:latin typeface="ＭＳ ゴシック" panose="020B0609070205080204" pitchFamily="49" charset="-128"/>
              <a:ea typeface="ＭＳ ゴシック" panose="020B0609070205080204" pitchFamily="49" charset="-128"/>
            </a:rPr>
            <a:t>毎年度見直し</a:t>
          </a:r>
          <a:r>
            <a:rPr kumimoji="1" lang="ja-JP" altLang="en-US" sz="1100">
              <a:solidFill>
                <a:schemeClr val="tx1"/>
              </a:solidFill>
              <a:latin typeface="ＭＳ 明朝" panose="02020609040205080304" pitchFamily="17" charset="-128"/>
              <a:ea typeface="ＭＳ 明朝" panose="02020609040205080304" pitchFamily="17" charset="-128"/>
            </a:rPr>
            <a:t>が行われます。</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任意継続掛金は、</a:t>
          </a:r>
          <a:r>
            <a:rPr kumimoji="1" lang="ja-JP" altLang="en-US" sz="1100">
              <a:solidFill>
                <a:schemeClr val="tx1"/>
              </a:solidFill>
              <a:latin typeface="ＭＳ ゴシック" panose="020B0609070205080204" pitchFamily="49" charset="-128"/>
              <a:ea typeface="ＭＳ ゴシック" panose="020B0609070205080204" pitchFamily="49" charset="-128"/>
            </a:rPr>
            <a:t>１年分又は半年分を一括で前納</a:t>
          </a:r>
          <a:r>
            <a:rPr kumimoji="1" lang="ja-JP" altLang="en-US" sz="1100">
              <a:solidFill>
                <a:schemeClr val="tx1"/>
              </a:solidFill>
              <a:latin typeface="ＭＳ 明朝" panose="02020609040205080304" pitchFamily="17" charset="-128"/>
              <a:ea typeface="ＭＳ 明朝" panose="02020609040205080304" pitchFamily="17" charset="-128"/>
            </a:rPr>
            <a:t>することができます（前納できる</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る期間は最長１年分です。）。</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翌年度以降の掛金額は、初年度と同様の方法で算定します。</a:t>
          </a:r>
          <a:r>
            <a:rPr kumimoji="1" lang="ja-JP" altLang="en-US" sz="1100">
              <a:solidFill>
                <a:schemeClr val="tx1"/>
              </a:solidFill>
              <a:latin typeface="ＭＳ ゴシック" panose="020B0609070205080204" pitchFamily="49" charset="-128"/>
              <a:ea typeface="ＭＳ ゴシック" panose="020B0609070205080204" pitchFamily="49" charset="-128"/>
            </a:rPr>
            <a:t>退職後に収入が減少し</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ても、翌年度以降の掛金が減額することはありません。</a:t>
          </a:r>
          <a:r>
            <a:rPr kumimoji="1" lang="ja-JP" altLang="en-US" sz="1100">
              <a:solidFill>
                <a:schemeClr val="tx1"/>
              </a:solidFill>
              <a:latin typeface="ＭＳ 明朝" panose="02020609040205080304" pitchFamily="17" charset="-128"/>
              <a:ea typeface="ＭＳ 明朝" panose="02020609040205080304" pitchFamily="17" charset="-128"/>
            </a:rPr>
            <a:t>あらかじめご了承ください。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20</xdr:row>
      <xdr:rowOff>114299</xdr:rowOff>
    </xdr:from>
    <xdr:to>
      <xdr:col>17</xdr:col>
      <xdr:colOff>19050</xdr:colOff>
      <xdr:row>23</xdr:row>
      <xdr:rowOff>123824</xdr:rowOff>
    </xdr:to>
    <xdr:sp macro="" textlink="">
      <xdr:nvSpPr>
        <xdr:cNvPr id="2" name="楕円 1">
          <a:extLst>
            <a:ext uri="{FF2B5EF4-FFF2-40B4-BE49-F238E27FC236}">
              <a16:creationId xmlns:a16="http://schemas.microsoft.com/office/drawing/2014/main" id="{31B866DE-45E1-4342-B292-6C5D847603B2}"/>
            </a:ext>
          </a:extLst>
        </xdr:cNvPr>
        <xdr:cNvSpPr/>
      </xdr:nvSpPr>
      <xdr:spPr>
        <a:xfrm>
          <a:off x="1485900" y="4724399"/>
          <a:ext cx="752475" cy="752475"/>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200" b="1">
              <a:latin typeface="HG正楷書体-PRO" panose="03000600000000000000" pitchFamily="66" charset="-128"/>
              <a:ea typeface="HG正楷書体-PRO" panose="03000600000000000000" pitchFamily="66" charset="-128"/>
            </a:rPr>
            <a:t>銀行の</a:t>
          </a:r>
          <a:endParaRPr kumimoji="1" lang="en-US" altLang="ja-JP" sz="1200" b="1">
            <a:latin typeface="HG正楷書体-PRO" panose="03000600000000000000" pitchFamily="66" charset="-128"/>
            <a:ea typeface="HG正楷書体-PRO" panose="03000600000000000000" pitchFamily="66" charset="-128"/>
          </a:endParaRPr>
        </a:p>
        <a:p>
          <a:pPr algn="ctr"/>
          <a:r>
            <a:rPr kumimoji="1" lang="ja-JP" altLang="en-US" sz="1200" b="1">
              <a:latin typeface="HG正楷書体-PRO" panose="03000600000000000000" pitchFamily="66" charset="-128"/>
              <a:ea typeface="HG正楷書体-PRO" panose="03000600000000000000" pitchFamily="66" charset="-128"/>
            </a:rPr>
            <a:t>承認印</a:t>
          </a:r>
        </a:p>
      </xdr:txBody>
    </xdr:sp>
    <xdr:clientData/>
  </xdr:twoCellAnchor>
  <xdr:twoCellAnchor>
    <xdr:from>
      <xdr:col>3</xdr:col>
      <xdr:colOff>66675</xdr:colOff>
      <xdr:row>16</xdr:row>
      <xdr:rowOff>238125</xdr:rowOff>
    </xdr:from>
    <xdr:to>
      <xdr:col>8</xdr:col>
      <xdr:colOff>66675</xdr:colOff>
      <xdr:row>18</xdr:row>
      <xdr:rowOff>47625</xdr:rowOff>
    </xdr:to>
    <xdr:sp macro="" textlink="">
      <xdr:nvSpPr>
        <xdr:cNvPr id="3" name="大かっこ 2">
          <a:extLst>
            <a:ext uri="{FF2B5EF4-FFF2-40B4-BE49-F238E27FC236}">
              <a16:creationId xmlns:a16="http://schemas.microsoft.com/office/drawing/2014/main" id="{F4FA817D-73E7-4227-890A-4BF5FA0AC68E}"/>
            </a:ext>
          </a:extLst>
        </xdr:cNvPr>
        <xdr:cNvSpPr/>
      </xdr:nvSpPr>
      <xdr:spPr>
        <a:xfrm>
          <a:off x="438150" y="3857625"/>
          <a:ext cx="71437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114300</xdr:colOff>
      <xdr:row>7</xdr:row>
      <xdr:rowOff>123825</xdr:rowOff>
    </xdr:from>
    <xdr:to>
      <xdr:col>52</xdr:col>
      <xdr:colOff>38100</xdr:colOff>
      <xdr:row>13</xdr:row>
      <xdr:rowOff>333557</xdr:rowOff>
    </xdr:to>
    <xdr:grpSp>
      <xdr:nvGrpSpPr>
        <xdr:cNvPr id="4" name="グループ化 3">
          <a:extLst>
            <a:ext uri="{FF2B5EF4-FFF2-40B4-BE49-F238E27FC236}">
              <a16:creationId xmlns:a16="http://schemas.microsoft.com/office/drawing/2014/main" id="{488872DC-878B-4861-93C9-5CC4D3A41D9B}"/>
            </a:ext>
          </a:extLst>
        </xdr:cNvPr>
        <xdr:cNvGrpSpPr/>
      </xdr:nvGrpSpPr>
      <xdr:grpSpPr>
        <a:xfrm>
          <a:off x="6172200" y="1685925"/>
          <a:ext cx="419100" cy="1638482"/>
          <a:chOff x="6181725" y="11534775"/>
          <a:chExt cx="419100" cy="1638482"/>
        </a:xfrm>
      </xdr:grpSpPr>
      <xdr:cxnSp macro="">
        <xdr:nvCxnSpPr>
          <xdr:cNvPr id="5" name="直線コネクタ 4">
            <a:extLst>
              <a:ext uri="{FF2B5EF4-FFF2-40B4-BE49-F238E27FC236}">
                <a16:creationId xmlns:a16="http://schemas.microsoft.com/office/drawing/2014/main" id="{3565359E-70E7-976B-89B7-AA38F55EEA6F}"/>
              </a:ext>
            </a:extLst>
          </xdr:cNvPr>
          <xdr:cNvCxnSpPr/>
        </xdr:nvCxnSpPr>
        <xdr:spPr>
          <a:xfrm>
            <a:off x="6438900" y="11534775"/>
            <a:ext cx="0" cy="163830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6" name="直線コネクタ 5">
            <a:extLst>
              <a:ext uri="{FF2B5EF4-FFF2-40B4-BE49-F238E27FC236}">
                <a16:creationId xmlns:a16="http://schemas.microsoft.com/office/drawing/2014/main" id="{D02C01CA-DED4-9D01-A7E0-1503EDD09170}"/>
              </a:ext>
            </a:extLst>
          </xdr:cNvPr>
          <xdr:cNvCxnSpPr/>
        </xdr:nvCxnSpPr>
        <xdr:spPr>
          <a:xfrm>
            <a:off x="6191250" y="115347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7" name="直線コネクタ 6">
            <a:extLst>
              <a:ext uri="{FF2B5EF4-FFF2-40B4-BE49-F238E27FC236}">
                <a16:creationId xmlns:a16="http://schemas.microsoft.com/office/drawing/2014/main" id="{02FE44F2-7382-238E-2B94-F2C7E57675E9}"/>
              </a:ext>
            </a:extLst>
          </xdr:cNvPr>
          <xdr:cNvCxnSpPr/>
        </xdr:nvCxnSpPr>
        <xdr:spPr>
          <a:xfrm>
            <a:off x="6181725" y="13173257"/>
            <a:ext cx="257175"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8" name="正方形/長方形 7">
            <a:extLst>
              <a:ext uri="{FF2B5EF4-FFF2-40B4-BE49-F238E27FC236}">
                <a16:creationId xmlns:a16="http://schemas.microsoft.com/office/drawing/2014/main" id="{676DB745-0AEE-B1E0-3BA2-E00298B0C10A}"/>
              </a:ext>
            </a:extLst>
          </xdr:cNvPr>
          <xdr:cNvSpPr/>
        </xdr:nvSpPr>
        <xdr:spPr>
          <a:xfrm>
            <a:off x="6286500" y="11967647"/>
            <a:ext cx="314325" cy="7941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49</xdr:col>
      <xdr:colOff>0</xdr:colOff>
      <xdr:row>25</xdr:row>
      <xdr:rowOff>133350</xdr:rowOff>
    </xdr:from>
    <xdr:to>
      <xdr:col>52</xdr:col>
      <xdr:colOff>38100</xdr:colOff>
      <xdr:row>31</xdr:row>
      <xdr:rowOff>200025</xdr:rowOff>
    </xdr:to>
    <xdr:grpSp>
      <xdr:nvGrpSpPr>
        <xdr:cNvPr id="9" name="グループ化 8">
          <a:extLst>
            <a:ext uri="{FF2B5EF4-FFF2-40B4-BE49-F238E27FC236}">
              <a16:creationId xmlns:a16="http://schemas.microsoft.com/office/drawing/2014/main" id="{E7728756-E570-42C4-BBE7-3A17457DB2C7}"/>
            </a:ext>
          </a:extLst>
        </xdr:cNvPr>
        <xdr:cNvGrpSpPr/>
      </xdr:nvGrpSpPr>
      <xdr:grpSpPr>
        <a:xfrm>
          <a:off x="6181725" y="5962650"/>
          <a:ext cx="409575" cy="1695450"/>
          <a:chOff x="6191250" y="15954375"/>
          <a:chExt cx="409575" cy="1552575"/>
        </a:xfrm>
      </xdr:grpSpPr>
      <xdr:cxnSp macro="">
        <xdr:nvCxnSpPr>
          <xdr:cNvPr id="10" name="直線コネクタ 9">
            <a:extLst>
              <a:ext uri="{FF2B5EF4-FFF2-40B4-BE49-F238E27FC236}">
                <a16:creationId xmlns:a16="http://schemas.microsoft.com/office/drawing/2014/main" id="{02E15A15-4857-0A5A-ECA5-407A3CFEEA3A}"/>
              </a:ext>
            </a:extLst>
          </xdr:cNvPr>
          <xdr:cNvCxnSpPr/>
        </xdr:nvCxnSpPr>
        <xdr:spPr>
          <a:xfrm>
            <a:off x="6438900" y="15954375"/>
            <a:ext cx="0" cy="1552575"/>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714F7B24-BD2D-CCE3-D87C-4AD77D7F7D4D}"/>
              </a:ext>
            </a:extLst>
          </xdr:cNvPr>
          <xdr:cNvCxnSpPr/>
        </xdr:nvCxnSpPr>
        <xdr:spPr>
          <a:xfrm>
            <a:off x="6191250" y="159543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2" name="直線コネクタ 11">
            <a:extLst>
              <a:ext uri="{FF2B5EF4-FFF2-40B4-BE49-F238E27FC236}">
                <a16:creationId xmlns:a16="http://schemas.microsoft.com/office/drawing/2014/main" id="{77DFEFB4-47D2-5EFB-37FC-68D9E9270B91}"/>
              </a:ext>
            </a:extLst>
          </xdr:cNvPr>
          <xdr:cNvCxnSpPr/>
        </xdr:nvCxnSpPr>
        <xdr:spPr>
          <a:xfrm>
            <a:off x="6191250" y="17506950"/>
            <a:ext cx="247650"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13" name="正方形/長方形 12">
            <a:extLst>
              <a:ext uri="{FF2B5EF4-FFF2-40B4-BE49-F238E27FC236}">
                <a16:creationId xmlns:a16="http://schemas.microsoft.com/office/drawing/2014/main" id="{C79C4891-3D2B-B495-7201-E6C616CEC1BE}"/>
              </a:ext>
            </a:extLst>
          </xdr:cNvPr>
          <xdr:cNvSpPr/>
        </xdr:nvSpPr>
        <xdr:spPr>
          <a:xfrm>
            <a:off x="6286500" y="16311509"/>
            <a:ext cx="314325" cy="8096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3</xdr:col>
      <xdr:colOff>66675</xdr:colOff>
      <xdr:row>16</xdr:row>
      <xdr:rowOff>238125</xdr:rowOff>
    </xdr:from>
    <xdr:to>
      <xdr:col>8</xdr:col>
      <xdr:colOff>66675</xdr:colOff>
      <xdr:row>18</xdr:row>
      <xdr:rowOff>47625</xdr:rowOff>
    </xdr:to>
    <xdr:sp macro="" textlink="">
      <xdr:nvSpPr>
        <xdr:cNvPr id="14" name="大かっこ 13">
          <a:extLst>
            <a:ext uri="{FF2B5EF4-FFF2-40B4-BE49-F238E27FC236}">
              <a16:creationId xmlns:a16="http://schemas.microsoft.com/office/drawing/2014/main" id="{4F7DAF2B-9DE5-497F-BFB9-03DE508D7D79}"/>
            </a:ext>
          </a:extLst>
        </xdr:cNvPr>
        <xdr:cNvSpPr/>
      </xdr:nvSpPr>
      <xdr:spPr>
        <a:xfrm>
          <a:off x="438150" y="3857625"/>
          <a:ext cx="71437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114300</xdr:colOff>
      <xdr:row>7</xdr:row>
      <xdr:rowOff>123825</xdr:rowOff>
    </xdr:from>
    <xdr:to>
      <xdr:col>52</xdr:col>
      <xdr:colOff>38100</xdr:colOff>
      <xdr:row>13</xdr:row>
      <xdr:rowOff>333557</xdr:rowOff>
    </xdr:to>
    <xdr:grpSp>
      <xdr:nvGrpSpPr>
        <xdr:cNvPr id="15" name="グループ化 14">
          <a:extLst>
            <a:ext uri="{FF2B5EF4-FFF2-40B4-BE49-F238E27FC236}">
              <a16:creationId xmlns:a16="http://schemas.microsoft.com/office/drawing/2014/main" id="{07B3797B-19DA-4995-8DE0-D8725C0FA762}"/>
            </a:ext>
          </a:extLst>
        </xdr:cNvPr>
        <xdr:cNvGrpSpPr/>
      </xdr:nvGrpSpPr>
      <xdr:grpSpPr>
        <a:xfrm>
          <a:off x="6172200" y="1685925"/>
          <a:ext cx="419100" cy="1638482"/>
          <a:chOff x="6181725" y="11534775"/>
          <a:chExt cx="419100" cy="1638482"/>
        </a:xfrm>
      </xdr:grpSpPr>
      <xdr:cxnSp macro="">
        <xdr:nvCxnSpPr>
          <xdr:cNvPr id="16" name="直線コネクタ 15">
            <a:extLst>
              <a:ext uri="{FF2B5EF4-FFF2-40B4-BE49-F238E27FC236}">
                <a16:creationId xmlns:a16="http://schemas.microsoft.com/office/drawing/2014/main" id="{F8601CB4-9C2B-7F1D-A982-B2118D513A65}"/>
              </a:ext>
            </a:extLst>
          </xdr:cNvPr>
          <xdr:cNvCxnSpPr/>
        </xdr:nvCxnSpPr>
        <xdr:spPr>
          <a:xfrm>
            <a:off x="6438900" y="11534775"/>
            <a:ext cx="0" cy="163830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7" name="直線コネクタ 16">
            <a:extLst>
              <a:ext uri="{FF2B5EF4-FFF2-40B4-BE49-F238E27FC236}">
                <a16:creationId xmlns:a16="http://schemas.microsoft.com/office/drawing/2014/main" id="{80492A8C-CFF0-A2A5-DDCC-A6BE25325705}"/>
              </a:ext>
            </a:extLst>
          </xdr:cNvPr>
          <xdr:cNvCxnSpPr/>
        </xdr:nvCxnSpPr>
        <xdr:spPr>
          <a:xfrm>
            <a:off x="6191250" y="115347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8" name="直線コネクタ 17">
            <a:extLst>
              <a:ext uri="{FF2B5EF4-FFF2-40B4-BE49-F238E27FC236}">
                <a16:creationId xmlns:a16="http://schemas.microsoft.com/office/drawing/2014/main" id="{6BA91969-2BBC-39C6-5ACE-07248DC1155A}"/>
              </a:ext>
            </a:extLst>
          </xdr:cNvPr>
          <xdr:cNvCxnSpPr/>
        </xdr:nvCxnSpPr>
        <xdr:spPr>
          <a:xfrm>
            <a:off x="6181725" y="13173257"/>
            <a:ext cx="257175"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19" name="正方形/長方形 18">
            <a:extLst>
              <a:ext uri="{FF2B5EF4-FFF2-40B4-BE49-F238E27FC236}">
                <a16:creationId xmlns:a16="http://schemas.microsoft.com/office/drawing/2014/main" id="{4C0506BC-CA21-9E27-AB45-FE3A8CA219A6}"/>
              </a:ext>
            </a:extLst>
          </xdr:cNvPr>
          <xdr:cNvSpPr/>
        </xdr:nvSpPr>
        <xdr:spPr>
          <a:xfrm>
            <a:off x="6286500" y="11967647"/>
            <a:ext cx="314325" cy="79415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49</xdr:col>
      <xdr:colOff>0</xdr:colOff>
      <xdr:row>25</xdr:row>
      <xdr:rowOff>133350</xdr:rowOff>
    </xdr:from>
    <xdr:to>
      <xdr:col>52</xdr:col>
      <xdr:colOff>38100</xdr:colOff>
      <xdr:row>31</xdr:row>
      <xdr:rowOff>200025</xdr:rowOff>
    </xdr:to>
    <xdr:grpSp>
      <xdr:nvGrpSpPr>
        <xdr:cNvPr id="20" name="グループ化 19">
          <a:extLst>
            <a:ext uri="{FF2B5EF4-FFF2-40B4-BE49-F238E27FC236}">
              <a16:creationId xmlns:a16="http://schemas.microsoft.com/office/drawing/2014/main" id="{CB95DC3D-F878-41B2-A1A3-1199BF03A573}"/>
            </a:ext>
          </a:extLst>
        </xdr:cNvPr>
        <xdr:cNvGrpSpPr/>
      </xdr:nvGrpSpPr>
      <xdr:grpSpPr>
        <a:xfrm>
          <a:off x="6181725" y="5962650"/>
          <a:ext cx="409575" cy="1695450"/>
          <a:chOff x="6191250" y="15954375"/>
          <a:chExt cx="409575" cy="1552575"/>
        </a:xfrm>
      </xdr:grpSpPr>
      <xdr:cxnSp macro="">
        <xdr:nvCxnSpPr>
          <xdr:cNvPr id="21" name="直線コネクタ 20">
            <a:extLst>
              <a:ext uri="{FF2B5EF4-FFF2-40B4-BE49-F238E27FC236}">
                <a16:creationId xmlns:a16="http://schemas.microsoft.com/office/drawing/2014/main" id="{963AA95B-C74F-7557-9FBE-A1705FCE1607}"/>
              </a:ext>
            </a:extLst>
          </xdr:cNvPr>
          <xdr:cNvCxnSpPr/>
        </xdr:nvCxnSpPr>
        <xdr:spPr>
          <a:xfrm>
            <a:off x="6438900" y="15954375"/>
            <a:ext cx="0" cy="1552575"/>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22" name="直線コネクタ 21">
            <a:extLst>
              <a:ext uri="{FF2B5EF4-FFF2-40B4-BE49-F238E27FC236}">
                <a16:creationId xmlns:a16="http://schemas.microsoft.com/office/drawing/2014/main" id="{2AF51D42-A8C5-54AD-DEFF-5373B30F268E}"/>
              </a:ext>
            </a:extLst>
          </xdr:cNvPr>
          <xdr:cNvCxnSpPr/>
        </xdr:nvCxnSpPr>
        <xdr:spPr>
          <a:xfrm>
            <a:off x="6191250" y="15954375"/>
            <a:ext cx="247650"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23" name="直線コネクタ 22">
            <a:extLst>
              <a:ext uri="{FF2B5EF4-FFF2-40B4-BE49-F238E27FC236}">
                <a16:creationId xmlns:a16="http://schemas.microsoft.com/office/drawing/2014/main" id="{3250696B-D69A-D32D-D0DA-6FF65E067025}"/>
              </a:ext>
            </a:extLst>
          </xdr:cNvPr>
          <xdr:cNvCxnSpPr/>
        </xdr:nvCxnSpPr>
        <xdr:spPr>
          <a:xfrm>
            <a:off x="6191250" y="17506950"/>
            <a:ext cx="247650" cy="0"/>
          </a:xfrm>
          <a:prstGeom prst="line">
            <a:avLst/>
          </a:prstGeom>
        </xdr:spPr>
        <xdr:style>
          <a:lnRef idx="1">
            <a:schemeClr val="accent2"/>
          </a:lnRef>
          <a:fillRef idx="0">
            <a:schemeClr val="accent2"/>
          </a:fillRef>
          <a:effectRef idx="0">
            <a:schemeClr val="accent2"/>
          </a:effectRef>
          <a:fontRef idx="minor">
            <a:schemeClr val="tx1"/>
          </a:fontRef>
        </xdr:style>
      </xdr:cxnSp>
      <xdr:sp macro="" textlink="">
        <xdr:nvSpPr>
          <xdr:cNvPr id="24" name="正方形/長方形 23">
            <a:extLst>
              <a:ext uri="{FF2B5EF4-FFF2-40B4-BE49-F238E27FC236}">
                <a16:creationId xmlns:a16="http://schemas.microsoft.com/office/drawing/2014/main" id="{B636659D-EC1E-D3EF-5F2A-F47623236E89}"/>
              </a:ext>
            </a:extLst>
          </xdr:cNvPr>
          <xdr:cNvSpPr/>
        </xdr:nvSpPr>
        <xdr:spPr>
          <a:xfrm>
            <a:off x="6286500" y="16311509"/>
            <a:ext cx="314325" cy="8096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3300"/>
                </a:solidFill>
                <a:latin typeface="ＭＳ 明朝" panose="02020609040205080304" pitchFamily="17" charset="-128"/>
                <a:ea typeface="ＭＳ 明朝" panose="02020609040205080304" pitchFamily="17" charset="-128"/>
              </a:rPr>
              <a:t>全員記入</a:t>
            </a:r>
          </a:p>
        </xdr:txBody>
      </xdr:sp>
    </xdr:grpSp>
    <xdr:clientData/>
  </xdr:twoCellAnchor>
  <xdr:twoCellAnchor>
    <xdr:from>
      <xdr:col>3</xdr:col>
      <xdr:colOff>66675</xdr:colOff>
      <xdr:row>16</xdr:row>
      <xdr:rowOff>238125</xdr:rowOff>
    </xdr:from>
    <xdr:to>
      <xdr:col>8</xdr:col>
      <xdr:colOff>66675</xdr:colOff>
      <xdr:row>18</xdr:row>
      <xdr:rowOff>47625</xdr:rowOff>
    </xdr:to>
    <xdr:sp macro="" textlink="">
      <xdr:nvSpPr>
        <xdr:cNvPr id="25" name="大かっこ 24">
          <a:extLst>
            <a:ext uri="{FF2B5EF4-FFF2-40B4-BE49-F238E27FC236}">
              <a16:creationId xmlns:a16="http://schemas.microsoft.com/office/drawing/2014/main" id="{C0B8FB6C-0156-4757-97EB-3A1687CD4031}"/>
            </a:ext>
          </a:extLst>
        </xdr:cNvPr>
        <xdr:cNvSpPr/>
      </xdr:nvSpPr>
      <xdr:spPr>
        <a:xfrm>
          <a:off x="438150" y="3857625"/>
          <a:ext cx="714375"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4.75\4_&#32076;&#29702;&#25285;&#24403;\00&#12501;&#12449;&#12452;&#12523;&#22522;&#28310;&#34920;&#12393;&#12362;&#12426;&#12398;&#12501;&#12449;&#12452;&#12523;&#12304;&#38619;&#22411;&#65306;&#12467;&#12500;&#12540;&#12375;&#12390;&#12363;&#12425;&#20351;&#29992;&#12377;&#12427;&#12371;&#12392;&#12305;\504\01_&#20849;&#28168;&#32068;&#21512;\06_&#32076;&#29702;&#20840;&#33324;\120_&#25903;&#37096;&#27096;&#24335;\&#20219;&#24847;&#32153;&#32154;&#25499;&#37329;&#12395;&#20418;&#12427;&#30003;&#20986;&#26360;\&#65288;&#25903;&#37096;&#20445;&#31649;&#29256;&#65289;&#20219;&#24847;&#32153;&#32154;&#25499;&#37329;&#12395;&#20418;&#12427;&#30003;&#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用シート"/>
      <sheetName val="画像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C5CE-5E44-4206-9D6A-B29EC030BD7A}">
  <sheetPr>
    <pageSetUpPr fitToPage="1"/>
  </sheetPr>
  <dimension ref="A1:D19"/>
  <sheetViews>
    <sheetView tabSelected="1" workbookViewId="0">
      <selection activeCell="B6" sqref="B6"/>
    </sheetView>
  </sheetViews>
  <sheetFormatPr defaultRowHeight="24.95" customHeight="1"/>
  <cols>
    <col min="1" max="1" width="20.625" style="59" customWidth="1"/>
    <col min="2" max="2" width="40.625" style="59" customWidth="1"/>
    <col min="3" max="3" width="9" style="60"/>
    <col min="4" max="16384" width="9" style="59"/>
  </cols>
  <sheetData>
    <row r="1" spans="1:4" ht="24.95" customHeight="1">
      <c r="A1" s="59" t="s">
        <v>113</v>
      </c>
    </row>
    <row r="3" spans="1:4" ht="24.95" customHeight="1" thickBot="1">
      <c r="A3" s="58" t="s">
        <v>106</v>
      </c>
    </row>
    <row r="4" spans="1:4" ht="24.95" customHeight="1">
      <c r="A4" s="66" t="s">
        <v>96</v>
      </c>
      <c r="B4" s="68"/>
      <c r="C4" s="62"/>
      <c r="D4" s="63"/>
    </row>
    <row r="5" spans="1:4" ht="24.95" customHeight="1">
      <c r="A5" s="65" t="s">
        <v>26</v>
      </c>
      <c r="B5" s="69"/>
      <c r="C5" s="64" t="str">
        <f>IF($B$5="","",ASC(TEXT($B$5,"000000")))</f>
        <v/>
      </c>
      <c r="D5" s="63"/>
    </row>
    <row r="6" spans="1:4" ht="24.95" customHeight="1">
      <c r="A6" s="65" t="s">
        <v>29</v>
      </c>
      <c r="B6" s="69"/>
      <c r="C6" s="64" t="str">
        <f>DBCS(PHONETIC($B$6))</f>
        <v/>
      </c>
      <c r="D6" s="63"/>
    </row>
    <row r="7" spans="1:4" ht="24.95" customHeight="1">
      <c r="A7" s="65" t="s">
        <v>25</v>
      </c>
      <c r="B7" s="69"/>
      <c r="C7" s="64"/>
      <c r="D7" s="63"/>
    </row>
    <row r="8" spans="1:4" ht="24.95" customHeight="1">
      <c r="A8" s="65" t="s">
        <v>27</v>
      </c>
      <c r="B8" s="74"/>
      <c r="C8" s="64" t="str">
        <f>ASC($B$8)</f>
        <v/>
      </c>
      <c r="D8" s="63"/>
    </row>
    <row r="9" spans="1:4" ht="24.95" customHeight="1" thickBot="1">
      <c r="A9" s="67" t="s">
        <v>101</v>
      </c>
      <c r="B9" s="70"/>
      <c r="C9" s="64" t="e">
        <f>VALUE(LEFT(掛金の納入方法,1))</f>
        <v>#VALUE!</v>
      </c>
      <c r="D9" s="63"/>
    </row>
    <row r="10" spans="1:4" ht="24.95" customHeight="1">
      <c r="B10" s="61"/>
      <c r="C10" s="64"/>
      <c r="D10" s="63"/>
    </row>
    <row r="11" spans="1:4" ht="24.95" customHeight="1">
      <c r="A11" s="58" t="s">
        <v>111</v>
      </c>
      <c r="B11" s="61"/>
      <c r="C11" s="64"/>
      <c r="D11" s="63"/>
    </row>
    <row r="12" spans="1:4" ht="24.95" customHeight="1">
      <c r="A12" s="58" t="s">
        <v>110</v>
      </c>
      <c r="B12" s="61"/>
      <c r="C12" s="64"/>
      <c r="D12" s="63"/>
    </row>
    <row r="13" spans="1:4" ht="24.95" customHeight="1" thickBot="1">
      <c r="A13" s="58" t="s">
        <v>109</v>
      </c>
      <c r="B13" s="61"/>
      <c r="C13" s="64"/>
      <c r="D13" s="63"/>
    </row>
    <row r="14" spans="1:4" ht="24.95" customHeight="1">
      <c r="A14" s="66" t="s">
        <v>99</v>
      </c>
      <c r="B14" s="71"/>
      <c r="C14" s="64" t="str">
        <f>_xlfn.IFS(銀行名="りそな","0010",銀行名="埼玉りそな","0017",銀行名="","")</f>
        <v/>
      </c>
      <c r="D14" s="63"/>
    </row>
    <row r="15" spans="1:4" ht="24.95" customHeight="1">
      <c r="A15" s="65" t="s">
        <v>94</v>
      </c>
      <c r="B15" s="69"/>
      <c r="C15" s="64"/>
      <c r="D15" s="63"/>
    </row>
    <row r="16" spans="1:4" ht="24.95" customHeight="1">
      <c r="A16" s="65" t="s">
        <v>35</v>
      </c>
      <c r="B16" s="69"/>
      <c r="C16" s="64" t="str">
        <f>IF($B$16="","",ASC(TEXT($B$16,"000")))</f>
        <v/>
      </c>
      <c r="D16" s="63"/>
    </row>
    <row r="17" spans="1:4" ht="24.95" customHeight="1" thickBot="1">
      <c r="A17" s="67" t="s">
        <v>93</v>
      </c>
      <c r="B17" s="72"/>
      <c r="C17" s="64" t="str">
        <f>IF($B$17="","",ASC(TEXT($B$17,"0000000")))</f>
        <v/>
      </c>
      <c r="D17" s="63"/>
    </row>
    <row r="19" spans="1:4" ht="24.95" customHeight="1">
      <c r="A19" s="59" t="s">
        <v>115</v>
      </c>
    </row>
  </sheetData>
  <sheetProtection algorithmName="SHA-512" hashValue="ASCWxm5bGodBf/JTDjUL797FpIyaaTEu+BZDRewdqhJCJAm5VjY08syfXFcjiDAICZ3jFJM9U0O/vJA9L9cy2A==" saltValue="ZQNMo6r1CcFtfi+VAG9o3Q==" spinCount="100000" sheet="1" objects="1" scenarios="1"/>
  <phoneticPr fontId="1"/>
  <conditionalFormatting sqref="B4:B9">
    <cfRule type="containsBlanks" dxfId="4" priority="4">
      <formula>LEN(TRIM(B4))=0</formula>
    </cfRule>
  </conditionalFormatting>
  <conditionalFormatting sqref="B14">
    <cfRule type="expression" dxfId="3" priority="5">
      <formula>AND($C$9&lt;=3,$B$14="")</formula>
    </cfRule>
  </conditionalFormatting>
  <conditionalFormatting sqref="B15">
    <cfRule type="expression" dxfId="2" priority="3">
      <formula>AND($C$9&lt;=3,$B$15="")</formula>
    </cfRule>
  </conditionalFormatting>
  <conditionalFormatting sqref="B16">
    <cfRule type="expression" dxfId="1" priority="2">
      <formula>AND($C$9&lt;=3,$B$16="")</formula>
    </cfRule>
  </conditionalFormatting>
  <conditionalFormatting sqref="B17">
    <cfRule type="expression" dxfId="0" priority="1">
      <formula>AND($C$9&lt;=3,$B$17="")</formula>
    </cfRule>
  </conditionalFormatting>
  <dataValidations count="2">
    <dataValidation type="list" allowBlank="1" showInputMessage="1" showErrorMessage="1" sqref="B14" xr:uid="{0AD82462-1DF0-4F3F-9742-8A9B71FB48F2}">
      <formula1>"埼玉りそな,りそな"</formula1>
    </dataValidation>
    <dataValidation type="list" allowBlank="1" showInputMessage="1" showErrorMessage="1" sqref="B9" xr:uid="{A67B318B-7FE7-48B1-90BA-06E7A6D226ED}">
      <formula1>"１：口座振替　年一括払い,２：口座振替　半期払い,３：口座振替　各月払い,４：現金振込　年一括払い,５：現金振込　半期払い,６：現金振込　各月払い"</formula1>
    </dataValidation>
  </dataValidations>
  <pageMargins left="0.51181102362204722" right="0.15748031496062992" top="0.74803149606299213" bottom="0.74803149606299213" header="0.31496062992125984" footer="0.31496062992125984"/>
  <pageSetup paperSize="9" scale="83"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9D0-3684-4D74-A627-0A94751282C4}">
  <sheetPr codeName="Sheet1"/>
  <dimension ref="A3:BE250"/>
  <sheetViews>
    <sheetView view="pageBreakPreview" zoomScaleNormal="100" zoomScaleSheetLayoutView="100" workbookViewId="0">
      <selection activeCell="AX3" sqref="AX3"/>
    </sheetView>
  </sheetViews>
  <sheetFormatPr defaultColWidth="1.625" defaultRowHeight="15.95" customHeight="1"/>
  <cols>
    <col min="1" max="16384" width="1.625" style="1"/>
  </cols>
  <sheetData>
    <row r="3" spans="1:55" s="3" customFormat="1" ht="28.5">
      <c r="K3" s="250" t="s">
        <v>18</v>
      </c>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2"/>
    </row>
    <row r="5" spans="1:55" ht="18.75">
      <c r="A5" s="265" t="s">
        <v>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row>
    <row r="7" spans="1:55" ht="15.95" customHeight="1">
      <c r="H7" s="55"/>
      <c r="I7" s="55"/>
    </row>
    <row r="8" spans="1:55" ht="15.95" customHeight="1">
      <c r="H8" s="55"/>
      <c r="I8" s="55"/>
    </row>
    <row r="9" spans="1:55" ht="15.95" customHeight="1">
      <c r="H9" s="55"/>
      <c r="I9" s="55"/>
    </row>
    <row r="10" spans="1:55" ht="15.95" customHeight="1">
      <c r="H10" s="55"/>
      <c r="I10" s="55"/>
    </row>
    <row r="11" spans="1:55" ht="15.95" customHeight="1">
      <c r="H11" s="55"/>
      <c r="I11" s="55"/>
    </row>
    <row r="12" spans="1:55" ht="15.95" customHeight="1">
      <c r="H12" s="55"/>
      <c r="I12" s="55"/>
    </row>
    <row r="13" spans="1:55" ht="15.95" customHeight="1">
      <c r="H13" s="55"/>
      <c r="I13" s="55"/>
    </row>
    <row r="16" spans="1:55" ht="15.95" customHeight="1">
      <c r="A16" s="2" t="s">
        <v>1</v>
      </c>
    </row>
    <row r="17" spans="1:55" ht="15.95" customHeight="1">
      <c r="A17" s="1" t="s">
        <v>2</v>
      </c>
    </row>
    <row r="18" spans="1:55" ht="15.95" customHeight="1">
      <c r="C18" s="152" t="s">
        <v>3</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4"/>
    </row>
    <row r="19" spans="1:55" ht="15.95" customHeight="1">
      <c r="B19" s="1" t="s">
        <v>4</v>
      </c>
    </row>
    <row r="20" spans="1:55" ht="15.95" customHeight="1">
      <c r="D20" s="1" t="s">
        <v>5</v>
      </c>
    </row>
    <row r="21" spans="1:55" ht="15.95" customHeight="1">
      <c r="D21" s="1" t="s">
        <v>125</v>
      </c>
    </row>
    <row r="22" spans="1:55" ht="15.95" customHeight="1">
      <c r="B22" s="1" t="s">
        <v>126</v>
      </c>
    </row>
    <row r="25" spans="1:55" ht="15.95" customHeight="1">
      <c r="A25" s="2" t="s">
        <v>6</v>
      </c>
    </row>
    <row r="26" spans="1:55" ht="15.95" customHeight="1">
      <c r="B26" s="1" t="s">
        <v>7</v>
      </c>
    </row>
    <row r="27" spans="1:55" ht="15.95" customHeight="1">
      <c r="C27" s="255" t="s">
        <v>8</v>
      </c>
      <c r="D27" s="256"/>
      <c r="E27" s="256"/>
      <c r="F27" s="256"/>
      <c r="G27" s="256"/>
      <c r="H27" s="256"/>
      <c r="I27" s="256"/>
      <c r="J27" s="261" t="s">
        <v>9</v>
      </c>
      <c r="K27" s="261"/>
      <c r="L27" s="261"/>
      <c r="M27" s="261"/>
      <c r="N27" s="261"/>
      <c r="O27" s="261"/>
      <c r="P27" s="261"/>
      <c r="Q27" s="261"/>
      <c r="R27" s="261"/>
      <c r="S27" s="261"/>
      <c r="T27" s="261"/>
      <c r="U27" s="261"/>
      <c r="V27" s="261"/>
      <c r="W27" s="261"/>
      <c r="X27" s="261"/>
      <c r="Y27" s="261"/>
      <c r="Z27" s="261"/>
      <c r="AA27" s="261"/>
      <c r="AB27" s="262"/>
      <c r="AC27" s="255" t="s">
        <v>12</v>
      </c>
      <c r="AD27" s="256"/>
      <c r="AE27" s="256"/>
      <c r="AF27" s="256"/>
      <c r="AG27" s="256"/>
      <c r="AH27" s="256"/>
      <c r="AI27" s="256"/>
      <c r="AJ27" s="261" t="s">
        <v>13</v>
      </c>
      <c r="AK27" s="261"/>
      <c r="AL27" s="261"/>
      <c r="AM27" s="261"/>
      <c r="AN27" s="261"/>
      <c r="AO27" s="261"/>
      <c r="AP27" s="261"/>
      <c r="AQ27" s="261"/>
      <c r="AR27" s="261"/>
      <c r="AS27" s="261"/>
      <c r="AT27" s="261"/>
      <c r="AU27" s="261"/>
      <c r="AV27" s="261"/>
      <c r="AW27" s="261"/>
      <c r="AX27" s="261"/>
      <c r="AY27" s="261"/>
      <c r="AZ27" s="261"/>
      <c r="BA27" s="261"/>
      <c r="BB27" s="262"/>
    </row>
    <row r="28" spans="1:55" ht="15.95" customHeight="1">
      <c r="C28" s="257"/>
      <c r="D28" s="258"/>
      <c r="E28" s="258"/>
      <c r="F28" s="258"/>
      <c r="G28" s="258"/>
      <c r="H28" s="258"/>
      <c r="I28" s="258"/>
      <c r="J28" s="263" t="s">
        <v>10</v>
      </c>
      <c r="K28" s="263"/>
      <c r="L28" s="263"/>
      <c r="M28" s="263"/>
      <c r="N28" s="263"/>
      <c r="O28" s="263"/>
      <c r="P28" s="263"/>
      <c r="Q28" s="263"/>
      <c r="R28" s="263"/>
      <c r="S28" s="263"/>
      <c r="T28" s="263"/>
      <c r="U28" s="263"/>
      <c r="V28" s="263"/>
      <c r="W28" s="263"/>
      <c r="X28" s="263"/>
      <c r="Y28" s="263"/>
      <c r="Z28" s="263"/>
      <c r="AA28" s="263"/>
      <c r="AB28" s="264"/>
      <c r="AC28" s="257"/>
      <c r="AD28" s="258"/>
      <c r="AE28" s="258"/>
      <c r="AF28" s="258"/>
      <c r="AG28" s="258"/>
      <c r="AH28" s="258"/>
      <c r="AI28" s="258"/>
      <c r="AJ28" s="263" t="s">
        <v>14</v>
      </c>
      <c r="AK28" s="263"/>
      <c r="AL28" s="263"/>
      <c r="AM28" s="263"/>
      <c r="AN28" s="263"/>
      <c r="AO28" s="263"/>
      <c r="AP28" s="263"/>
      <c r="AQ28" s="263"/>
      <c r="AR28" s="263"/>
      <c r="AS28" s="263"/>
      <c r="AT28" s="263"/>
      <c r="AU28" s="263"/>
      <c r="AV28" s="263"/>
      <c r="AW28" s="263"/>
      <c r="AX28" s="263"/>
      <c r="AY28" s="263"/>
      <c r="AZ28" s="263"/>
      <c r="BA28" s="263"/>
      <c r="BB28" s="264"/>
    </row>
    <row r="29" spans="1:55" ht="15.95" customHeight="1">
      <c r="C29" s="259"/>
      <c r="D29" s="260"/>
      <c r="E29" s="260"/>
      <c r="F29" s="260"/>
      <c r="G29" s="260"/>
      <c r="H29" s="260"/>
      <c r="I29" s="260"/>
      <c r="J29" s="253" t="s">
        <v>11</v>
      </c>
      <c r="K29" s="253"/>
      <c r="L29" s="253"/>
      <c r="M29" s="253"/>
      <c r="N29" s="253"/>
      <c r="O29" s="253"/>
      <c r="P29" s="253"/>
      <c r="Q29" s="253"/>
      <c r="R29" s="253"/>
      <c r="S29" s="253"/>
      <c r="T29" s="253"/>
      <c r="U29" s="253"/>
      <c r="V29" s="253"/>
      <c r="W29" s="253"/>
      <c r="X29" s="253"/>
      <c r="Y29" s="253"/>
      <c r="Z29" s="253"/>
      <c r="AA29" s="253"/>
      <c r="AB29" s="254"/>
      <c r="AC29" s="259"/>
      <c r="AD29" s="260"/>
      <c r="AE29" s="260"/>
      <c r="AF29" s="260"/>
      <c r="AG29" s="260"/>
      <c r="AH29" s="260"/>
      <c r="AI29" s="260"/>
      <c r="AJ29" s="253" t="s">
        <v>15</v>
      </c>
      <c r="AK29" s="253"/>
      <c r="AL29" s="253"/>
      <c r="AM29" s="253"/>
      <c r="AN29" s="253"/>
      <c r="AO29" s="253"/>
      <c r="AP29" s="253"/>
      <c r="AQ29" s="253"/>
      <c r="AR29" s="253"/>
      <c r="AS29" s="253"/>
      <c r="AT29" s="253"/>
      <c r="AU29" s="253"/>
      <c r="AV29" s="253"/>
      <c r="AW29" s="253"/>
      <c r="AX29" s="253"/>
      <c r="AY29" s="253"/>
      <c r="AZ29" s="253"/>
      <c r="BA29" s="253"/>
      <c r="BB29" s="254"/>
    </row>
    <row r="30" spans="1:55" ht="15.95" customHeight="1">
      <c r="B30" s="1" t="s">
        <v>97</v>
      </c>
    </row>
    <row r="31" spans="1:55" ht="15.95" customHeight="1">
      <c r="B31" s="1" t="s">
        <v>98</v>
      </c>
    </row>
    <row r="32" spans="1:55" ht="15.95" customHeight="1">
      <c r="B32" s="1" t="s">
        <v>127</v>
      </c>
    </row>
    <row r="33" spans="2:2" ht="15.95" customHeight="1">
      <c r="B33" s="1" t="s">
        <v>128</v>
      </c>
    </row>
    <row r="34" spans="2:2" ht="15.95" customHeight="1">
      <c r="B34" s="1" t="s">
        <v>129</v>
      </c>
    </row>
    <row r="35" spans="2:2" ht="15.95" customHeight="1">
      <c r="B35" s="1" t="s">
        <v>16</v>
      </c>
    </row>
    <row r="36" spans="2:2" ht="15.95" customHeight="1">
      <c r="B36" s="1" t="s">
        <v>17</v>
      </c>
    </row>
    <row r="37" spans="2:2" ht="15.95" customHeight="1">
      <c r="B37" s="1" t="s">
        <v>130</v>
      </c>
    </row>
    <row r="51" spans="2:2" ht="18.75">
      <c r="B51" s="49" t="s">
        <v>87</v>
      </c>
    </row>
    <row r="81" spans="2:54" ht="15.95" customHeight="1">
      <c r="B81" s="50" t="s">
        <v>88</v>
      </c>
    </row>
    <row r="82" spans="2:54" ht="15.95" customHeight="1">
      <c r="B82" s="1" t="s">
        <v>123</v>
      </c>
    </row>
    <row r="83" spans="2:54" ht="15.95" customHeight="1">
      <c r="B83" s="1" t="s">
        <v>119</v>
      </c>
      <c r="AV83" s="73"/>
      <c r="AW83" s="73"/>
      <c r="AX83" s="73"/>
      <c r="AY83" s="73"/>
      <c r="AZ83" s="73"/>
      <c r="BA83" s="73"/>
      <c r="BB83" s="73"/>
    </row>
    <row r="84" spans="2:54" ht="15.95" customHeight="1">
      <c r="B84" s="1" t="s">
        <v>118</v>
      </c>
    </row>
    <row r="85" spans="2:54" ht="15.95" customHeight="1">
      <c r="B85" s="50" t="s">
        <v>89</v>
      </c>
    </row>
    <row r="86" spans="2:54" ht="15.95" customHeight="1">
      <c r="B86" s="1" t="s">
        <v>116</v>
      </c>
    </row>
    <row r="87" spans="2:54" ht="15.95" customHeight="1">
      <c r="B87" s="1" t="s">
        <v>114</v>
      </c>
    </row>
    <row r="96" spans="2:54" ht="20.100000000000001" customHeight="1">
      <c r="BA96" s="52" t="s">
        <v>117</v>
      </c>
    </row>
    <row r="97" spans="2:54" ht="21">
      <c r="B97" s="194" t="s">
        <v>19</v>
      </c>
      <c r="C97" s="195"/>
      <c r="D97" s="195"/>
      <c r="E97" s="195"/>
      <c r="F97" s="195"/>
      <c r="G97" s="195"/>
      <c r="H97" s="195"/>
      <c r="I97" s="195"/>
      <c r="J97" s="195"/>
      <c r="K97" s="195"/>
      <c r="L97" s="195"/>
      <c r="M97" s="196"/>
    </row>
    <row r="98" spans="2:54" ht="20.100000000000001" customHeight="1">
      <c r="B98" s="77" t="s">
        <v>67</v>
      </c>
      <c r="C98" s="77"/>
      <c r="D98" s="77"/>
      <c r="E98" s="77"/>
      <c r="F98" s="77"/>
      <c r="G98" s="77"/>
      <c r="H98" s="77"/>
      <c r="I98" s="77"/>
      <c r="J98" s="77"/>
      <c r="K98" s="77"/>
      <c r="L98" s="77"/>
      <c r="M98" s="77"/>
    </row>
    <row r="99" spans="2:54" ht="24">
      <c r="B99" s="197" t="s">
        <v>20</v>
      </c>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6"/>
    </row>
    <row r="100" spans="2:54" ht="9.9499999999999993" customHeight="1"/>
    <row r="101" spans="2:54" ht="20.100000000000001" customHeight="1">
      <c r="AJ101" s="5" t="str">
        <f ca="1">IF(申請日="",TEXT(TODAY(),"ggg"),TEXT(申請日,"ggg"))</f>
        <v>令和</v>
      </c>
      <c r="AK101" s="198" t="str">
        <f>IF(申請日="","",TEXT(申請日,"e"))</f>
        <v/>
      </c>
      <c r="AL101" s="198"/>
      <c r="AM101" s="198"/>
      <c r="AN101" s="77" t="s">
        <v>23</v>
      </c>
      <c r="AO101" s="77"/>
      <c r="AP101" s="198" t="str">
        <f>IF(申請日="","",MONTH(申請日))</f>
        <v/>
      </c>
      <c r="AQ101" s="198"/>
      <c r="AR101" s="198"/>
      <c r="AS101" s="77" t="s">
        <v>22</v>
      </c>
      <c r="AT101" s="77"/>
      <c r="AU101" s="198" t="str">
        <f>IF(申請日="","",DAY(申請日))</f>
        <v/>
      </c>
      <c r="AV101" s="198"/>
      <c r="AW101" s="198"/>
      <c r="AX101" s="77" t="s">
        <v>21</v>
      </c>
      <c r="AY101" s="77"/>
    </row>
    <row r="102" spans="2:54" ht="20.100000000000001" customHeight="1">
      <c r="B102" s="1" t="s">
        <v>24</v>
      </c>
    </row>
    <row r="103" spans="2:54" ht="9.9499999999999993" customHeight="1" thickBot="1"/>
    <row r="104" spans="2:54" ht="20.100000000000001" customHeight="1">
      <c r="B104" s="192" t="s">
        <v>25</v>
      </c>
      <c r="C104" s="193"/>
      <c r="D104" s="193"/>
      <c r="E104" s="193"/>
      <c r="F104" s="193"/>
      <c r="G104" s="193"/>
      <c r="H104" s="193"/>
      <c r="I104" s="193"/>
      <c r="J104" s="193"/>
      <c r="K104" s="193"/>
      <c r="L104" s="193"/>
      <c r="M104" s="193"/>
      <c r="N104" s="181" t="s">
        <v>112</v>
      </c>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3"/>
    </row>
    <row r="105" spans="2:54" ht="20.100000000000001" customHeight="1">
      <c r="B105" s="190" t="s">
        <v>26</v>
      </c>
      <c r="C105" s="121"/>
      <c r="D105" s="121"/>
      <c r="E105" s="121"/>
      <c r="F105" s="121"/>
      <c r="G105" s="121"/>
      <c r="H105" s="121"/>
      <c r="I105" s="121"/>
      <c r="J105" s="121"/>
      <c r="K105" s="121"/>
      <c r="L105" s="121"/>
      <c r="M105" s="121"/>
      <c r="N105" s="184"/>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6"/>
    </row>
    <row r="106" spans="2:54" ht="20.100000000000001" customHeight="1">
      <c r="B106" s="191" t="str">
        <f>IF(組合員氏名="","",組合員氏名)</f>
        <v/>
      </c>
      <c r="C106" s="153"/>
      <c r="D106" s="153"/>
      <c r="E106" s="153"/>
      <c r="F106" s="153"/>
      <c r="G106" s="153"/>
      <c r="H106" s="153"/>
      <c r="I106" s="153"/>
      <c r="J106" s="153"/>
      <c r="K106" s="153"/>
      <c r="L106" s="153"/>
      <c r="M106" s="153"/>
      <c r="N106" s="184"/>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6"/>
    </row>
    <row r="107" spans="2:54" ht="20.100000000000001" customHeight="1" thickBot="1">
      <c r="B107" s="177" t="str">
        <f>IFERROR(LEFT(組合員番号,1),"")</f>
        <v/>
      </c>
      <c r="C107" s="178"/>
      <c r="D107" s="178" t="str">
        <f>IFERROR(MID(組合員番号,2,1),"")</f>
        <v/>
      </c>
      <c r="E107" s="178"/>
      <c r="F107" s="178" t="str">
        <f>IFERROR(MID(組合員番号,3,1),"")</f>
        <v/>
      </c>
      <c r="G107" s="178"/>
      <c r="H107" s="178" t="str">
        <f>IFERROR(MID(組合員番号,4,1),"")</f>
        <v/>
      </c>
      <c r="I107" s="178"/>
      <c r="J107" s="178" t="str">
        <f>IFERROR(MID(組合員番号,5,1),"")</f>
        <v/>
      </c>
      <c r="K107" s="179"/>
      <c r="L107" s="179" t="str">
        <f>IFERROR(RIGHT(組合員番号,1),"")</f>
        <v/>
      </c>
      <c r="M107" s="180"/>
      <c r="N107" s="187"/>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9"/>
    </row>
    <row r="108" spans="2:54" ht="24.95" customHeight="1">
      <c r="B108" s="168"/>
      <c r="C108" s="169"/>
      <c r="D108" s="169"/>
      <c r="E108" s="169"/>
      <c r="F108" s="169"/>
      <c r="G108" s="169"/>
      <c r="H108" s="169"/>
      <c r="I108" s="169"/>
      <c r="J108" s="169"/>
      <c r="K108" s="169"/>
      <c r="L108" s="169"/>
      <c r="M108" s="169"/>
      <c r="N108" s="169"/>
      <c r="O108" s="169"/>
      <c r="P108" s="170"/>
      <c r="Q108" s="174" t="s">
        <v>27</v>
      </c>
      <c r="R108" s="175"/>
      <c r="S108" s="175"/>
      <c r="T108" s="175"/>
      <c r="U108" s="175"/>
      <c r="V108" s="175"/>
      <c r="W108" s="176"/>
      <c r="X108" s="219" t="str">
        <f>IFERROR(LEFT(電話番号,LEN(電話番号)-12),"")</f>
        <v/>
      </c>
      <c r="Y108" s="219"/>
      <c r="Z108" s="219" t="str">
        <f>IFERROR(RIGHT(LEFT(電話番号,LEN(電話番号)-11),1),"")</f>
        <v/>
      </c>
      <c r="AA108" s="219"/>
      <c r="AB108" s="219" t="str">
        <f>IFERROR(RIGHT(LEFT(電話番号,LEN(電話番号)-10),1),"")</f>
        <v/>
      </c>
      <c r="AC108" s="219"/>
      <c r="AD108" s="219" t="str">
        <f>IFERROR(RIGHT(LEFT(電話番号,LEN(電話番号)-9),1),"")</f>
        <v/>
      </c>
      <c r="AE108" s="219"/>
      <c r="AF108" s="219" t="str">
        <f>IFERROR(RIGHT(LEFT(電話番号,LEN(電話番号)-8),1),"")</f>
        <v/>
      </c>
      <c r="AG108" s="219"/>
      <c r="AH108" s="219" t="str">
        <f>IFERROR(RIGHT(LEFT(電話番号,LEN(電話番号)-7),1),"")</f>
        <v/>
      </c>
      <c r="AI108" s="219"/>
      <c r="AJ108" s="219" t="str">
        <f>IFERROR(RIGHT(LEFT(電話番号,LEN(電話番号)-6),1),"")</f>
        <v/>
      </c>
      <c r="AK108" s="219"/>
      <c r="AL108" s="219" t="str">
        <f>IFERROR(RIGHT(LEFT(電話番号,LEN(電話番号)-5),1),"")</f>
        <v/>
      </c>
      <c r="AM108" s="219"/>
      <c r="AN108" s="219" t="str">
        <f>IFERROR(RIGHT(LEFT(電話番号,LEN(電話番号)-4),1),"")</f>
        <v/>
      </c>
      <c r="AO108" s="219"/>
      <c r="AP108" s="219" t="str">
        <f>IFERROR(RIGHT(LEFT(電話番号,LEN(電話番号)-3),1),"")</f>
        <v/>
      </c>
      <c r="AQ108" s="219"/>
      <c r="AR108" s="219" t="str">
        <f>IFERROR(RIGHT(LEFT(電話番号,LEN(電話番号)-2),1),"")</f>
        <v/>
      </c>
      <c r="AS108" s="219"/>
      <c r="AT108" s="219" t="str">
        <f>IFERROR(RIGHT(LEFT(電話番号,LEN(電話番号)-1),1),"")</f>
        <v/>
      </c>
      <c r="AU108" s="219"/>
      <c r="AV108" s="219" t="str">
        <f>IFERROR(RIGHT(電話番号,1),"")</f>
        <v/>
      </c>
      <c r="AW108" s="220"/>
    </row>
    <row r="109" spans="2:54" ht="9.9499999999999993" customHeight="1" thickBot="1">
      <c r="B109" s="171"/>
      <c r="C109" s="172"/>
      <c r="D109" s="172"/>
      <c r="E109" s="172"/>
      <c r="F109" s="172"/>
      <c r="G109" s="172"/>
      <c r="H109" s="172"/>
      <c r="I109" s="172"/>
      <c r="J109" s="172"/>
      <c r="K109" s="172"/>
      <c r="L109" s="172"/>
      <c r="M109" s="172"/>
      <c r="N109" s="172"/>
      <c r="O109" s="172"/>
      <c r="P109" s="173"/>
      <c r="Q109" s="159" t="s">
        <v>95</v>
      </c>
      <c r="R109" s="160"/>
      <c r="S109" s="160"/>
      <c r="T109" s="160"/>
      <c r="U109" s="160"/>
      <c r="V109" s="160"/>
      <c r="W109" s="96"/>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218"/>
    </row>
    <row r="110" spans="2:54" ht="27.95" customHeight="1">
      <c r="B110" s="296" t="s">
        <v>28</v>
      </c>
      <c r="C110" s="297"/>
      <c r="D110" s="105" t="s">
        <v>29</v>
      </c>
      <c r="E110" s="106"/>
      <c r="F110" s="106"/>
      <c r="G110" s="106"/>
      <c r="H110" s="106"/>
      <c r="I110" s="107"/>
      <c r="J110" s="137" t="str">
        <f>IFERROR(フリガナ,"")</f>
        <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248"/>
      <c r="AJ110" s="206"/>
      <c r="AK110" s="207"/>
      <c r="AL110" s="207"/>
      <c r="AM110" s="207"/>
      <c r="AN110" s="207"/>
      <c r="AO110" s="207"/>
      <c r="AP110" s="207"/>
      <c r="AQ110" s="207"/>
      <c r="AR110" s="207"/>
      <c r="AS110" s="207"/>
      <c r="AT110" s="207"/>
      <c r="AU110" s="207"/>
      <c r="AV110" s="207"/>
      <c r="AW110" s="208"/>
    </row>
    <row r="111" spans="2:54" ht="9.9499999999999993" customHeight="1">
      <c r="B111" s="298"/>
      <c r="C111" s="299"/>
      <c r="D111" s="234" t="s">
        <v>48</v>
      </c>
      <c r="E111" s="235"/>
      <c r="F111" s="235"/>
      <c r="G111" s="235"/>
      <c r="H111" s="235"/>
      <c r="I111" s="236"/>
      <c r="J111" s="140"/>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249"/>
      <c r="AJ111" s="209"/>
      <c r="AK111" s="210"/>
      <c r="AL111" s="210"/>
      <c r="AM111" s="210"/>
      <c r="AN111" s="210"/>
      <c r="AO111" s="210"/>
      <c r="AP111" s="210"/>
      <c r="AQ111" s="210"/>
      <c r="AR111" s="210"/>
      <c r="AS111" s="210"/>
      <c r="AT111" s="210"/>
      <c r="AU111" s="210"/>
      <c r="AV111" s="210"/>
      <c r="AW111" s="211"/>
    </row>
    <row r="112" spans="2:54" ht="12" customHeight="1">
      <c r="B112" s="298"/>
      <c r="C112" s="299"/>
      <c r="D112" s="146" t="s">
        <v>30</v>
      </c>
      <c r="E112" s="147"/>
      <c r="F112" s="147"/>
      <c r="G112" s="147"/>
      <c r="H112" s="147"/>
      <c r="I112" s="148"/>
      <c r="J112" s="237" t="str">
        <f>IF(組合員氏名="","",組合員氏名)</f>
        <v/>
      </c>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9"/>
      <c r="AJ112" s="209"/>
      <c r="AK112" s="210"/>
      <c r="AL112" s="210"/>
      <c r="AM112" s="210"/>
      <c r="AN112" s="210"/>
      <c r="AO112" s="210"/>
      <c r="AP112" s="210"/>
      <c r="AQ112" s="210"/>
      <c r="AR112" s="210"/>
      <c r="AS112" s="210"/>
      <c r="AT112" s="210"/>
      <c r="AU112" s="210"/>
      <c r="AV112" s="210"/>
      <c r="AW112" s="211"/>
      <c r="AX112" s="53"/>
      <c r="AY112" s="203" t="s">
        <v>55</v>
      </c>
      <c r="AZ112" s="204"/>
      <c r="BA112" s="204"/>
      <c r="BB112" s="205"/>
    </row>
    <row r="113" spans="2:54" ht="20.100000000000001" customHeight="1">
      <c r="B113" s="298"/>
      <c r="C113" s="299"/>
      <c r="D113" s="149"/>
      <c r="E113" s="150"/>
      <c r="F113" s="150"/>
      <c r="G113" s="150"/>
      <c r="H113" s="150"/>
      <c r="I113" s="151"/>
      <c r="J113" s="240"/>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2"/>
      <c r="AJ113" s="209"/>
      <c r="AK113" s="210"/>
      <c r="AL113" s="210"/>
      <c r="AM113" s="210"/>
      <c r="AN113" s="210"/>
      <c r="AO113" s="210"/>
      <c r="AP113" s="210"/>
      <c r="AQ113" s="210"/>
      <c r="AR113" s="210"/>
      <c r="AS113" s="210"/>
      <c r="AT113" s="210"/>
      <c r="AU113" s="210"/>
      <c r="AV113" s="210"/>
      <c r="AW113" s="211"/>
      <c r="AY113" s="199" t="s">
        <v>56</v>
      </c>
      <c r="AZ113" s="200"/>
      <c r="BA113" s="200" t="s">
        <v>57</v>
      </c>
      <c r="BB113" s="334"/>
    </row>
    <row r="114" spans="2:54" ht="20.100000000000001" customHeight="1">
      <c r="B114" s="298"/>
      <c r="C114" s="299"/>
      <c r="D114" s="114" t="s">
        <v>107</v>
      </c>
      <c r="E114" s="115"/>
      <c r="F114" s="115"/>
      <c r="G114" s="115"/>
      <c r="H114" s="115"/>
      <c r="I114" s="116"/>
      <c r="J114" s="240"/>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2"/>
      <c r="AJ114" s="209"/>
      <c r="AK114" s="210"/>
      <c r="AL114" s="210"/>
      <c r="AM114" s="210"/>
      <c r="AN114" s="210"/>
      <c r="AO114" s="210"/>
      <c r="AP114" s="210"/>
      <c r="AQ114" s="210"/>
      <c r="AR114" s="210"/>
      <c r="AS114" s="210"/>
      <c r="AT114" s="210"/>
      <c r="AU114" s="210"/>
      <c r="AV114" s="210"/>
      <c r="AW114" s="211"/>
      <c r="AY114" s="199"/>
      <c r="AZ114" s="200"/>
      <c r="BA114" s="200"/>
      <c r="BB114" s="334"/>
    </row>
    <row r="115" spans="2:54" ht="20.100000000000001" customHeight="1" thickBot="1">
      <c r="B115" s="298"/>
      <c r="C115" s="299"/>
      <c r="D115" s="117"/>
      <c r="E115" s="118"/>
      <c r="F115" s="118"/>
      <c r="G115" s="118"/>
      <c r="H115" s="118"/>
      <c r="I115" s="119"/>
      <c r="J115" s="243"/>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5"/>
      <c r="AJ115" s="212"/>
      <c r="AK115" s="213"/>
      <c r="AL115" s="213"/>
      <c r="AM115" s="213"/>
      <c r="AN115" s="213"/>
      <c r="AO115" s="213"/>
      <c r="AP115" s="213"/>
      <c r="AQ115" s="213"/>
      <c r="AR115" s="213"/>
      <c r="AS115" s="213"/>
      <c r="AT115" s="213"/>
      <c r="AU115" s="213"/>
      <c r="AV115" s="213"/>
      <c r="AW115" s="214"/>
      <c r="AY115" s="199"/>
      <c r="AZ115" s="200"/>
      <c r="BA115" s="200"/>
      <c r="BB115" s="334"/>
    </row>
    <row r="116" spans="2:54" ht="20.100000000000001" customHeight="1">
      <c r="B116" s="298"/>
      <c r="C116" s="299"/>
      <c r="D116" s="221" t="s">
        <v>31</v>
      </c>
      <c r="E116" s="222"/>
      <c r="F116" s="222"/>
      <c r="G116" s="222"/>
      <c r="H116" s="222"/>
      <c r="I116" s="223"/>
      <c r="J116" s="25"/>
      <c r="K116" s="9"/>
      <c r="L116" s="9"/>
      <c r="M116" s="9"/>
      <c r="N116" s="9"/>
      <c r="O116" s="9"/>
      <c r="P116" s="9"/>
      <c r="Q116" s="9"/>
      <c r="R116" s="9"/>
      <c r="S116" s="26"/>
      <c r="T116" s="120" t="s">
        <v>91</v>
      </c>
      <c r="U116" s="121"/>
      <c r="V116" s="121"/>
      <c r="W116" s="121"/>
      <c r="X116" s="121"/>
      <c r="Y116" s="121"/>
      <c r="Z116" s="121"/>
      <c r="AA116" s="121"/>
      <c r="AB116" s="121"/>
      <c r="AC116" s="121"/>
      <c r="AD116" s="121"/>
      <c r="AE116" s="121"/>
      <c r="AF116" s="121"/>
      <c r="AG116" s="121"/>
      <c r="AH116" s="121"/>
      <c r="AI116" s="122"/>
      <c r="AJ116" s="123" t="s">
        <v>59</v>
      </c>
      <c r="AK116" s="124"/>
      <c r="AL116" s="124"/>
      <c r="AM116" s="124"/>
      <c r="AN116" s="124"/>
      <c r="AO116" s="124"/>
      <c r="AP116" s="124"/>
      <c r="AQ116" s="124"/>
      <c r="AR116" s="124"/>
      <c r="AS116" s="124"/>
      <c r="AT116" s="124"/>
      <c r="AU116" s="124"/>
      <c r="AV116" s="124"/>
      <c r="AW116" s="125"/>
      <c r="AY116" s="199"/>
      <c r="AZ116" s="200"/>
      <c r="BA116" s="200"/>
      <c r="BB116" s="334"/>
    </row>
    <row r="117" spans="2:54" ht="20.100000000000001" customHeight="1">
      <c r="B117" s="298"/>
      <c r="C117" s="299"/>
      <c r="D117" s="224" t="s">
        <v>58</v>
      </c>
      <c r="E117" s="225"/>
      <c r="F117" s="225"/>
      <c r="G117" s="225"/>
      <c r="H117" s="225"/>
      <c r="I117" s="226"/>
      <c r="J117" s="11"/>
      <c r="S117" s="12"/>
      <c r="T117" s="230" t="str">
        <f>IF(銀行名="埼玉りそな","○","")</f>
        <v/>
      </c>
      <c r="U117" s="231"/>
      <c r="V117" s="231"/>
      <c r="W117" s="56"/>
      <c r="X117" s="246" t="s">
        <v>102</v>
      </c>
      <c r="Y117" s="246"/>
      <c r="Z117" s="246"/>
      <c r="AA117" s="246"/>
      <c r="AB117" s="246"/>
      <c r="AC117" s="246"/>
      <c r="AD117" s="246"/>
      <c r="AE117" s="9"/>
      <c r="AF117" s="9"/>
      <c r="AG117" s="126" t="s">
        <v>33</v>
      </c>
      <c r="AH117" s="127"/>
      <c r="AI117" s="128"/>
      <c r="AJ117" s="131" t="str">
        <f>IF(支店名="","",支店名)</f>
        <v/>
      </c>
      <c r="AK117" s="132"/>
      <c r="AL117" s="132"/>
      <c r="AM117" s="132"/>
      <c r="AN117" s="132"/>
      <c r="AO117" s="132"/>
      <c r="AP117" s="132"/>
      <c r="AQ117" s="132"/>
      <c r="AR117" s="132"/>
      <c r="AS117" s="132"/>
      <c r="AT117" s="132"/>
      <c r="AU117" s="126" t="s">
        <v>46</v>
      </c>
      <c r="AV117" s="127"/>
      <c r="AW117" s="135"/>
      <c r="AY117" s="199"/>
      <c r="AZ117" s="200"/>
      <c r="BA117" s="200"/>
      <c r="BB117" s="334"/>
    </row>
    <row r="118" spans="2:54" ht="20.100000000000001" customHeight="1">
      <c r="B118" s="298"/>
      <c r="C118" s="299"/>
      <c r="D118" s="227" t="s">
        <v>120</v>
      </c>
      <c r="E118" s="228"/>
      <c r="F118" s="228"/>
      <c r="G118" s="228"/>
      <c r="H118" s="228"/>
      <c r="I118" s="229"/>
      <c r="J118" s="11"/>
      <c r="S118" s="12"/>
      <c r="T118" s="232" t="str">
        <f>IF(銀行名="りそな","○","")</f>
        <v/>
      </c>
      <c r="U118" s="233"/>
      <c r="V118" s="233"/>
      <c r="W118" s="57"/>
      <c r="X118" s="247" t="s">
        <v>32</v>
      </c>
      <c r="Y118" s="247"/>
      <c r="Z118" s="247"/>
      <c r="AA118" s="247"/>
      <c r="AB118" s="247"/>
      <c r="AC118" s="247"/>
      <c r="AD118" s="247"/>
      <c r="AE118" s="10"/>
      <c r="AF118" s="10"/>
      <c r="AG118" s="129"/>
      <c r="AH118" s="129"/>
      <c r="AI118" s="130"/>
      <c r="AJ118" s="133"/>
      <c r="AK118" s="134"/>
      <c r="AL118" s="134"/>
      <c r="AM118" s="134"/>
      <c r="AN118" s="134"/>
      <c r="AO118" s="134"/>
      <c r="AP118" s="134"/>
      <c r="AQ118" s="134"/>
      <c r="AR118" s="134"/>
      <c r="AS118" s="134"/>
      <c r="AT118" s="134"/>
      <c r="AU118" s="129"/>
      <c r="AV118" s="129"/>
      <c r="AW118" s="136"/>
      <c r="AY118" s="199"/>
      <c r="AZ118" s="200"/>
      <c r="BA118" s="200"/>
      <c r="BB118" s="334"/>
    </row>
    <row r="119" spans="2:54" ht="20.100000000000001" customHeight="1">
      <c r="B119" s="298"/>
      <c r="C119" s="299"/>
      <c r="D119" s="11"/>
      <c r="I119" s="51" t="s">
        <v>45</v>
      </c>
      <c r="J119" s="11"/>
      <c r="S119" s="12"/>
      <c r="T119" s="152" t="s">
        <v>34</v>
      </c>
      <c r="U119" s="153"/>
      <c r="V119" s="153"/>
      <c r="W119" s="153"/>
      <c r="X119" s="153"/>
      <c r="Y119" s="153"/>
      <c r="Z119" s="153"/>
      <c r="AA119" s="154"/>
      <c r="AB119" s="152" t="s">
        <v>35</v>
      </c>
      <c r="AC119" s="153"/>
      <c r="AD119" s="153"/>
      <c r="AE119" s="153"/>
      <c r="AF119" s="153"/>
      <c r="AG119" s="154"/>
      <c r="AH119" s="152" t="s">
        <v>36</v>
      </c>
      <c r="AI119" s="154"/>
      <c r="AJ119" s="152" t="s">
        <v>38</v>
      </c>
      <c r="AK119" s="153"/>
      <c r="AL119" s="153"/>
      <c r="AM119" s="153"/>
      <c r="AN119" s="153"/>
      <c r="AO119" s="153"/>
      <c r="AP119" s="153"/>
      <c r="AQ119" s="153"/>
      <c r="AR119" s="153"/>
      <c r="AS119" s="153"/>
      <c r="AT119" s="153"/>
      <c r="AU119" s="153"/>
      <c r="AV119" s="153"/>
      <c r="AW119" s="155"/>
      <c r="AY119" s="199"/>
      <c r="AZ119" s="200"/>
      <c r="BA119" s="200"/>
      <c r="BB119" s="334"/>
    </row>
    <row r="120" spans="2:54" ht="9.9499999999999993" customHeight="1">
      <c r="B120" s="298"/>
      <c r="C120" s="299"/>
      <c r="D120" s="11"/>
      <c r="I120" s="12"/>
      <c r="J120" s="11"/>
      <c r="S120" s="12"/>
      <c r="T120" s="101" t="str">
        <f>IFERROR(LEFT(銀行コード,1),"")</f>
        <v/>
      </c>
      <c r="U120" s="102"/>
      <c r="V120" s="102" t="str">
        <f>IFERROR(MID(銀行コード,2,1),"")</f>
        <v/>
      </c>
      <c r="W120" s="102"/>
      <c r="X120" s="102" t="str">
        <f>IFERROR(MID(銀行コード,3,1),"")</f>
        <v/>
      </c>
      <c r="Y120" s="102"/>
      <c r="Z120" s="102" t="str">
        <f>IFERROR(RIGHT(銀行コード,1),"")</f>
        <v/>
      </c>
      <c r="AA120" s="215"/>
      <c r="AB120" s="101" t="str">
        <f>IFERROR(RIGHT(LEFT(支店コード,LEN(支店コード)-2),1),"")</f>
        <v/>
      </c>
      <c r="AC120" s="102"/>
      <c r="AD120" s="102" t="str">
        <f>IFERROR(RIGHT(LEFT(支店コード,LEN(支店コード)-1),1),"")</f>
        <v/>
      </c>
      <c r="AE120" s="102"/>
      <c r="AF120" s="102" t="str">
        <f>IFERROR(RIGHT(支店コード,1),"")</f>
        <v/>
      </c>
      <c r="AG120" s="215"/>
      <c r="AH120" s="97" t="s">
        <v>37</v>
      </c>
      <c r="AI120" s="98"/>
      <c r="AJ120" s="101" t="str">
        <f>IFERROR(RIGHT(LEFT(口座番号,LEN(口座番号)-6),1),"")</f>
        <v/>
      </c>
      <c r="AK120" s="102"/>
      <c r="AL120" s="102" t="str">
        <f>IFERROR(RIGHT(LEFT(口座番号,LEN(口座番号)-5),1),"")</f>
        <v/>
      </c>
      <c r="AM120" s="102"/>
      <c r="AN120" s="102" t="str">
        <f>IFERROR(RIGHT(LEFT(口座番号,LEN(口座番号)-4),1),"")</f>
        <v/>
      </c>
      <c r="AO120" s="102"/>
      <c r="AP120" s="102" t="str">
        <f>IFERROR(RIGHT(LEFT(口座番号,LEN(口座番号)-3),1),"")</f>
        <v/>
      </c>
      <c r="AQ120" s="102"/>
      <c r="AR120" s="102" t="str">
        <f>IFERROR(RIGHT(LEFT(口座番号,LEN(口座番号)-2),1),"")</f>
        <v/>
      </c>
      <c r="AS120" s="102"/>
      <c r="AT120" s="102" t="str">
        <f>IFERROR(RIGHT(LEFT(口座番号,LEN(口座番号)-1),1),"")</f>
        <v/>
      </c>
      <c r="AU120" s="102"/>
      <c r="AV120" s="102" t="str">
        <f>IFERROR(RIGHT(口座番号,1),"")</f>
        <v/>
      </c>
      <c r="AW120" s="217"/>
      <c r="AY120" s="199"/>
      <c r="AZ120" s="200"/>
      <c r="BA120" s="200"/>
      <c r="BB120" s="334"/>
    </row>
    <row r="121" spans="2:54" ht="27.95" customHeight="1" thickBot="1">
      <c r="B121" s="300"/>
      <c r="C121" s="301"/>
      <c r="D121" s="19"/>
      <c r="E121" s="20"/>
      <c r="F121" s="20"/>
      <c r="G121" s="20"/>
      <c r="H121" s="20"/>
      <c r="I121" s="21"/>
      <c r="J121" s="19"/>
      <c r="K121" s="20"/>
      <c r="L121" s="20"/>
      <c r="M121" s="20"/>
      <c r="N121" s="20"/>
      <c r="O121" s="20"/>
      <c r="P121" s="20"/>
      <c r="Q121" s="20"/>
      <c r="R121" s="20"/>
      <c r="S121" s="27"/>
      <c r="T121" s="103"/>
      <c r="U121" s="104"/>
      <c r="V121" s="104"/>
      <c r="W121" s="104"/>
      <c r="X121" s="104"/>
      <c r="Y121" s="104"/>
      <c r="Z121" s="104"/>
      <c r="AA121" s="216"/>
      <c r="AB121" s="103"/>
      <c r="AC121" s="104"/>
      <c r="AD121" s="104"/>
      <c r="AE121" s="104"/>
      <c r="AF121" s="104"/>
      <c r="AG121" s="216"/>
      <c r="AH121" s="99"/>
      <c r="AI121" s="100"/>
      <c r="AJ121" s="103"/>
      <c r="AK121" s="104"/>
      <c r="AL121" s="104"/>
      <c r="AM121" s="104"/>
      <c r="AN121" s="104"/>
      <c r="AO121" s="104"/>
      <c r="AP121" s="104"/>
      <c r="AQ121" s="104"/>
      <c r="AR121" s="104"/>
      <c r="AS121" s="104"/>
      <c r="AT121" s="104"/>
      <c r="AU121" s="104"/>
      <c r="AV121" s="104"/>
      <c r="AW121" s="218"/>
      <c r="AY121" s="201"/>
      <c r="AZ121" s="202"/>
      <c r="BA121" s="202"/>
      <c r="BB121" s="335"/>
    </row>
    <row r="122" spans="2:54" ht="20.100000000000001" customHeight="1" thickBot="1">
      <c r="B122" s="333" t="s">
        <v>39</v>
      </c>
      <c r="C122" s="106"/>
      <c r="D122" s="106"/>
      <c r="E122" s="106"/>
      <c r="F122" s="106"/>
      <c r="G122" s="106"/>
      <c r="H122" s="106"/>
      <c r="I122" s="106"/>
      <c r="J122" s="106"/>
      <c r="K122" s="106"/>
      <c r="L122" s="106"/>
      <c r="M122" s="106"/>
      <c r="N122" s="303" t="s">
        <v>90</v>
      </c>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4"/>
    </row>
    <row r="123" spans="2:54" ht="21.95" customHeight="1" thickTop="1" thickBot="1">
      <c r="B123" s="332" t="str">
        <f>IFERROR(IF(入力シート!$C$9&lt;=3,"○",""),"")</f>
        <v/>
      </c>
      <c r="C123" s="330"/>
      <c r="D123" s="330"/>
      <c r="E123" s="330" t="s">
        <v>103</v>
      </c>
      <c r="F123" s="330"/>
      <c r="G123" s="330"/>
      <c r="H123" s="330"/>
      <c r="I123" s="330"/>
      <c r="J123" s="330"/>
      <c r="K123" s="330"/>
      <c r="L123" s="330"/>
      <c r="M123" s="331"/>
      <c r="N123" s="83">
        <f>IFERROR(IF(入力シート!$C$9=1,"①",1),1)</f>
        <v>1</v>
      </c>
      <c r="O123" s="84"/>
      <c r="P123" s="85"/>
      <c r="Q123" s="16" t="s">
        <v>61</v>
      </c>
      <c r="R123" s="15"/>
      <c r="S123" s="15"/>
      <c r="T123" s="15"/>
      <c r="U123" s="15"/>
      <c r="V123" s="15"/>
      <c r="W123" s="15"/>
      <c r="X123" s="15"/>
      <c r="Y123" s="15"/>
      <c r="Z123" s="86" t="s">
        <v>51</v>
      </c>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8"/>
      <c r="AX123" s="7"/>
      <c r="AY123" s="7"/>
      <c r="AZ123" s="13"/>
      <c r="BA123" s="13"/>
    </row>
    <row r="124" spans="2:54" ht="21.95" customHeight="1" thickTop="1" thickBot="1">
      <c r="B124" s="78" t="s">
        <v>40</v>
      </c>
      <c r="C124" s="79"/>
      <c r="D124" s="79"/>
      <c r="E124" s="79"/>
      <c r="F124" s="79"/>
      <c r="G124" s="79"/>
      <c r="H124" s="79"/>
      <c r="I124" s="79"/>
      <c r="J124" s="79"/>
      <c r="K124" s="79"/>
      <c r="L124" s="79"/>
      <c r="M124" s="79"/>
      <c r="N124" s="83">
        <f>IFERROR(IF(入力シート!$C$9=2,"②",2),2)</f>
        <v>2</v>
      </c>
      <c r="O124" s="84"/>
      <c r="P124" s="85"/>
      <c r="Q124" s="16" t="s">
        <v>62</v>
      </c>
      <c r="R124" s="15"/>
      <c r="S124" s="15"/>
      <c r="T124" s="15"/>
      <c r="U124" s="15"/>
      <c r="V124" s="15"/>
      <c r="W124" s="15"/>
      <c r="X124" s="15"/>
      <c r="Y124" s="15"/>
      <c r="Z124" s="86" t="s">
        <v>52</v>
      </c>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7"/>
      <c r="AX124" s="7"/>
      <c r="AY124" s="7"/>
      <c r="AZ124" s="13"/>
      <c r="BA124" s="13"/>
    </row>
    <row r="125" spans="2:54" ht="21.95" customHeight="1" thickTop="1" thickBot="1">
      <c r="B125" s="80"/>
      <c r="C125" s="81"/>
      <c r="D125" s="81"/>
      <c r="E125" s="81"/>
      <c r="F125" s="81"/>
      <c r="G125" s="81"/>
      <c r="H125" s="81"/>
      <c r="I125" s="81"/>
      <c r="J125" s="81"/>
      <c r="K125" s="81"/>
      <c r="L125" s="81"/>
      <c r="M125" s="82"/>
      <c r="N125" s="83">
        <f>IFERROR(IF(入力シート!$C$9=3,"③",3),3)</f>
        <v>3</v>
      </c>
      <c r="O125" s="84"/>
      <c r="P125" s="85"/>
      <c r="Q125" s="17" t="s">
        <v>63</v>
      </c>
      <c r="AW125" s="24"/>
      <c r="AZ125" s="13"/>
      <c r="BA125" s="13"/>
    </row>
    <row r="126" spans="2:54" ht="21.95" customHeight="1" thickTop="1" thickBot="1">
      <c r="B126" s="332" t="str">
        <f>IFERROR(IF(入力シート!$C$9&gt;3,"○",""),"")</f>
        <v/>
      </c>
      <c r="C126" s="330"/>
      <c r="D126" s="330"/>
      <c r="E126" s="330" t="s">
        <v>104</v>
      </c>
      <c r="F126" s="330"/>
      <c r="G126" s="330"/>
      <c r="H126" s="330"/>
      <c r="I126" s="330"/>
      <c r="J126" s="330"/>
      <c r="K126" s="330"/>
      <c r="L126" s="330"/>
      <c r="M126" s="331"/>
      <c r="N126" s="83">
        <f>IFERROR(IF(入力シート!$C$9=4,"④",4),4)</f>
        <v>4</v>
      </c>
      <c r="O126" s="84"/>
      <c r="P126" s="85"/>
      <c r="Q126" s="16" t="s">
        <v>61</v>
      </c>
      <c r="R126" s="15"/>
      <c r="S126" s="15"/>
      <c r="T126" s="15"/>
      <c r="U126" s="15"/>
      <c r="V126" s="15"/>
      <c r="W126" s="15"/>
      <c r="X126" s="15"/>
      <c r="Y126" s="15"/>
      <c r="Z126" s="86" t="s">
        <v>50</v>
      </c>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8"/>
      <c r="AX126" s="7"/>
      <c r="AY126" s="7"/>
      <c r="AZ126" s="13"/>
      <c r="BA126" s="13"/>
    </row>
    <row r="127" spans="2:54" ht="21.95" customHeight="1" thickTop="1" thickBot="1">
      <c r="B127" s="78" t="s">
        <v>41</v>
      </c>
      <c r="C127" s="79"/>
      <c r="D127" s="79"/>
      <c r="E127" s="79"/>
      <c r="F127" s="79"/>
      <c r="G127" s="79"/>
      <c r="H127" s="79"/>
      <c r="I127" s="79"/>
      <c r="J127" s="79"/>
      <c r="K127" s="79"/>
      <c r="L127" s="79"/>
      <c r="M127" s="79"/>
      <c r="N127" s="83">
        <f>IFERROR(IF(入力シート!$C$9=5,"⑤",5),5)</f>
        <v>5</v>
      </c>
      <c r="O127" s="84"/>
      <c r="P127" s="85"/>
      <c r="Q127" s="16" t="s">
        <v>64</v>
      </c>
      <c r="R127" s="15"/>
      <c r="S127" s="15"/>
      <c r="T127" s="15"/>
      <c r="U127" s="15"/>
      <c r="V127" s="15"/>
      <c r="W127" s="15"/>
      <c r="X127" s="15"/>
      <c r="Y127" s="15"/>
      <c r="Z127" s="86" t="s">
        <v>49</v>
      </c>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7"/>
      <c r="AX127" s="7"/>
      <c r="AY127" s="7"/>
      <c r="AZ127" s="13"/>
      <c r="BA127" s="13"/>
    </row>
    <row r="128" spans="2:54" ht="21.95" customHeight="1" thickTop="1" thickBot="1">
      <c r="B128" s="80"/>
      <c r="C128" s="81"/>
      <c r="D128" s="81"/>
      <c r="E128" s="81"/>
      <c r="F128" s="81"/>
      <c r="G128" s="81"/>
      <c r="H128" s="81"/>
      <c r="I128" s="81"/>
      <c r="J128" s="81"/>
      <c r="K128" s="81"/>
      <c r="L128" s="81"/>
      <c r="M128" s="82"/>
      <c r="N128" s="83">
        <f>IFERROR(IF(入力シート!$C$9=6,"⑥",6),6)</f>
        <v>6</v>
      </c>
      <c r="O128" s="84"/>
      <c r="P128" s="85"/>
      <c r="Q128" s="22" t="s">
        <v>63</v>
      </c>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3"/>
      <c r="AZ128" s="13"/>
      <c r="BA128" s="13"/>
    </row>
    <row r="129" spans="1:56" ht="20.100000000000001" customHeight="1">
      <c r="B129" s="76" t="s">
        <v>105</v>
      </c>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row>
    <row r="130" spans="1:56" ht="20.100000000000001" customHeight="1">
      <c r="C130" s="8" t="s">
        <v>42</v>
      </c>
    </row>
    <row r="131" spans="1:56" ht="20.100000000000001" customHeight="1">
      <c r="C131" s="8" t="s">
        <v>43</v>
      </c>
    </row>
    <row r="132" spans="1:56" ht="20.100000000000001" customHeight="1">
      <c r="C132" s="8" t="s">
        <v>121</v>
      </c>
    </row>
    <row r="133" spans="1:56" ht="20.100000000000001" customHeight="1">
      <c r="C133" s="8" t="s">
        <v>44</v>
      </c>
    </row>
    <row r="134" spans="1:56" ht="20.100000000000001" customHeight="1">
      <c r="A134" s="77" t="s">
        <v>53</v>
      </c>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row>
    <row r="135" spans="1:56" ht="20.100000000000001" customHeight="1">
      <c r="A135" s="5"/>
      <c r="BD135" s="5"/>
    </row>
    <row r="136" spans="1:56" ht="21">
      <c r="D136" s="194" t="s">
        <v>65</v>
      </c>
      <c r="E136" s="195"/>
      <c r="F136" s="195"/>
      <c r="G136" s="195"/>
      <c r="H136" s="195"/>
      <c r="I136" s="195"/>
      <c r="J136" s="195"/>
      <c r="K136" s="195"/>
      <c r="L136" s="195"/>
      <c r="M136" s="195"/>
      <c r="N136" s="195"/>
      <c r="O136" s="196"/>
    </row>
    <row r="137" spans="1:56" ht="20.100000000000001" customHeight="1">
      <c r="D137" s="77" t="s">
        <v>66</v>
      </c>
      <c r="E137" s="77"/>
      <c r="F137" s="77"/>
      <c r="G137" s="77"/>
      <c r="H137" s="77"/>
      <c r="I137" s="77"/>
      <c r="J137" s="77"/>
      <c r="K137" s="77"/>
      <c r="L137" s="77"/>
      <c r="M137" s="77"/>
      <c r="N137" s="77"/>
      <c r="O137" s="77"/>
    </row>
    <row r="138" spans="1:56" ht="24">
      <c r="D138" s="197" t="s">
        <v>20</v>
      </c>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6"/>
    </row>
    <row r="139" spans="1:56" ht="9.9499999999999993" customHeight="1"/>
    <row r="140" spans="1:56" ht="20.100000000000001" customHeight="1">
      <c r="AL140" s="5" t="str">
        <f ca="1">$AJ$101</f>
        <v>令和</v>
      </c>
      <c r="AM140" s="198" t="str">
        <f>IF($AK$101="","",$AK$101)</f>
        <v/>
      </c>
      <c r="AN140" s="198"/>
      <c r="AO140" s="198"/>
      <c r="AP140" s="77" t="s">
        <v>23</v>
      </c>
      <c r="AQ140" s="77"/>
      <c r="AR140" s="198" t="str">
        <f>IF($AP$101="","",$AP$101)</f>
        <v/>
      </c>
      <c r="AS140" s="198"/>
      <c r="AT140" s="198"/>
      <c r="AU140" s="77" t="s">
        <v>22</v>
      </c>
      <c r="AV140" s="77"/>
      <c r="AW140" s="198" t="str">
        <f>IF($AU$101="","",$AU$101)</f>
        <v/>
      </c>
      <c r="AX140" s="198"/>
      <c r="AY140" s="198"/>
      <c r="AZ140" s="77" t="s">
        <v>21</v>
      </c>
      <c r="BA140" s="77"/>
    </row>
    <row r="141" spans="1:56" ht="20.100000000000001" customHeight="1">
      <c r="D141" s="1" t="s">
        <v>24</v>
      </c>
    </row>
    <row r="142" spans="1:56" ht="9.9499999999999993" customHeight="1" thickBot="1"/>
    <row r="143" spans="1:56" ht="20.100000000000001" customHeight="1">
      <c r="D143" s="192" t="s">
        <v>25</v>
      </c>
      <c r="E143" s="193"/>
      <c r="F143" s="193"/>
      <c r="G143" s="193"/>
      <c r="H143" s="193"/>
      <c r="I143" s="193"/>
      <c r="J143" s="193"/>
      <c r="K143" s="193"/>
      <c r="L143" s="193"/>
      <c r="M143" s="193"/>
      <c r="N143" s="193"/>
      <c r="O143" s="193"/>
      <c r="P143" s="181" t="s">
        <v>112</v>
      </c>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3"/>
    </row>
    <row r="144" spans="1:56" ht="20.100000000000001" customHeight="1">
      <c r="D144" s="190" t="s">
        <v>26</v>
      </c>
      <c r="E144" s="121"/>
      <c r="F144" s="121"/>
      <c r="G144" s="121"/>
      <c r="H144" s="121"/>
      <c r="I144" s="121"/>
      <c r="J144" s="121"/>
      <c r="K144" s="121"/>
      <c r="L144" s="121"/>
      <c r="M144" s="121"/>
      <c r="N144" s="121"/>
      <c r="O144" s="121"/>
      <c r="P144" s="184"/>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6"/>
    </row>
    <row r="145" spans="1:56" ht="20.100000000000001" customHeight="1">
      <c r="D145" s="191" t="str">
        <f>IF($B$106="","",$B$106)</f>
        <v/>
      </c>
      <c r="E145" s="153"/>
      <c r="F145" s="153"/>
      <c r="G145" s="153"/>
      <c r="H145" s="153"/>
      <c r="I145" s="153"/>
      <c r="J145" s="153"/>
      <c r="K145" s="153"/>
      <c r="L145" s="153"/>
      <c r="M145" s="153"/>
      <c r="N145" s="153"/>
      <c r="O145" s="153"/>
      <c r="P145" s="184"/>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6"/>
    </row>
    <row r="146" spans="1:56" ht="20.100000000000001" customHeight="1" thickBot="1">
      <c r="D146" s="177" t="str">
        <f>IF($B$107="","",$B$107)</f>
        <v/>
      </c>
      <c r="E146" s="178"/>
      <c r="F146" s="178" t="str">
        <f>IF($D$107="","",$D$107)</f>
        <v/>
      </c>
      <c r="G146" s="178"/>
      <c r="H146" s="178" t="str">
        <f>IF($F$107="","",$F$107)</f>
        <v/>
      </c>
      <c r="I146" s="178"/>
      <c r="J146" s="178" t="str">
        <f>IF($H$107="","",$H$107)</f>
        <v/>
      </c>
      <c r="K146" s="178"/>
      <c r="L146" s="178" t="str">
        <f>IF($J$107="","",$J$107)</f>
        <v/>
      </c>
      <c r="M146" s="179"/>
      <c r="N146" s="179" t="str">
        <f>IF($L$107="","",$L$107)</f>
        <v/>
      </c>
      <c r="O146" s="180"/>
      <c r="P146" s="187"/>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9"/>
    </row>
    <row r="147" spans="1:56" ht="24.95" customHeight="1">
      <c r="D147" s="168"/>
      <c r="E147" s="169"/>
      <c r="F147" s="169"/>
      <c r="G147" s="169"/>
      <c r="H147" s="169"/>
      <c r="I147" s="169"/>
      <c r="J147" s="169"/>
      <c r="K147" s="169"/>
      <c r="L147" s="169"/>
      <c r="M147" s="169"/>
      <c r="N147" s="169"/>
      <c r="O147" s="169"/>
      <c r="P147" s="169"/>
      <c r="Q147" s="169"/>
      <c r="R147" s="170"/>
      <c r="S147" s="174" t="s">
        <v>27</v>
      </c>
      <c r="T147" s="175"/>
      <c r="U147" s="175"/>
      <c r="V147" s="175"/>
      <c r="W147" s="175"/>
      <c r="X147" s="175"/>
      <c r="Y147" s="176"/>
      <c r="Z147" s="167" t="str">
        <f>IF($X$108="","",$X$108)</f>
        <v/>
      </c>
      <c r="AA147" s="157"/>
      <c r="AB147" s="156" t="str">
        <f>IF($Z$108="","",$Z$108)</f>
        <v/>
      </c>
      <c r="AC147" s="157"/>
      <c r="AD147" s="156" t="str">
        <f>IF($AB$108="","",$AB$108)</f>
        <v/>
      </c>
      <c r="AE147" s="157"/>
      <c r="AF147" s="156" t="str">
        <f>IF($AD$108="","",$AD$108)</f>
        <v/>
      </c>
      <c r="AG147" s="157"/>
      <c r="AH147" s="156" t="str">
        <f>IF($AF$108="","",$AF$108)</f>
        <v/>
      </c>
      <c r="AI147" s="157"/>
      <c r="AJ147" s="156" t="str">
        <f>IF($AH$108="","",$AH$108)</f>
        <v/>
      </c>
      <c r="AK147" s="157"/>
      <c r="AL147" s="156" t="str">
        <f>IF($AJ$108="","",$AJ$108)</f>
        <v/>
      </c>
      <c r="AM147" s="157"/>
      <c r="AN147" s="156" t="str">
        <f>IF($AL$108="","",$AL$108)</f>
        <v/>
      </c>
      <c r="AO147" s="157"/>
      <c r="AP147" s="156" t="str">
        <f>IF($AN$108="","",$AN$108)</f>
        <v/>
      </c>
      <c r="AQ147" s="157"/>
      <c r="AR147" s="156" t="str">
        <f>IF($AP$108="","",$AP$108)</f>
        <v/>
      </c>
      <c r="AS147" s="157"/>
      <c r="AT147" s="156" t="str">
        <f>IF($AR$108="","",$AR$108)</f>
        <v/>
      </c>
      <c r="AU147" s="157"/>
      <c r="AV147" s="156" t="str">
        <f>IF($AT$108="","",$AT$108)</f>
        <v/>
      </c>
      <c r="AW147" s="157"/>
      <c r="AX147" s="156" t="str">
        <f>IF($AV$108="","",$AV$108)</f>
        <v/>
      </c>
      <c r="AY147" s="158"/>
    </row>
    <row r="148" spans="1:56" ht="9.9499999999999993" customHeight="1" thickBot="1">
      <c r="D148" s="171"/>
      <c r="E148" s="172"/>
      <c r="F148" s="172"/>
      <c r="G148" s="172"/>
      <c r="H148" s="172"/>
      <c r="I148" s="172"/>
      <c r="J148" s="172"/>
      <c r="K148" s="172"/>
      <c r="L148" s="172"/>
      <c r="M148" s="172"/>
      <c r="N148" s="172"/>
      <c r="O148" s="172"/>
      <c r="P148" s="172"/>
      <c r="Q148" s="172"/>
      <c r="R148" s="173"/>
      <c r="S148" s="159" t="s">
        <v>95</v>
      </c>
      <c r="T148" s="160"/>
      <c r="U148" s="160"/>
      <c r="V148" s="160"/>
      <c r="W148" s="160"/>
      <c r="X148" s="160"/>
      <c r="Y148" s="96"/>
      <c r="Z148" s="159"/>
      <c r="AA148" s="92"/>
      <c r="AB148" s="91"/>
      <c r="AC148" s="92"/>
      <c r="AD148" s="91"/>
      <c r="AE148" s="92"/>
      <c r="AF148" s="91"/>
      <c r="AG148" s="92"/>
      <c r="AH148" s="91"/>
      <c r="AI148" s="92"/>
      <c r="AJ148" s="91"/>
      <c r="AK148" s="92"/>
      <c r="AL148" s="91"/>
      <c r="AM148" s="92"/>
      <c r="AN148" s="91"/>
      <c r="AO148" s="92"/>
      <c r="AP148" s="91"/>
      <c r="AQ148" s="92"/>
      <c r="AR148" s="91"/>
      <c r="AS148" s="92"/>
      <c r="AT148" s="91"/>
      <c r="AU148" s="92"/>
      <c r="AV148" s="91"/>
      <c r="AW148" s="92"/>
      <c r="AX148" s="91"/>
      <c r="AY148" s="94"/>
    </row>
    <row r="149" spans="1:56" ht="27.95" customHeight="1">
      <c r="D149" s="296" t="s">
        <v>28</v>
      </c>
      <c r="E149" s="297"/>
      <c r="F149" s="105" t="s">
        <v>29</v>
      </c>
      <c r="G149" s="106"/>
      <c r="H149" s="106"/>
      <c r="I149" s="106"/>
      <c r="J149" s="106"/>
      <c r="K149" s="107"/>
      <c r="L149" s="137" t="str">
        <f>IF($J$110="","",$J$110)</f>
        <v/>
      </c>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9"/>
      <c r="AL149" s="161"/>
      <c r="AM149" s="162"/>
      <c r="AN149" s="162"/>
      <c r="AO149" s="162"/>
      <c r="AP149" s="162"/>
      <c r="AQ149" s="162"/>
      <c r="AR149" s="162"/>
      <c r="AS149" s="162"/>
      <c r="AT149" s="162"/>
      <c r="AU149" s="162"/>
      <c r="AV149" s="162"/>
      <c r="AW149" s="162"/>
      <c r="AX149" s="162"/>
      <c r="AY149" s="163"/>
    </row>
    <row r="150" spans="1:56" ht="9.9499999999999993" customHeight="1">
      <c r="D150" s="298"/>
      <c r="E150" s="299"/>
      <c r="F150" s="143" t="s">
        <v>48</v>
      </c>
      <c r="G150" s="144"/>
      <c r="H150" s="144"/>
      <c r="I150" s="144"/>
      <c r="J150" s="144"/>
      <c r="K150" s="145"/>
      <c r="L150" s="140"/>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64"/>
      <c r="AM150" s="165"/>
      <c r="AN150" s="165"/>
      <c r="AO150" s="165"/>
      <c r="AP150" s="165"/>
      <c r="AQ150" s="165"/>
      <c r="AR150" s="165"/>
      <c r="AS150" s="165"/>
      <c r="AT150" s="165"/>
      <c r="AU150" s="165"/>
      <c r="AV150" s="165"/>
      <c r="AW150" s="165"/>
      <c r="AX150" s="165"/>
      <c r="AY150" s="166"/>
    </row>
    <row r="151" spans="1:56" ht="12" customHeight="1">
      <c r="A151" s="29"/>
      <c r="B151" s="29"/>
      <c r="C151" s="29"/>
      <c r="D151" s="298"/>
      <c r="E151" s="299"/>
      <c r="F151" s="146" t="s">
        <v>30</v>
      </c>
      <c r="G151" s="147"/>
      <c r="H151" s="147"/>
      <c r="I151" s="147"/>
      <c r="J151" s="147"/>
      <c r="K151" s="148"/>
      <c r="L151" s="237" t="str">
        <f>IF($J$112="","",$J$112)</f>
        <v/>
      </c>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9"/>
      <c r="AL151" s="108"/>
      <c r="AM151" s="109"/>
      <c r="AN151" s="109"/>
      <c r="AO151" s="109"/>
      <c r="AP151" s="109"/>
      <c r="AQ151" s="109"/>
      <c r="AR151" s="109"/>
      <c r="AS151" s="109"/>
      <c r="AT151" s="109"/>
      <c r="AU151" s="109"/>
      <c r="AV151" s="109"/>
      <c r="AW151" s="109"/>
      <c r="AX151" s="109"/>
      <c r="AY151" s="110"/>
      <c r="AZ151" s="30"/>
      <c r="BA151" s="29"/>
      <c r="BB151" s="29"/>
      <c r="BC151" s="29"/>
      <c r="BD151" s="29"/>
    </row>
    <row r="152" spans="1:56" ht="20.100000000000001" customHeight="1">
      <c r="A152" s="14"/>
      <c r="B152" s="14"/>
      <c r="C152" s="14"/>
      <c r="D152" s="298"/>
      <c r="E152" s="299"/>
      <c r="F152" s="149"/>
      <c r="G152" s="150"/>
      <c r="H152" s="150"/>
      <c r="I152" s="150"/>
      <c r="J152" s="150"/>
      <c r="K152" s="151"/>
      <c r="L152" s="240"/>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2"/>
      <c r="AL152" s="108"/>
      <c r="AM152" s="109"/>
      <c r="AN152" s="109"/>
      <c r="AO152" s="109"/>
      <c r="AP152" s="109"/>
      <c r="AQ152" s="109"/>
      <c r="AR152" s="109"/>
      <c r="AS152" s="109"/>
      <c r="AT152" s="109"/>
      <c r="AU152" s="109"/>
      <c r="AV152" s="109"/>
      <c r="AW152" s="109"/>
      <c r="AX152" s="109"/>
      <c r="AY152" s="110"/>
      <c r="BA152" s="14"/>
      <c r="BB152" s="14"/>
      <c r="BC152" s="14"/>
      <c r="BD152" s="14"/>
    </row>
    <row r="153" spans="1:56" ht="20.100000000000001" customHeight="1">
      <c r="A153" s="14"/>
      <c r="B153" s="14"/>
      <c r="C153" s="14"/>
      <c r="D153" s="298"/>
      <c r="E153" s="299"/>
      <c r="F153" s="114" t="s">
        <v>108</v>
      </c>
      <c r="G153" s="115"/>
      <c r="H153" s="115"/>
      <c r="I153" s="115"/>
      <c r="J153" s="115"/>
      <c r="K153" s="116"/>
      <c r="L153" s="240"/>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2"/>
      <c r="AL153" s="108"/>
      <c r="AM153" s="109"/>
      <c r="AN153" s="109"/>
      <c r="AO153" s="109"/>
      <c r="AP153" s="109"/>
      <c r="AQ153" s="109"/>
      <c r="AR153" s="109"/>
      <c r="AS153" s="109"/>
      <c r="AT153" s="109"/>
      <c r="AU153" s="109"/>
      <c r="AV153" s="109"/>
      <c r="AW153" s="109"/>
      <c r="AX153" s="109"/>
      <c r="AY153" s="110"/>
      <c r="BA153" s="14"/>
      <c r="BB153" s="14"/>
      <c r="BC153" s="14"/>
      <c r="BD153" s="14"/>
    </row>
    <row r="154" spans="1:56" ht="20.100000000000001" customHeight="1" thickBot="1">
      <c r="A154" s="14"/>
      <c r="B154" s="14"/>
      <c r="C154" s="14"/>
      <c r="D154" s="298"/>
      <c r="E154" s="299"/>
      <c r="F154" s="117"/>
      <c r="G154" s="118"/>
      <c r="H154" s="118"/>
      <c r="I154" s="118"/>
      <c r="J154" s="118"/>
      <c r="K154" s="119"/>
      <c r="L154" s="243"/>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5"/>
      <c r="AL154" s="111"/>
      <c r="AM154" s="112"/>
      <c r="AN154" s="112"/>
      <c r="AO154" s="112"/>
      <c r="AP154" s="112"/>
      <c r="AQ154" s="112"/>
      <c r="AR154" s="112"/>
      <c r="AS154" s="112"/>
      <c r="AT154" s="112"/>
      <c r="AU154" s="112"/>
      <c r="AV154" s="112"/>
      <c r="AW154" s="112"/>
      <c r="AX154" s="112"/>
      <c r="AY154" s="113"/>
      <c r="BA154" s="14"/>
      <c r="BB154" s="14"/>
      <c r="BC154" s="14"/>
      <c r="BD154" s="14"/>
    </row>
    <row r="155" spans="1:56" ht="20.100000000000001" customHeight="1">
      <c r="A155" s="14"/>
      <c r="B155" s="14"/>
      <c r="C155" s="14"/>
      <c r="D155" s="298"/>
      <c r="E155" s="299"/>
      <c r="F155" s="31"/>
      <c r="G155" s="32"/>
      <c r="H155" s="32"/>
      <c r="I155" s="32"/>
      <c r="J155" s="32"/>
      <c r="K155" s="32"/>
      <c r="L155" s="33"/>
      <c r="M155" s="33"/>
      <c r="N155" s="33"/>
      <c r="O155" s="33"/>
      <c r="P155" s="33"/>
      <c r="Q155" s="33"/>
      <c r="R155" s="33"/>
      <c r="S155" s="33"/>
      <c r="T155" s="33"/>
      <c r="U155" s="34"/>
      <c r="V155" s="120" t="s">
        <v>60</v>
      </c>
      <c r="W155" s="121"/>
      <c r="X155" s="121"/>
      <c r="Y155" s="121"/>
      <c r="Z155" s="121"/>
      <c r="AA155" s="121"/>
      <c r="AB155" s="121"/>
      <c r="AC155" s="121"/>
      <c r="AD155" s="121"/>
      <c r="AE155" s="121"/>
      <c r="AF155" s="121"/>
      <c r="AG155" s="121"/>
      <c r="AH155" s="121"/>
      <c r="AI155" s="121"/>
      <c r="AJ155" s="121"/>
      <c r="AK155" s="122"/>
      <c r="AL155" s="123" t="s">
        <v>59</v>
      </c>
      <c r="AM155" s="124"/>
      <c r="AN155" s="124"/>
      <c r="AO155" s="124"/>
      <c r="AP155" s="124"/>
      <c r="AQ155" s="124"/>
      <c r="AR155" s="124"/>
      <c r="AS155" s="124"/>
      <c r="AT155" s="124"/>
      <c r="AU155" s="124"/>
      <c r="AV155" s="124"/>
      <c r="AW155" s="124"/>
      <c r="AX155" s="124"/>
      <c r="AY155" s="125"/>
      <c r="BA155" s="14"/>
      <c r="BB155" s="14"/>
      <c r="BC155" s="14"/>
      <c r="BD155" s="14"/>
    </row>
    <row r="156" spans="1:56" ht="20.100000000000001" customHeight="1">
      <c r="A156" s="14"/>
      <c r="B156" s="14"/>
      <c r="C156" s="14"/>
      <c r="D156" s="298"/>
      <c r="E156" s="299"/>
      <c r="F156" s="35"/>
      <c r="G156" s="36"/>
      <c r="H156" s="36"/>
      <c r="I156" s="36"/>
      <c r="J156" s="36"/>
      <c r="K156" s="36"/>
      <c r="L156" s="36"/>
      <c r="M156" s="36"/>
      <c r="N156" s="36"/>
      <c r="O156" s="36"/>
      <c r="P156" s="36"/>
      <c r="Q156" s="36"/>
      <c r="R156" s="36"/>
      <c r="S156" s="36"/>
      <c r="T156" s="36"/>
      <c r="U156" s="37"/>
      <c r="V156" s="230" t="str">
        <f>IF(銀行名="埼玉りそな","○","")</f>
        <v/>
      </c>
      <c r="W156" s="231"/>
      <c r="X156" s="231"/>
      <c r="Y156" s="56"/>
      <c r="Z156" s="246" t="s">
        <v>102</v>
      </c>
      <c r="AA156" s="246"/>
      <c r="AB156" s="246"/>
      <c r="AC156" s="246"/>
      <c r="AD156" s="246"/>
      <c r="AE156" s="246"/>
      <c r="AF156" s="246"/>
      <c r="AG156" s="9"/>
      <c r="AH156" s="9"/>
      <c r="AI156" s="126" t="s">
        <v>33</v>
      </c>
      <c r="AJ156" s="127"/>
      <c r="AK156" s="128"/>
      <c r="AL156" s="131" t="str">
        <f>IF($AJ$117="","",$AJ$117)</f>
        <v/>
      </c>
      <c r="AM156" s="132"/>
      <c r="AN156" s="132"/>
      <c r="AO156" s="132"/>
      <c r="AP156" s="132"/>
      <c r="AQ156" s="132"/>
      <c r="AR156" s="132"/>
      <c r="AS156" s="132"/>
      <c r="AT156" s="132"/>
      <c r="AU156" s="132"/>
      <c r="AV156" s="132"/>
      <c r="AW156" s="126" t="s">
        <v>46</v>
      </c>
      <c r="AX156" s="127"/>
      <c r="AY156" s="135"/>
      <c r="BA156" s="14"/>
      <c r="BB156" s="14"/>
      <c r="BC156" s="14"/>
      <c r="BD156" s="14"/>
    </row>
    <row r="157" spans="1:56" ht="20.100000000000001" customHeight="1">
      <c r="A157" s="14"/>
      <c r="B157" s="14"/>
      <c r="C157" s="14"/>
      <c r="D157" s="298"/>
      <c r="E157" s="299"/>
      <c r="F157" s="38"/>
      <c r="G157" s="39"/>
      <c r="H157" s="39"/>
      <c r="I157" s="39"/>
      <c r="J157" s="39"/>
      <c r="K157" s="39"/>
      <c r="L157" s="36"/>
      <c r="M157" s="36"/>
      <c r="N157" s="36"/>
      <c r="O157" s="36"/>
      <c r="P157" s="36"/>
      <c r="Q157" s="36"/>
      <c r="R157" s="36"/>
      <c r="S157" s="36"/>
      <c r="T157" s="36"/>
      <c r="U157" s="37"/>
      <c r="V157" s="232" t="str">
        <f>IF(銀行名="りそな","○","")</f>
        <v/>
      </c>
      <c r="W157" s="233"/>
      <c r="X157" s="233"/>
      <c r="Y157" s="57"/>
      <c r="Z157" s="247" t="s">
        <v>100</v>
      </c>
      <c r="AA157" s="247"/>
      <c r="AB157" s="247"/>
      <c r="AC157" s="247"/>
      <c r="AD157" s="247"/>
      <c r="AE157" s="247"/>
      <c r="AF157" s="247"/>
      <c r="AG157" s="10"/>
      <c r="AH157" s="10"/>
      <c r="AI157" s="129"/>
      <c r="AJ157" s="129"/>
      <c r="AK157" s="130"/>
      <c r="AL157" s="133"/>
      <c r="AM157" s="134"/>
      <c r="AN157" s="134"/>
      <c r="AO157" s="134"/>
      <c r="AP157" s="134"/>
      <c r="AQ157" s="134"/>
      <c r="AR157" s="134"/>
      <c r="AS157" s="134"/>
      <c r="AT157" s="134"/>
      <c r="AU157" s="134"/>
      <c r="AV157" s="134"/>
      <c r="AW157" s="129"/>
      <c r="AX157" s="129"/>
      <c r="AY157" s="136"/>
      <c r="BA157" s="14"/>
      <c r="BB157" s="14"/>
      <c r="BC157" s="14"/>
      <c r="BD157" s="14"/>
    </row>
    <row r="158" spans="1:56" ht="20.100000000000001" customHeight="1">
      <c r="A158" s="14"/>
      <c r="B158" s="14"/>
      <c r="C158" s="14"/>
      <c r="D158" s="298"/>
      <c r="E158" s="299"/>
      <c r="F158" s="35"/>
      <c r="G158" s="36"/>
      <c r="H158" s="36"/>
      <c r="I158" s="36"/>
      <c r="J158" s="36"/>
      <c r="K158" s="40"/>
      <c r="L158" s="36"/>
      <c r="M158" s="36"/>
      <c r="N158" s="36"/>
      <c r="O158" s="36"/>
      <c r="P158" s="36"/>
      <c r="Q158" s="36"/>
      <c r="R158" s="36"/>
      <c r="S158" s="36"/>
      <c r="T158" s="36"/>
      <c r="U158" s="37"/>
      <c r="V158" s="152" t="s">
        <v>34</v>
      </c>
      <c r="W158" s="153"/>
      <c r="X158" s="153"/>
      <c r="Y158" s="153"/>
      <c r="Z158" s="153"/>
      <c r="AA158" s="153"/>
      <c r="AB158" s="153"/>
      <c r="AC158" s="154"/>
      <c r="AD158" s="152" t="s">
        <v>35</v>
      </c>
      <c r="AE158" s="153"/>
      <c r="AF158" s="153"/>
      <c r="AG158" s="153"/>
      <c r="AH158" s="153"/>
      <c r="AI158" s="154"/>
      <c r="AJ158" s="152" t="s">
        <v>36</v>
      </c>
      <c r="AK158" s="154"/>
      <c r="AL158" s="152" t="s">
        <v>38</v>
      </c>
      <c r="AM158" s="153"/>
      <c r="AN158" s="153"/>
      <c r="AO158" s="153"/>
      <c r="AP158" s="153"/>
      <c r="AQ158" s="153"/>
      <c r="AR158" s="153"/>
      <c r="AS158" s="153"/>
      <c r="AT158" s="153"/>
      <c r="AU158" s="153"/>
      <c r="AV158" s="153"/>
      <c r="AW158" s="153"/>
      <c r="AX158" s="153"/>
      <c r="AY158" s="155"/>
      <c r="BA158" s="14"/>
      <c r="BB158" s="14"/>
      <c r="BC158" s="14"/>
      <c r="BD158" s="14"/>
    </row>
    <row r="159" spans="1:56" ht="9.9499999999999993" customHeight="1">
      <c r="A159" s="14"/>
      <c r="B159" s="14"/>
      <c r="C159" s="14"/>
      <c r="D159" s="298"/>
      <c r="E159" s="299"/>
      <c r="F159" s="35"/>
      <c r="G159" s="36"/>
      <c r="H159" s="36"/>
      <c r="I159" s="36"/>
      <c r="J159" s="36"/>
      <c r="K159" s="36"/>
      <c r="L159" s="36"/>
      <c r="M159" s="36"/>
      <c r="N159" s="36"/>
      <c r="O159" s="36"/>
      <c r="P159" s="36"/>
      <c r="Q159" s="36"/>
      <c r="R159" s="36"/>
      <c r="S159" s="36"/>
      <c r="T159" s="36"/>
      <c r="U159" s="37"/>
      <c r="V159" s="101" t="str">
        <f>IF($T$120="","",$T$120)</f>
        <v/>
      </c>
      <c r="W159" s="102"/>
      <c r="X159" s="89" t="str">
        <f>IF($V$120="","",$V$120)</f>
        <v/>
      </c>
      <c r="Y159" s="90"/>
      <c r="Z159" s="89" t="str">
        <f>IF($X$120="","",$X$120)</f>
        <v/>
      </c>
      <c r="AA159" s="90"/>
      <c r="AB159" s="89" t="str">
        <f>IF($Z$120="","",$Z$120)</f>
        <v/>
      </c>
      <c r="AC159" s="95"/>
      <c r="AD159" s="276" t="str">
        <f>IF($AB$120="","",$AB$120)</f>
        <v/>
      </c>
      <c r="AE159" s="90"/>
      <c r="AF159" s="89" t="str">
        <f>IF($AD$120="","",$AD$120)</f>
        <v/>
      </c>
      <c r="AG159" s="90"/>
      <c r="AH159" s="89" t="str">
        <f>IF($AF$120="","",$AF$120)</f>
        <v/>
      </c>
      <c r="AI159" s="95"/>
      <c r="AJ159" s="97" t="s">
        <v>37</v>
      </c>
      <c r="AK159" s="98"/>
      <c r="AL159" s="101" t="str">
        <f>IF($AJ$120="","",$AJ$120)</f>
        <v/>
      </c>
      <c r="AM159" s="102"/>
      <c r="AN159" s="89" t="str">
        <f>IF($AL$120="","",$AL$120)</f>
        <v/>
      </c>
      <c r="AO159" s="90"/>
      <c r="AP159" s="89" t="str">
        <f>IF($AN$120="","",$AN$120)</f>
        <v/>
      </c>
      <c r="AQ159" s="90"/>
      <c r="AR159" s="89" t="str">
        <f>IF($AP$120="","",$AP$120)</f>
        <v/>
      </c>
      <c r="AS159" s="90"/>
      <c r="AT159" s="89" t="str">
        <f>IF($AR$120="","",$AR$120)</f>
        <v/>
      </c>
      <c r="AU159" s="90"/>
      <c r="AV159" s="89" t="str">
        <f>IF($AT$120="","",$AT$120)</f>
        <v/>
      </c>
      <c r="AW159" s="90"/>
      <c r="AX159" s="89" t="str">
        <f>IF($AV$120="","",$AV$120)</f>
        <v/>
      </c>
      <c r="AY159" s="93"/>
      <c r="BA159" s="14"/>
      <c r="BB159" s="14"/>
      <c r="BC159" s="14"/>
      <c r="BD159" s="14"/>
    </row>
    <row r="160" spans="1:56" ht="27.95" customHeight="1" thickBot="1">
      <c r="A160" s="14"/>
      <c r="B160" s="14"/>
      <c r="C160" s="14"/>
      <c r="D160" s="300"/>
      <c r="E160" s="301"/>
      <c r="F160" s="41"/>
      <c r="G160" s="18"/>
      <c r="H160" s="18"/>
      <c r="I160" s="18"/>
      <c r="J160" s="18"/>
      <c r="K160" s="42"/>
      <c r="L160" s="18"/>
      <c r="M160" s="18"/>
      <c r="N160" s="18"/>
      <c r="O160" s="18"/>
      <c r="P160" s="18"/>
      <c r="Q160" s="18"/>
      <c r="R160" s="18"/>
      <c r="S160" s="18"/>
      <c r="T160" s="18"/>
      <c r="U160" s="43"/>
      <c r="V160" s="103"/>
      <c r="W160" s="104"/>
      <c r="X160" s="91"/>
      <c r="Y160" s="92"/>
      <c r="Z160" s="91"/>
      <c r="AA160" s="92"/>
      <c r="AB160" s="91"/>
      <c r="AC160" s="96"/>
      <c r="AD160" s="159"/>
      <c r="AE160" s="92"/>
      <c r="AF160" s="91"/>
      <c r="AG160" s="92"/>
      <c r="AH160" s="91"/>
      <c r="AI160" s="96"/>
      <c r="AJ160" s="99"/>
      <c r="AK160" s="100"/>
      <c r="AL160" s="103"/>
      <c r="AM160" s="104"/>
      <c r="AN160" s="91"/>
      <c r="AO160" s="92"/>
      <c r="AP160" s="91"/>
      <c r="AQ160" s="92"/>
      <c r="AR160" s="91"/>
      <c r="AS160" s="92"/>
      <c r="AT160" s="91"/>
      <c r="AU160" s="92"/>
      <c r="AV160" s="91"/>
      <c r="AW160" s="92"/>
      <c r="AX160" s="91"/>
      <c r="AY160" s="94"/>
      <c r="BA160" s="14"/>
      <c r="BB160" s="14"/>
      <c r="BC160" s="14"/>
      <c r="BD160" s="14"/>
    </row>
    <row r="161" spans="1:55" ht="20.100000000000001" customHeight="1" thickBot="1">
      <c r="D161" s="333" t="s">
        <v>39</v>
      </c>
      <c r="E161" s="106"/>
      <c r="F161" s="106"/>
      <c r="G161" s="106"/>
      <c r="H161" s="106"/>
      <c r="I161" s="106"/>
      <c r="J161" s="106"/>
      <c r="K161" s="106"/>
      <c r="L161" s="106"/>
      <c r="M161" s="106"/>
      <c r="N161" s="106"/>
      <c r="O161" s="106"/>
      <c r="P161" s="303" t="s">
        <v>54</v>
      </c>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4"/>
    </row>
    <row r="162" spans="1:55" ht="21.95" customHeight="1" thickTop="1" thickBot="1">
      <c r="A162" s="13"/>
      <c r="B162" s="13"/>
      <c r="D162" s="332" t="str">
        <f>IFERROR(IF(入力シート!$C$9&lt;=3,"○",""),"")</f>
        <v/>
      </c>
      <c r="E162" s="330"/>
      <c r="F162" s="330"/>
      <c r="G162" s="330" t="s">
        <v>103</v>
      </c>
      <c r="H162" s="330"/>
      <c r="I162" s="330"/>
      <c r="J162" s="330"/>
      <c r="K162" s="330"/>
      <c r="L162" s="330"/>
      <c r="M162" s="330"/>
      <c r="N162" s="330"/>
      <c r="O162" s="331"/>
      <c r="P162" s="83">
        <f>IFERROR(IF(入力シート!$C$9=1,"①",1),1)</f>
        <v>1</v>
      </c>
      <c r="Q162" s="84"/>
      <c r="R162" s="85"/>
      <c r="S162" s="16" t="s">
        <v>61</v>
      </c>
      <c r="T162" s="15"/>
      <c r="U162" s="15"/>
      <c r="V162" s="15"/>
      <c r="W162" s="15"/>
      <c r="X162" s="15"/>
      <c r="Y162" s="15"/>
      <c r="Z162" s="15"/>
      <c r="AA162" s="15"/>
      <c r="AB162" s="86" t="s">
        <v>51</v>
      </c>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8"/>
      <c r="AZ162" s="7"/>
      <c r="BA162" s="7"/>
      <c r="BB162" s="13"/>
      <c r="BC162" s="13"/>
    </row>
    <row r="163" spans="1:55" ht="21.95" customHeight="1" thickTop="1" thickBot="1">
      <c r="A163" s="13"/>
      <c r="B163" s="13"/>
      <c r="D163" s="78" t="s">
        <v>40</v>
      </c>
      <c r="E163" s="79"/>
      <c r="F163" s="79"/>
      <c r="G163" s="79"/>
      <c r="H163" s="79"/>
      <c r="I163" s="79"/>
      <c r="J163" s="79"/>
      <c r="K163" s="79"/>
      <c r="L163" s="79"/>
      <c r="M163" s="79"/>
      <c r="N163" s="79"/>
      <c r="O163" s="79"/>
      <c r="P163" s="83">
        <f>IFERROR(IF(入力シート!$C$9=2,"②",2),2)</f>
        <v>2</v>
      </c>
      <c r="Q163" s="84"/>
      <c r="R163" s="85"/>
      <c r="S163" s="16" t="s">
        <v>62</v>
      </c>
      <c r="T163" s="15"/>
      <c r="U163" s="15"/>
      <c r="V163" s="15"/>
      <c r="W163" s="15"/>
      <c r="X163" s="15"/>
      <c r="Y163" s="15"/>
      <c r="Z163" s="15"/>
      <c r="AA163" s="15"/>
      <c r="AB163" s="86" t="s">
        <v>52</v>
      </c>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7"/>
      <c r="AZ163" s="7"/>
      <c r="BA163" s="7"/>
      <c r="BB163" s="13"/>
      <c r="BC163" s="13"/>
    </row>
    <row r="164" spans="1:55" ht="21.95" customHeight="1" thickTop="1" thickBot="1">
      <c r="A164" s="13"/>
      <c r="B164" s="13"/>
      <c r="D164" s="80"/>
      <c r="E164" s="81"/>
      <c r="F164" s="81"/>
      <c r="G164" s="81"/>
      <c r="H164" s="81"/>
      <c r="I164" s="81"/>
      <c r="J164" s="81"/>
      <c r="K164" s="81"/>
      <c r="L164" s="81"/>
      <c r="M164" s="81"/>
      <c r="N164" s="81"/>
      <c r="O164" s="82"/>
      <c r="P164" s="83">
        <f>IFERROR(IF(入力シート!$C$9=3,"③",3),3)</f>
        <v>3</v>
      </c>
      <c r="Q164" s="84"/>
      <c r="R164" s="85"/>
      <c r="S164" s="17" t="s">
        <v>63</v>
      </c>
      <c r="AY164" s="24"/>
      <c r="BB164" s="13"/>
      <c r="BC164" s="13"/>
    </row>
    <row r="165" spans="1:55" ht="21.95" customHeight="1" thickTop="1" thickBot="1">
      <c r="A165" s="13"/>
      <c r="B165" s="13"/>
      <c r="D165" s="332" t="str">
        <f>IFERROR(IF(入力シート!$C$9&gt;3,"○",""),"")</f>
        <v/>
      </c>
      <c r="E165" s="330"/>
      <c r="F165" s="330"/>
      <c r="G165" s="330" t="s">
        <v>104</v>
      </c>
      <c r="H165" s="330"/>
      <c r="I165" s="330"/>
      <c r="J165" s="330"/>
      <c r="K165" s="330"/>
      <c r="L165" s="330"/>
      <c r="M165" s="330"/>
      <c r="N165" s="330"/>
      <c r="O165" s="331"/>
      <c r="P165" s="83">
        <f>IFERROR(IF(入力シート!$C$9=4,"④",4),4)</f>
        <v>4</v>
      </c>
      <c r="Q165" s="84"/>
      <c r="R165" s="85"/>
      <c r="S165" s="16" t="s">
        <v>61</v>
      </c>
      <c r="T165" s="15"/>
      <c r="U165" s="15"/>
      <c r="V165" s="15"/>
      <c r="W165" s="15"/>
      <c r="X165" s="15"/>
      <c r="Y165" s="15"/>
      <c r="Z165" s="15"/>
      <c r="AA165" s="15"/>
      <c r="AB165" s="86" t="s">
        <v>50</v>
      </c>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8"/>
      <c r="AZ165" s="7"/>
      <c r="BA165" s="7"/>
      <c r="BB165" s="13"/>
      <c r="BC165" s="13"/>
    </row>
    <row r="166" spans="1:55" ht="21.95" customHeight="1" thickTop="1" thickBot="1">
      <c r="A166" s="13"/>
      <c r="B166" s="13"/>
      <c r="D166" s="78" t="s">
        <v>41</v>
      </c>
      <c r="E166" s="79"/>
      <c r="F166" s="79"/>
      <c r="G166" s="79"/>
      <c r="H166" s="79"/>
      <c r="I166" s="79"/>
      <c r="J166" s="79"/>
      <c r="K166" s="79"/>
      <c r="L166" s="79"/>
      <c r="M166" s="79"/>
      <c r="N166" s="79"/>
      <c r="O166" s="79"/>
      <c r="P166" s="83">
        <f>IFERROR(IF(入力シート!$C$9=5,"⑤",5),5)</f>
        <v>5</v>
      </c>
      <c r="Q166" s="84"/>
      <c r="R166" s="85"/>
      <c r="S166" s="16" t="s">
        <v>64</v>
      </c>
      <c r="T166" s="15"/>
      <c r="U166" s="15"/>
      <c r="V166" s="15"/>
      <c r="W166" s="15"/>
      <c r="X166" s="15"/>
      <c r="Y166" s="15"/>
      <c r="Z166" s="15"/>
      <c r="AA166" s="15"/>
      <c r="AB166" s="86" t="s">
        <v>49</v>
      </c>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7"/>
      <c r="AZ166" s="7"/>
      <c r="BA166" s="7"/>
      <c r="BB166" s="13"/>
      <c r="BC166" s="13"/>
    </row>
    <row r="167" spans="1:55" ht="21.95" customHeight="1" thickTop="1" thickBot="1">
      <c r="A167" s="13"/>
      <c r="B167" s="13"/>
      <c r="D167" s="80"/>
      <c r="E167" s="81"/>
      <c r="F167" s="81"/>
      <c r="G167" s="81"/>
      <c r="H167" s="81"/>
      <c r="I167" s="81"/>
      <c r="J167" s="81"/>
      <c r="K167" s="81"/>
      <c r="L167" s="81"/>
      <c r="M167" s="81"/>
      <c r="N167" s="81"/>
      <c r="O167" s="82"/>
      <c r="P167" s="83">
        <f>IFERROR(IF(入力シート!$C$9=6,"⑥",6),6)</f>
        <v>6</v>
      </c>
      <c r="Q167" s="84"/>
      <c r="R167" s="85"/>
      <c r="S167" s="22" t="s">
        <v>63</v>
      </c>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3"/>
      <c r="BB167" s="13"/>
      <c r="BC167" s="13"/>
    </row>
    <row r="168" spans="1:55" ht="20.100000000000001" customHeight="1">
      <c r="D168" s="76" t="s">
        <v>105</v>
      </c>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row>
    <row r="169" spans="1:55" ht="20.100000000000001" customHeight="1">
      <c r="E169" s="8" t="s">
        <v>42</v>
      </c>
    </row>
    <row r="170" spans="1:55" ht="20.100000000000001" customHeight="1">
      <c r="E170" s="8" t="s">
        <v>43</v>
      </c>
    </row>
    <row r="171" spans="1:55" ht="20.100000000000001" customHeight="1">
      <c r="E171" s="8" t="s">
        <v>121</v>
      </c>
    </row>
    <row r="172" spans="1:55" ht="20.100000000000001" customHeight="1">
      <c r="E172" s="8" t="s">
        <v>44</v>
      </c>
    </row>
    <row r="173" spans="1:55" ht="20.100000000000001" customHeight="1">
      <c r="A173" s="77" t="s">
        <v>68</v>
      </c>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row>
    <row r="174" spans="1:55" ht="20.100000000000001" customHeight="1"/>
    <row r="175" spans="1:55" ht="21">
      <c r="D175" s="194" t="s">
        <v>69</v>
      </c>
      <c r="E175" s="195"/>
      <c r="F175" s="195"/>
      <c r="G175" s="195"/>
      <c r="H175" s="195"/>
      <c r="I175" s="195"/>
      <c r="J175" s="195"/>
      <c r="K175" s="195"/>
      <c r="L175" s="195"/>
      <c r="M175" s="195"/>
      <c r="N175" s="195"/>
      <c r="O175" s="196"/>
    </row>
    <row r="176" spans="1:55" ht="20.100000000000001" customHeight="1">
      <c r="D176" s="77" t="s">
        <v>70</v>
      </c>
      <c r="E176" s="77"/>
      <c r="F176" s="77"/>
      <c r="G176" s="77"/>
      <c r="H176" s="77"/>
      <c r="I176" s="77"/>
      <c r="J176" s="77"/>
      <c r="K176" s="77"/>
      <c r="L176" s="77"/>
      <c r="M176" s="77"/>
      <c r="N176" s="77"/>
      <c r="O176" s="77"/>
    </row>
    <row r="177" spans="1:56" ht="20.100000000000001" customHeight="1"/>
    <row r="178" spans="1:56" ht="20.100000000000001" customHeight="1"/>
    <row r="179" spans="1:56" ht="24">
      <c r="D179" s="197" t="s">
        <v>71</v>
      </c>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6"/>
    </row>
    <row r="180" spans="1:56" ht="20.100000000000001" customHeight="1">
      <c r="AL180" s="5" t="str">
        <f ca="1">$AJ$101</f>
        <v>令和</v>
      </c>
      <c r="AM180" s="198" t="str">
        <f>IF($AK$101="","",$AK$101)</f>
        <v/>
      </c>
      <c r="AN180" s="198"/>
      <c r="AO180" s="198"/>
      <c r="AP180" s="77" t="s">
        <v>23</v>
      </c>
      <c r="AQ180" s="77"/>
      <c r="AR180" s="198" t="str">
        <f>IF($AP$101="","",$AP$101)</f>
        <v/>
      </c>
      <c r="AS180" s="198"/>
      <c r="AT180" s="198"/>
      <c r="AU180" s="77" t="s">
        <v>22</v>
      </c>
      <c r="AV180" s="77"/>
      <c r="AW180" s="198" t="str">
        <f>IF($AU$101="","",$AU$101)</f>
        <v/>
      </c>
      <c r="AX180" s="198"/>
      <c r="AY180" s="198"/>
      <c r="AZ180" s="77" t="s">
        <v>21</v>
      </c>
      <c r="BA180" s="77"/>
    </row>
    <row r="181" spans="1:56" ht="20.100000000000001" customHeight="1">
      <c r="D181" s="302" t="str">
        <f>IF(入力シート!$B$14="","",入力シート!$B$14)</f>
        <v/>
      </c>
      <c r="E181" s="302"/>
      <c r="F181" s="302"/>
      <c r="G181" s="302"/>
      <c r="H181" s="302"/>
      <c r="I181" s="302"/>
      <c r="J181" s="302"/>
      <c r="K181" s="302"/>
      <c r="L181" s="302"/>
      <c r="M181" s="302"/>
      <c r="N181" s="302"/>
      <c r="O181" s="302"/>
      <c r="P181" s="302"/>
      <c r="Q181" s="302"/>
      <c r="R181" s="302"/>
      <c r="S181" s="302"/>
      <c r="T181" s="329" t="s">
        <v>84</v>
      </c>
      <c r="U181" s="329"/>
      <c r="V181" s="329"/>
      <c r="W181" s="329"/>
      <c r="X181" s="329"/>
      <c r="Y181" s="329"/>
      <c r="Z181" s="329"/>
      <c r="AA181" s="329"/>
    </row>
    <row r="182" spans="1:56" ht="9.9499999999999993" customHeight="1"/>
    <row r="183" spans="1:56" ht="20.100000000000001" customHeight="1">
      <c r="D183" s="1" t="s">
        <v>72</v>
      </c>
    </row>
    <row r="184" spans="1:56" ht="20.100000000000001" customHeight="1">
      <c r="D184" s="1" t="s">
        <v>73</v>
      </c>
    </row>
    <row r="185" spans="1:56" ht="20.100000000000001" customHeight="1">
      <c r="D185" s="1" t="s">
        <v>74</v>
      </c>
    </row>
    <row r="186" spans="1:56" ht="20.100000000000001" customHeight="1" thickBot="1"/>
    <row r="187" spans="1:56" ht="20.100000000000001" customHeight="1" thickBot="1">
      <c r="D187" s="305" t="s">
        <v>75</v>
      </c>
      <c r="E187" s="306"/>
      <c r="F187" s="306"/>
      <c r="G187" s="306"/>
      <c r="H187" s="306"/>
      <c r="I187" s="306"/>
      <c r="J187" s="306"/>
      <c r="K187" s="306"/>
      <c r="L187" s="306"/>
      <c r="M187" s="306"/>
      <c r="N187" s="306"/>
      <c r="O187" s="306"/>
      <c r="P187" s="306"/>
      <c r="Q187" s="306"/>
      <c r="R187" s="306"/>
      <c r="S187" s="307"/>
    </row>
    <row r="188" spans="1:56" ht="20.100000000000001" customHeight="1" thickBot="1"/>
    <row r="189" spans="1:56" ht="27.95" customHeight="1">
      <c r="D189" s="296" t="s">
        <v>28</v>
      </c>
      <c r="E189" s="297"/>
      <c r="F189" s="105" t="s">
        <v>29</v>
      </c>
      <c r="G189" s="106"/>
      <c r="H189" s="106"/>
      <c r="I189" s="106"/>
      <c r="J189" s="106"/>
      <c r="K189" s="107"/>
      <c r="L189" s="137" t="str">
        <f>IF($J$110="","",$J$110)</f>
        <v/>
      </c>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9"/>
      <c r="AL189" s="310" t="s">
        <v>47</v>
      </c>
      <c r="AM189" s="311"/>
      <c r="AN189" s="311"/>
      <c r="AO189" s="311"/>
      <c r="AP189" s="311"/>
      <c r="AQ189" s="311"/>
      <c r="AR189" s="311"/>
      <c r="AS189" s="311"/>
      <c r="AT189" s="311"/>
      <c r="AU189" s="311"/>
      <c r="AV189" s="311"/>
      <c r="AW189" s="311"/>
      <c r="AX189" s="311"/>
      <c r="AY189" s="312"/>
    </row>
    <row r="190" spans="1:56" ht="9.9499999999999993" customHeight="1">
      <c r="D190" s="298"/>
      <c r="E190" s="299"/>
      <c r="F190" s="143" t="s">
        <v>48</v>
      </c>
      <c r="G190" s="144"/>
      <c r="H190" s="144"/>
      <c r="I190" s="144"/>
      <c r="J190" s="144"/>
      <c r="K190" s="145"/>
      <c r="L190" s="140"/>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313"/>
      <c r="AM190" s="314"/>
      <c r="AN190" s="314"/>
      <c r="AO190" s="314"/>
      <c r="AP190" s="314"/>
      <c r="AQ190" s="314"/>
      <c r="AR190" s="314"/>
      <c r="AS190" s="314"/>
      <c r="AT190" s="314"/>
      <c r="AU190" s="314"/>
      <c r="AV190" s="314"/>
      <c r="AW190" s="314"/>
      <c r="AX190" s="314"/>
      <c r="AY190" s="315"/>
    </row>
    <row r="191" spans="1:56" ht="12" customHeight="1">
      <c r="A191" s="29"/>
      <c r="B191" s="29"/>
      <c r="C191" s="29"/>
      <c r="D191" s="298"/>
      <c r="E191" s="299"/>
      <c r="F191" s="146" t="s">
        <v>30</v>
      </c>
      <c r="G191" s="147"/>
      <c r="H191" s="147"/>
      <c r="I191" s="147"/>
      <c r="J191" s="147"/>
      <c r="K191" s="148"/>
      <c r="L191" s="237" t="str">
        <f>IF($J$112="","",$J$112)</f>
        <v/>
      </c>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9"/>
      <c r="AL191" s="316"/>
      <c r="AM191" s="317"/>
      <c r="AN191" s="317"/>
      <c r="AO191" s="317"/>
      <c r="AP191" s="317"/>
      <c r="AQ191" s="317"/>
      <c r="AR191" s="317"/>
      <c r="AS191" s="317"/>
      <c r="AT191" s="317"/>
      <c r="AU191" s="317"/>
      <c r="AV191" s="317"/>
      <c r="AW191" s="317"/>
      <c r="AX191" s="317"/>
      <c r="AY191" s="318"/>
      <c r="AZ191" s="30"/>
      <c r="BA191" s="29"/>
      <c r="BB191" s="29"/>
      <c r="BC191" s="29"/>
      <c r="BD191" s="29"/>
    </row>
    <row r="192" spans="1:56" ht="20.100000000000001" customHeight="1">
      <c r="A192" s="14"/>
      <c r="B192" s="14"/>
      <c r="C192" s="14"/>
      <c r="D192" s="298"/>
      <c r="E192" s="299"/>
      <c r="F192" s="149"/>
      <c r="G192" s="150"/>
      <c r="H192" s="150"/>
      <c r="I192" s="150"/>
      <c r="J192" s="150"/>
      <c r="K192" s="151"/>
      <c r="L192" s="240"/>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2"/>
      <c r="AL192" s="319"/>
      <c r="AM192" s="77"/>
      <c r="AN192" s="77"/>
      <c r="AO192" s="77"/>
      <c r="AP192" s="77"/>
      <c r="AQ192" s="77"/>
      <c r="AR192" s="77"/>
      <c r="AS192" s="77"/>
      <c r="AT192" s="77"/>
      <c r="AU192" s="77"/>
      <c r="AV192" s="77"/>
      <c r="AW192" s="77"/>
      <c r="AX192" s="77"/>
      <c r="AY192" s="320"/>
      <c r="BA192" s="14"/>
      <c r="BB192" s="14"/>
      <c r="BC192" s="14"/>
      <c r="BD192" s="14"/>
    </row>
    <row r="193" spans="1:57" ht="20.100000000000001" customHeight="1">
      <c r="A193" s="14"/>
      <c r="B193" s="14"/>
      <c r="C193" s="14"/>
      <c r="D193" s="298"/>
      <c r="E193" s="299"/>
      <c r="F193" s="114" t="s">
        <v>108</v>
      </c>
      <c r="G193" s="324"/>
      <c r="H193" s="324"/>
      <c r="I193" s="324"/>
      <c r="J193" s="324"/>
      <c r="K193" s="325"/>
      <c r="L193" s="240"/>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2"/>
      <c r="AL193" s="319"/>
      <c r="AM193" s="77"/>
      <c r="AN193" s="77"/>
      <c r="AO193" s="77"/>
      <c r="AP193" s="77"/>
      <c r="AQ193" s="77"/>
      <c r="AR193" s="77"/>
      <c r="AS193" s="77"/>
      <c r="AT193" s="77"/>
      <c r="AU193" s="77"/>
      <c r="AV193" s="77"/>
      <c r="AW193" s="77"/>
      <c r="AX193" s="77"/>
      <c r="AY193" s="320"/>
      <c r="BA193" s="14"/>
      <c r="BB193" s="14"/>
      <c r="BC193" s="14"/>
      <c r="BD193" s="14"/>
    </row>
    <row r="194" spans="1:57" ht="20.100000000000001" customHeight="1" thickBot="1">
      <c r="A194" s="14"/>
      <c r="B194" s="14"/>
      <c r="C194" s="14"/>
      <c r="D194" s="298"/>
      <c r="E194" s="299"/>
      <c r="F194" s="326"/>
      <c r="G194" s="327"/>
      <c r="H194" s="327"/>
      <c r="I194" s="327"/>
      <c r="J194" s="327"/>
      <c r="K194" s="328"/>
      <c r="L194" s="243"/>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5"/>
      <c r="AL194" s="321"/>
      <c r="AM194" s="322"/>
      <c r="AN194" s="322"/>
      <c r="AO194" s="322"/>
      <c r="AP194" s="322"/>
      <c r="AQ194" s="322"/>
      <c r="AR194" s="322"/>
      <c r="AS194" s="322"/>
      <c r="AT194" s="322"/>
      <c r="AU194" s="322"/>
      <c r="AV194" s="322"/>
      <c r="AW194" s="322"/>
      <c r="AX194" s="322"/>
      <c r="AY194" s="323"/>
      <c r="BA194" s="14"/>
      <c r="BB194" s="14"/>
      <c r="BC194" s="14"/>
      <c r="BD194" s="14"/>
    </row>
    <row r="195" spans="1:57" ht="20.100000000000001" customHeight="1">
      <c r="A195" s="14"/>
      <c r="B195" s="14"/>
      <c r="C195" s="14"/>
      <c r="D195" s="298"/>
      <c r="E195" s="299"/>
      <c r="F195" s="31"/>
      <c r="G195" s="32"/>
      <c r="H195" s="32"/>
      <c r="I195" s="32"/>
      <c r="J195" s="32"/>
      <c r="K195" s="32"/>
      <c r="L195" s="33"/>
      <c r="M195" s="33"/>
      <c r="N195" s="33"/>
      <c r="O195" s="33"/>
      <c r="P195" s="33"/>
      <c r="Q195" s="33"/>
      <c r="R195" s="33"/>
      <c r="S195" s="33"/>
      <c r="T195" s="33"/>
      <c r="U195" s="34"/>
      <c r="V195" s="120" t="s">
        <v>60</v>
      </c>
      <c r="W195" s="121"/>
      <c r="X195" s="121"/>
      <c r="Y195" s="121"/>
      <c r="Z195" s="121"/>
      <c r="AA195" s="121"/>
      <c r="AB195" s="121"/>
      <c r="AC195" s="121"/>
      <c r="AD195" s="121"/>
      <c r="AE195" s="121"/>
      <c r="AF195" s="121"/>
      <c r="AG195" s="121"/>
      <c r="AH195" s="121"/>
      <c r="AI195" s="121"/>
      <c r="AJ195" s="121"/>
      <c r="AK195" s="122"/>
      <c r="AL195" s="123" t="s">
        <v>59</v>
      </c>
      <c r="AM195" s="124"/>
      <c r="AN195" s="124"/>
      <c r="AO195" s="124"/>
      <c r="AP195" s="124"/>
      <c r="AQ195" s="124"/>
      <c r="AR195" s="124"/>
      <c r="AS195" s="124"/>
      <c r="AT195" s="124"/>
      <c r="AU195" s="124"/>
      <c r="AV195" s="124"/>
      <c r="AW195" s="124"/>
      <c r="AX195" s="124"/>
      <c r="AY195" s="125"/>
      <c r="BA195" s="14"/>
      <c r="BB195" s="14"/>
      <c r="BC195" s="14"/>
      <c r="BD195" s="14"/>
    </row>
    <row r="196" spans="1:57" ht="20.100000000000001" customHeight="1">
      <c r="A196" s="14"/>
      <c r="B196" s="14"/>
      <c r="C196" s="14"/>
      <c r="D196" s="298"/>
      <c r="E196" s="299"/>
      <c r="F196" s="35"/>
      <c r="G196" s="36"/>
      <c r="H196" s="36"/>
      <c r="I196" s="36"/>
      <c r="J196" s="36"/>
      <c r="K196" s="36"/>
      <c r="L196" s="36"/>
      <c r="M196" s="36"/>
      <c r="N196" s="36"/>
      <c r="O196" s="36"/>
      <c r="P196" s="36"/>
      <c r="Q196" s="36"/>
      <c r="R196" s="36"/>
      <c r="S196" s="36"/>
      <c r="T196" s="36"/>
      <c r="U196" s="37"/>
      <c r="V196" s="230" t="str">
        <f>IF(銀行名="埼玉りそな","○","")</f>
        <v/>
      </c>
      <c r="W196" s="231"/>
      <c r="X196" s="231"/>
      <c r="Y196" s="56"/>
      <c r="Z196" s="246" t="s">
        <v>102</v>
      </c>
      <c r="AA196" s="246"/>
      <c r="AB196" s="246"/>
      <c r="AC196" s="246"/>
      <c r="AD196" s="246"/>
      <c r="AE196" s="246"/>
      <c r="AF196" s="246"/>
      <c r="AG196" s="9"/>
      <c r="AH196" s="9"/>
      <c r="AI196" s="126" t="s">
        <v>33</v>
      </c>
      <c r="AJ196" s="127"/>
      <c r="AK196" s="128"/>
      <c r="AL196" s="131" t="str">
        <f>IF($AJ$117="","",$AJ$117)</f>
        <v/>
      </c>
      <c r="AM196" s="132"/>
      <c r="AN196" s="132"/>
      <c r="AO196" s="132"/>
      <c r="AP196" s="132"/>
      <c r="AQ196" s="132"/>
      <c r="AR196" s="132"/>
      <c r="AS196" s="132"/>
      <c r="AT196" s="132"/>
      <c r="AU196" s="132"/>
      <c r="AV196" s="132"/>
      <c r="AW196" s="126" t="s">
        <v>46</v>
      </c>
      <c r="AX196" s="127"/>
      <c r="AY196" s="135"/>
      <c r="BA196" s="14"/>
      <c r="BB196" s="14"/>
      <c r="BC196" s="14"/>
      <c r="BD196" s="14"/>
    </row>
    <row r="197" spans="1:57" ht="20.100000000000001" customHeight="1">
      <c r="A197" s="14"/>
      <c r="B197" s="14"/>
      <c r="C197" s="14"/>
      <c r="D197" s="298"/>
      <c r="E197" s="299"/>
      <c r="F197" s="38"/>
      <c r="G197" s="39"/>
      <c r="H197" s="39"/>
      <c r="I197" s="39"/>
      <c r="J197" s="39"/>
      <c r="K197" s="39"/>
      <c r="L197" s="36"/>
      <c r="M197" s="36"/>
      <c r="N197" s="36"/>
      <c r="O197" s="36"/>
      <c r="P197" s="36"/>
      <c r="Q197" s="36"/>
      <c r="R197" s="36"/>
      <c r="S197" s="36"/>
      <c r="T197" s="36"/>
      <c r="U197" s="37"/>
      <c r="V197" s="232" t="str">
        <f>IF(銀行名="りそな","○","")</f>
        <v/>
      </c>
      <c r="W197" s="233"/>
      <c r="X197" s="233"/>
      <c r="Y197" s="57"/>
      <c r="Z197" s="247" t="s">
        <v>32</v>
      </c>
      <c r="AA197" s="247"/>
      <c r="AB197" s="247"/>
      <c r="AC197" s="247"/>
      <c r="AD197" s="247"/>
      <c r="AE197" s="247"/>
      <c r="AF197" s="247"/>
      <c r="AG197" s="10"/>
      <c r="AH197" s="10"/>
      <c r="AI197" s="129"/>
      <c r="AJ197" s="129"/>
      <c r="AK197" s="130"/>
      <c r="AL197" s="133"/>
      <c r="AM197" s="134"/>
      <c r="AN197" s="134"/>
      <c r="AO197" s="134"/>
      <c r="AP197" s="134"/>
      <c r="AQ197" s="134"/>
      <c r="AR197" s="134"/>
      <c r="AS197" s="134"/>
      <c r="AT197" s="134"/>
      <c r="AU197" s="134"/>
      <c r="AV197" s="134"/>
      <c r="AW197" s="129"/>
      <c r="AX197" s="129"/>
      <c r="AY197" s="136"/>
      <c r="BA197" s="14"/>
      <c r="BB197" s="14"/>
      <c r="BC197" s="14"/>
      <c r="BD197" s="14"/>
    </row>
    <row r="198" spans="1:57" ht="20.100000000000001" customHeight="1">
      <c r="A198" s="14"/>
      <c r="B198" s="14"/>
      <c r="C198" s="14"/>
      <c r="D198" s="298"/>
      <c r="E198" s="299"/>
      <c r="F198" s="35"/>
      <c r="G198" s="36"/>
      <c r="H198" s="36"/>
      <c r="I198" s="36"/>
      <c r="J198" s="36"/>
      <c r="K198" s="40"/>
      <c r="L198" s="36"/>
      <c r="M198" s="36"/>
      <c r="N198" s="36"/>
      <c r="O198" s="36"/>
      <c r="P198" s="36"/>
      <c r="Q198" s="36"/>
      <c r="R198" s="36"/>
      <c r="S198" s="36"/>
      <c r="T198" s="36"/>
      <c r="U198" s="37"/>
      <c r="V198" s="152" t="s">
        <v>34</v>
      </c>
      <c r="W198" s="153"/>
      <c r="X198" s="153"/>
      <c r="Y198" s="153"/>
      <c r="Z198" s="153"/>
      <c r="AA198" s="153"/>
      <c r="AB198" s="153"/>
      <c r="AC198" s="154"/>
      <c r="AD198" s="152" t="s">
        <v>35</v>
      </c>
      <c r="AE198" s="153"/>
      <c r="AF198" s="153"/>
      <c r="AG198" s="153"/>
      <c r="AH198" s="153"/>
      <c r="AI198" s="154"/>
      <c r="AJ198" s="152" t="s">
        <v>36</v>
      </c>
      <c r="AK198" s="154"/>
      <c r="AL198" s="152" t="s">
        <v>38</v>
      </c>
      <c r="AM198" s="153"/>
      <c r="AN198" s="153"/>
      <c r="AO198" s="153"/>
      <c r="AP198" s="153"/>
      <c r="AQ198" s="153"/>
      <c r="AR198" s="153"/>
      <c r="AS198" s="153"/>
      <c r="AT198" s="153"/>
      <c r="AU198" s="153"/>
      <c r="AV198" s="153"/>
      <c r="AW198" s="153"/>
      <c r="AX198" s="153"/>
      <c r="AY198" s="155"/>
      <c r="BA198" s="14"/>
      <c r="BB198" s="14"/>
      <c r="BC198" s="14"/>
      <c r="BD198" s="14"/>
    </row>
    <row r="199" spans="1:57" ht="9.9499999999999993" customHeight="1">
      <c r="A199" s="14"/>
      <c r="B199" s="14"/>
      <c r="C199" s="14"/>
      <c r="D199" s="298"/>
      <c r="E199" s="299"/>
      <c r="F199" s="35"/>
      <c r="G199" s="36"/>
      <c r="H199" s="36"/>
      <c r="I199" s="36"/>
      <c r="J199" s="36"/>
      <c r="K199" s="36"/>
      <c r="L199" s="36"/>
      <c r="M199" s="36"/>
      <c r="N199" s="36"/>
      <c r="O199" s="36"/>
      <c r="P199" s="36"/>
      <c r="Q199" s="36"/>
      <c r="R199" s="36"/>
      <c r="S199" s="36"/>
      <c r="T199" s="36"/>
      <c r="U199" s="37"/>
      <c r="V199" s="101" t="str">
        <f>IF($T$120="","",$T$120)</f>
        <v/>
      </c>
      <c r="W199" s="102"/>
      <c r="X199" s="89" t="str">
        <f>IF($V$120="","",$V$120)</f>
        <v/>
      </c>
      <c r="Y199" s="90"/>
      <c r="Z199" s="89" t="str">
        <f>IF($X$120="","",$X$120)</f>
        <v/>
      </c>
      <c r="AA199" s="90"/>
      <c r="AB199" s="89" t="str">
        <f>IF($Z$120="","",$Z$120)</f>
        <v/>
      </c>
      <c r="AC199" s="95"/>
      <c r="AD199" s="276" t="str">
        <f>IF($AB$120="","",$AB$120)</f>
        <v/>
      </c>
      <c r="AE199" s="90"/>
      <c r="AF199" s="89" t="str">
        <f>IF($AD$120="","",$AD$120)</f>
        <v/>
      </c>
      <c r="AG199" s="90"/>
      <c r="AH199" s="89" t="str">
        <f>IF($AF$120="","",$AF$120)</f>
        <v/>
      </c>
      <c r="AI199" s="95"/>
      <c r="AJ199" s="97" t="s">
        <v>37</v>
      </c>
      <c r="AK199" s="98"/>
      <c r="AL199" s="101" t="str">
        <f>IF($AJ$120="","",$AJ$120)</f>
        <v/>
      </c>
      <c r="AM199" s="102"/>
      <c r="AN199" s="89" t="str">
        <f>IF($AL$120="","",$AL$120)</f>
        <v/>
      </c>
      <c r="AO199" s="90"/>
      <c r="AP199" s="89" t="str">
        <f>IF($AN$120="","",$AN$120)</f>
        <v/>
      </c>
      <c r="AQ199" s="90"/>
      <c r="AR199" s="89" t="str">
        <f>IF($AP$120="","",$AP$120)</f>
        <v/>
      </c>
      <c r="AS199" s="90"/>
      <c r="AT199" s="89" t="str">
        <f>IF($AR$120="","",$AR$120)</f>
        <v/>
      </c>
      <c r="AU199" s="90"/>
      <c r="AV199" s="89" t="str">
        <f>IF($AT$120="","",$AT$120)</f>
        <v/>
      </c>
      <c r="AW199" s="90"/>
      <c r="AX199" s="89" t="str">
        <f>IF($AV$120="","",$AV$120)</f>
        <v/>
      </c>
      <c r="AY199" s="93"/>
      <c r="BA199" s="14"/>
      <c r="BB199" s="14"/>
      <c r="BC199" s="14"/>
      <c r="BD199" s="14"/>
    </row>
    <row r="200" spans="1:57" ht="27.95" customHeight="1" thickBot="1">
      <c r="A200" s="14"/>
      <c r="B200" s="14"/>
      <c r="C200" s="14"/>
      <c r="D200" s="300"/>
      <c r="E200" s="301"/>
      <c r="F200" s="41"/>
      <c r="G200" s="18"/>
      <c r="H200" s="18"/>
      <c r="I200" s="18"/>
      <c r="J200" s="18"/>
      <c r="K200" s="42"/>
      <c r="L200" s="18"/>
      <c r="M200" s="18"/>
      <c r="N200" s="18"/>
      <c r="O200" s="18"/>
      <c r="P200" s="18"/>
      <c r="Q200" s="18"/>
      <c r="R200" s="18"/>
      <c r="S200" s="18"/>
      <c r="T200" s="18"/>
      <c r="U200" s="43"/>
      <c r="V200" s="103"/>
      <c r="W200" s="104"/>
      <c r="X200" s="91"/>
      <c r="Y200" s="92"/>
      <c r="Z200" s="91"/>
      <c r="AA200" s="92"/>
      <c r="AB200" s="91"/>
      <c r="AC200" s="96"/>
      <c r="AD200" s="159"/>
      <c r="AE200" s="92"/>
      <c r="AF200" s="91"/>
      <c r="AG200" s="92"/>
      <c r="AH200" s="91"/>
      <c r="AI200" s="96"/>
      <c r="AJ200" s="99"/>
      <c r="AK200" s="100"/>
      <c r="AL200" s="103"/>
      <c r="AM200" s="104"/>
      <c r="AN200" s="91"/>
      <c r="AO200" s="92"/>
      <c r="AP200" s="91"/>
      <c r="AQ200" s="92"/>
      <c r="AR200" s="91"/>
      <c r="AS200" s="92"/>
      <c r="AT200" s="91"/>
      <c r="AU200" s="92"/>
      <c r="AV200" s="91"/>
      <c r="AW200" s="92"/>
      <c r="AX200" s="91"/>
      <c r="AY200" s="94"/>
      <c r="AZ200" s="54"/>
      <c r="BA200" s="14"/>
      <c r="BB200" s="14"/>
    </row>
    <row r="201" spans="1:57" ht="9.9499999999999993" customHeight="1" thickBot="1">
      <c r="D201" s="44"/>
      <c r="E201" s="44"/>
      <c r="F201" s="44"/>
      <c r="G201" s="44"/>
      <c r="H201" s="44"/>
      <c r="I201" s="44"/>
      <c r="J201" s="44"/>
      <c r="K201" s="44"/>
      <c r="L201" s="44"/>
      <c r="M201" s="44"/>
      <c r="N201" s="44"/>
      <c r="O201" s="44"/>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7"/>
      <c r="BA201" s="7"/>
    </row>
    <row r="202" spans="1:57" ht="20.100000000000001" customHeight="1">
      <c r="A202" s="13"/>
      <c r="B202" s="13"/>
      <c r="D202" s="308" t="s">
        <v>76</v>
      </c>
      <c r="E202" s="308"/>
      <c r="F202" s="308"/>
      <c r="G202" s="308"/>
      <c r="H202" s="308"/>
      <c r="I202" s="308"/>
      <c r="J202" s="308"/>
      <c r="K202" s="308"/>
      <c r="L202" s="288" t="s">
        <v>77</v>
      </c>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c r="AJ202" s="289"/>
      <c r="AK202" s="289"/>
      <c r="AL202" s="289"/>
      <c r="AM202" s="289"/>
      <c r="AN202" s="289"/>
      <c r="AO202" s="289"/>
      <c r="AP202" s="289"/>
      <c r="AQ202" s="289"/>
      <c r="AR202" s="289"/>
      <c r="AS202" s="289"/>
      <c r="AT202" s="289"/>
      <c r="AU202" s="289"/>
      <c r="AV202" s="289"/>
      <c r="AW202" s="289"/>
      <c r="AX202" s="289"/>
      <c r="AY202" s="290"/>
      <c r="AZ202" s="7"/>
      <c r="BA202" s="7"/>
      <c r="BB202" s="13"/>
      <c r="BC202" s="13"/>
    </row>
    <row r="203" spans="1:57" ht="20.100000000000001" customHeight="1" thickBot="1">
      <c r="A203" s="13"/>
      <c r="B203" s="13"/>
      <c r="D203" s="309"/>
      <c r="E203" s="309"/>
      <c r="F203" s="309"/>
      <c r="G203" s="309"/>
      <c r="H203" s="309"/>
      <c r="I203" s="309"/>
      <c r="J203" s="309"/>
      <c r="K203" s="309"/>
      <c r="L203" s="291"/>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3"/>
      <c r="AZ203" s="7"/>
      <c r="BA203" s="7"/>
      <c r="BB203" s="13"/>
      <c r="BC203" s="13"/>
    </row>
    <row r="204" spans="1:57" ht="20.100000000000001" customHeight="1">
      <c r="A204" s="14"/>
      <c r="B204" s="14"/>
      <c r="BD204" s="14"/>
      <c r="BE204" s="14"/>
    </row>
    <row r="205" spans="1:57" ht="20.100000000000001" customHeight="1">
      <c r="A205" s="14"/>
      <c r="B205" s="14"/>
      <c r="D205" s="294" t="s">
        <v>79</v>
      </c>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F205" s="47" t="s">
        <v>81</v>
      </c>
      <c r="AG205" s="48"/>
      <c r="AH205" s="277" t="s">
        <v>92</v>
      </c>
      <c r="AI205" s="278"/>
      <c r="AJ205" s="278"/>
      <c r="AK205" s="278"/>
      <c r="AL205" s="278"/>
      <c r="AM205" s="278"/>
      <c r="AN205" s="278"/>
      <c r="AO205" s="278"/>
      <c r="AP205" s="278"/>
      <c r="AQ205" s="278"/>
      <c r="AR205" s="278"/>
      <c r="AS205" s="278"/>
      <c r="AT205" s="278"/>
      <c r="AU205" s="279"/>
      <c r="AW205" s="266"/>
      <c r="AX205" s="267"/>
      <c r="AY205" s="268"/>
      <c r="BB205" s="14"/>
      <c r="BC205" s="14"/>
    </row>
    <row r="206" spans="1:57" ht="20.100000000000001" customHeight="1">
      <c r="A206" s="14"/>
      <c r="B206" s="14"/>
      <c r="D206" s="295" t="s">
        <v>85</v>
      </c>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F206" s="286" t="s">
        <v>80</v>
      </c>
      <c r="AG206" s="287"/>
      <c r="AH206" s="280"/>
      <c r="AI206" s="281"/>
      <c r="AJ206" s="281"/>
      <c r="AK206" s="281"/>
      <c r="AL206" s="281"/>
      <c r="AM206" s="281"/>
      <c r="AN206" s="281"/>
      <c r="AO206" s="281"/>
      <c r="AP206" s="281"/>
      <c r="AQ206" s="281"/>
      <c r="AR206" s="281"/>
      <c r="AS206" s="281"/>
      <c r="AT206" s="281"/>
      <c r="AU206" s="282"/>
      <c r="AW206" s="266"/>
      <c r="AX206" s="267"/>
      <c r="AY206" s="268"/>
      <c r="BB206" s="14"/>
      <c r="BC206" s="14"/>
    </row>
    <row r="207" spans="1:57" ht="20.100000000000001" customHeight="1">
      <c r="A207" s="14"/>
      <c r="B207" s="14"/>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F207" s="286"/>
      <c r="AG207" s="287"/>
      <c r="AH207" s="280"/>
      <c r="AI207" s="281"/>
      <c r="AJ207" s="281"/>
      <c r="AK207" s="281"/>
      <c r="AL207" s="281"/>
      <c r="AM207" s="281"/>
      <c r="AN207" s="281"/>
      <c r="AO207" s="281"/>
      <c r="AP207" s="281"/>
      <c r="AQ207" s="281"/>
      <c r="AR207" s="281"/>
      <c r="AS207" s="281"/>
      <c r="AT207" s="281"/>
      <c r="AU207" s="282"/>
      <c r="AW207" s="269" t="s">
        <v>82</v>
      </c>
      <c r="AX207" s="270"/>
      <c r="AY207" s="271"/>
      <c r="BB207" s="14"/>
      <c r="BC207" s="14"/>
    </row>
    <row r="208" spans="1:57" ht="20.100000000000001" customHeight="1">
      <c r="A208" s="14"/>
      <c r="B208" s="14"/>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F208" s="286"/>
      <c r="AG208" s="287"/>
      <c r="AH208" s="280"/>
      <c r="AI208" s="281"/>
      <c r="AJ208" s="281"/>
      <c r="AK208" s="281"/>
      <c r="AL208" s="281"/>
      <c r="AM208" s="281"/>
      <c r="AN208" s="281"/>
      <c r="AO208" s="281"/>
      <c r="AP208" s="281"/>
      <c r="AQ208" s="281"/>
      <c r="AR208" s="281"/>
      <c r="AS208" s="281"/>
      <c r="AT208" s="281"/>
      <c r="AU208" s="282"/>
      <c r="AW208" s="272"/>
      <c r="AX208" s="270"/>
      <c r="AY208" s="271"/>
      <c r="BB208" s="14"/>
      <c r="BC208" s="14"/>
    </row>
    <row r="209" spans="1:57" ht="20.100000000000001" customHeight="1">
      <c r="A209" s="14"/>
      <c r="B209" s="14"/>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F209" s="286"/>
      <c r="AG209" s="287"/>
      <c r="AH209" s="280"/>
      <c r="AI209" s="281"/>
      <c r="AJ209" s="281"/>
      <c r="AK209" s="281"/>
      <c r="AL209" s="281"/>
      <c r="AM209" s="281"/>
      <c r="AN209" s="281"/>
      <c r="AO209" s="281"/>
      <c r="AP209" s="281"/>
      <c r="AQ209" s="281"/>
      <c r="AR209" s="281"/>
      <c r="AS209" s="281"/>
      <c r="AT209" s="281"/>
      <c r="AU209" s="282"/>
      <c r="AW209" s="273" t="s">
        <v>83</v>
      </c>
      <c r="AX209" s="274"/>
      <c r="AY209" s="275"/>
      <c r="BB209" s="14"/>
      <c r="BC209" s="14"/>
    </row>
    <row r="210" spans="1:57" ht="20.100000000000001" customHeight="1">
      <c r="A210" s="14"/>
      <c r="B210" s="14"/>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7"/>
      <c r="AF210" s="45"/>
      <c r="AG210" s="46"/>
      <c r="AH210" s="283"/>
      <c r="AI210" s="284"/>
      <c r="AJ210" s="284"/>
      <c r="AK210" s="284"/>
      <c r="AL210" s="284"/>
      <c r="AM210" s="284"/>
      <c r="AN210" s="284"/>
      <c r="AO210" s="284"/>
      <c r="AP210" s="284"/>
      <c r="AQ210" s="284"/>
      <c r="AR210" s="284"/>
      <c r="AS210" s="284"/>
      <c r="AT210" s="284"/>
      <c r="AU210" s="285"/>
      <c r="AV210" s="7"/>
      <c r="AW210" s="273"/>
      <c r="AX210" s="274"/>
      <c r="AY210" s="275"/>
      <c r="AZ210" s="7"/>
      <c r="BA210" s="7"/>
      <c r="BB210" s="14"/>
      <c r="BC210" s="14"/>
    </row>
    <row r="211" spans="1:57" ht="20.100000000000001" customHeight="1">
      <c r="A211" s="14"/>
      <c r="B211" s="14"/>
      <c r="D211" s="1" t="s">
        <v>122</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14"/>
      <c r="BE211" s="14"/>
    </row>
    <row r="212" spans="1:57" ht="20.100000000000001" customHeight="1">
      <c r="A212" s="14"/>
      <c r="B212" s="14"/>
      <c r="D212" s="1" t="s">
        <v>86</v>
      </c>
      <c r="S212" s="2"/>
      <c r="BD212" s="14"/>
      <c r="BE212" s="14"/>
    </row>
    <row r="213" spans="1:57" ht="20.100000000000001" customHeight="1">
      <c r="A213" s="77" t="s">
        <v>78</v>
      </c>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row>
    <row r="214" spans="1:57" ht="20.100000000000001" customHeight="1"/>
    <row r="215" spans="1:57" ht="20.100000000000001" customHeight="1"/>
    <row r="216" spans="1:57" ht="20.100000000000001" customHeight="1"/>
    <row r="217" spans="1:57" ht="20.100000000000001" customHeight="1"/>
    <row r="218" spans="1:57" ht="20.100000000000001" customHeight="1"/>
    <row r="219" spans="1:57" ht="20.100000000000001" customHeight="1"/>
    <row r="220" spans="1:57" ht="20.100000000000001" customHeight="1"/>
    <row r="221" spans="1:57" ht="20.100000000000001" customHeight="1"/>
    <row r="222" spans="1:57" ht="20.100000000000001" customHeight="1"/>
    <row r="223" spans="1:57" ht="20.100000000000001" customHeight="1"/>
    <row r="224" spans="1:57" ht="20.100000000000001" customHeight="1"/>
    <row r="225" ht="20.100000000000001" customHeight="1"/>
    <row r="226" ht="20.100000000000001"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sheetData>
  <sheetProtection algorithmName="SHA-512" hashValue="LsprpAY5MEuna9UMwBsman2t2LypG5Cr6aYheJjRVJLRimU5nwDQ9djWhewStHqJZJwYskpAT/ANKlG16bVZ9Q==" saltValue="JdE7TnjFe8sz7Lw7BUVgNg==" spinCount="100000" sheet="1" objects="1" scenarios="1"/>
  <mergeCells count="259">
    <mergeCell ref="B122:M122"/>
    <mergeCell ref="B124:M125"/>
    <mergeCell ref="B127:M128"/>
    <mergeCell ref="B129:AY129"/>
    <mergeCell ref="B110:C121"/>
    <mergeCell ref="BA113:BB121"/>
    <mergeCell ref="D162:F162"/>
    <mergeCell ref="G162:O162"/>
    <mergeCell ref="D165:F165"/>
    <mergeCell ref="G165:O165"/>
    <mergeCell ref="Z156:AF156"/>
    <mergeCell ref="Z157:AF157"/>
    <mergeCell ref="D161:O161"/>
    <mergeCell ref="P162:R162"/>
    <mergeCell ref="V159:W160"/>
    <mergeCell ref="X159:Y160"/>
    <mergeCell ref="Z159:AA160"/>
    <mergeCell ref="AB159:AC160"/>
    <mergeCell ref="AD159:AE160"/>
    <mergeCell ref="AF159:AG160"/>
    <mergeCell ref="D149:E160"/>
    <mergeCell ref="P161:AY161"/>
    <mergeCell ref="AB162:AY162"/>
    <mergeCell ref="L151:AK154"/>
    <mergeCell ref="N122:AW122"/>
    <mergeCell ref="D187:S187"/>
    <mergeCell ref="D202:K203"/>
    <mergeCell ref="AL189:AY190"/>
    <mergeCell ref="F190:K190"/>
    <mergeCell ref="F191:K192"/>
    <mergeCell ref="AL191:AY194"/>
    <mergeCell ref="F193:K194"/>
    <mergeCell ref="V195:AK195"/>
    <mergeCell ref="AL195:AY195"/>
    <mergeCell ref="AI196:AK197"/>
    <mergeCell ref="T181:AA181"/>
    <mergeCell ref="AL196:AV197"/>
    <mergeCell ref="AW196:AY197"/>
    <mergeCell ref="E126:M126"/>
    <mergeCell ref="E123:M123"/>
    <mergeCell ref="B123:D123"/>
    <mergeCell ref="B126:D126"/>
    <mergeCell ref="V156:X156"/>
    <mergeCell ref="V157:X157"/>
    <mergeCell ref="A134:BC134"/>
    <mergeCell ref="N124:P124"/>
    <mergeCell ref="N123:P123"/>
    <mergeCell ref="N125:P125"/>
    <mergeCell ref="AF206:AG209"/>
    <mergeCell ref="L202:AY203"/>
    <mergeCell ref="D205:AD205"/>
    <mergeCell ref="D206:AD210"/>
    <mergeCell ref="Z123:AW123"/>
    <mergeCell ref="Z124:AW124"/>
    <mergeCell ref="Z126:AW126"/>
    <mergeCell ref="Z127:AW127"/>
    <mergeCell ref="N126:P126"/>
    <mergeCell ref="N127:P127"/>
    <mergeCell ref="N128:P128"/>
    <mergeCell ref="V196:X196"/>
    <mergeCell ref="V197:X197"/>
    <mergeCell ref="Z196:AF196"/>
    <mergeCell ref="Z197:AF197"/>
    <mergeCell ref="D189:E200"/>
    <mergeCell ref="L191:AK194"/>
    <mergeCell ref="D181:S181"/>
    <mergeCell ref="F189:K189"/>
    <mergeCell ref="L189:AK190"/>
    <mergeCell ref="D175:O175"/>
    <mergeCell ref="D176:O176"/>
    <mergeCell ref="D179:BA179"/>
    <mergeCell ref="AM180:AO180"/>
    <mergeCell ref="A213:BC213"/>
    <mergeCell ref="AW205:AY206"/>
    <mergeCell ref="AW207:AY208"/>
    <mergeCell ref="AW209:AY210"/>
    <mergeCell ref="V198:AC198"/>
    <mergeCell ref="AD198:AI198"/>
    <mergeCell ref="AJ198:AK198"/>
    <mergeCell ref="AL198:AY198"/>
    <mergeCell ref="V199:W200"/>
    <mergeCell ref="X199:Y200"/>
    <mergeCell ref="Z199:AA200"/>
    <mergeCell ref="AB199:AC200"/>
    <mergeCell ref="AD199:AE200"/>
    <mergeCell ref="AF199:AG200"/>
    <mergeCell ref="AH199:AI200"/>
    <mergeCell ref="AJ199:AK200"/>
    <mergeCell ref="AL199:AM200"/>
    <mergeCell ref="AN199:AO200"/>
    <mergeCell ref="AP199:AQ200"/>
    <mergeCell ref="AR199:AS200"/>
    <mergeCell ref="AH205:AU210"/>
    <mergeCell ref="AT199:AU200"/>
    <mergeCell ref="AV199:AW200"/>
    <mergeCell ref="AX199:AY200"/>
    <mergeCell ref="AP180:AQ180"/>
    <mergeCell ref="AR180:AT180"/>
    <mergeCell ref="AU180:AV180"/>
    <mergeCell ref="AW180:AY180"/>
    <mergeCell ref="AZ180:BA180"/>
    <mergeCell ref="A5:BC5"/>
    <mergeCell ref="B99:AY99"/>
    <mergeCell ref="N104:AW107"/>
    <mergeCell ref="B97:M97"/>
    <mergeCell ref="B98:M98"/>
    <mergeCell ref="AU101:AW101"/>
    <mergeCell ref="AS101:AT101"/>
    <mergeCell ref="AX101:AY101"/>
    <mergeCell ref="AP101:AR101"/>
    <mergeCell ref="AN101:AO101"/>
    <mergeCell ref="AK101:AM101"/>
    <mergeCell ref="J107:K107"/>
    <mergeCell ref="L107:M107"/>
    <mergeCell ref="B107:C107"/>
    <mergeCell ref="D107:E107"/>
    <mergeCell ref="F107:G107"/>
    <mergeCell ref="H107:I107"/>
    <mergeCell ref="B106:M106"/>
    <mergeCell ref="B104:M104"/>
    <mergeCell ref="K3:AS3"/>
    <mergeCell ref="C18:BB18"/>
    <mergeCell ref="AJ29:BB29"/>
    <mergeCell ref="J29:AB29"/>
    <mergeCell ref="C27:I29"/>
    <mergeCell ref="J27:AB27"/>
    <mergeCell ref="AC27:AI29"/>
    <mergeCell ref="AJ27:BB27"/>
    <mergeCell ref="J28:AB28"/>
    <mergeCell ref="AJ28:BB28"/>
    <mergeCell ref="B105:M105"/>
    <mergeCell ref="D116:I116"/>
    <mergeCell ref="D117:I117"/>
    <mergeCell ref="D118:I118"/>
    <mergeCell ref="D112:I113"/>
    <mergeCell ref="D114:I115"/>
    <mergeCell ref="T117:V117"/>
    <mergeCell ref="T118:V118"/>
    <mergeCell ref="D111:I111"/>
    <mergeCell ref="J112:AI115"/>
    <mergeCell ref="X117:AD117"/>
    <mergeCell ref="X118:AD118"/>
    <mergeCell ref="B108:P109"/>
    <mergeCell ref="Q109:W109"/>
    <mergeCell ref="X108:Y109"/>
    <mergeCell ref="Z108:AA109"/>
    <mergeCell ref="AB108:AC109"/>
    <mergeCell ref="Q108:W108"/>
    <mergeCell ref="AD108:AE109"/>
    <mergeCell ref="AF108:AG109"/>
    <mergeCell ref="AH108:AI109"/>
    <mergeCell ref="D110:I110"/>
    <mergeCell ref="J110:AI111"/>
    <mergeCell ref="AU117:AW118"/>
    <mergeCell ref="AJ117:AT118"/>
    <mergeCell ref="AL120:AM121"/>
    <mergeCell ref="AJ108:AK109"/>
    <mergeCell ref="AL108:AM109"/>
    <mergeCell ref="AN108:AO109"/>
    <mergeCell ref="AP108:AQ109"/>
    <mergeCell ref="AR108:AS109"/>
    <mergeCell ref="AT108:AU109"/>
    <mergeCell ref="AV108:AW109"/>
    <mergeCell ref="AY113:AZ121"/>
    <mergeCell ref="AY112:BB112"/>
    <mergeCell ref="AT120:AU121"/>
    <mergeCell ref="AN120:AO121"/>
    <mergeCell ref="AJ116:AW116"/>
    <mergeCell ref="AJ119:AW119"/>
    <mergeCell ref="AJ110:AW115"/>
    <mergeCell ref="AH119:AI119"/>
    <mergeCell ref="AB119:AG119"/>
    <mergeCell ref="T116:AI116"/>
    <mergeCell ref="AG117:AI118"/>
    <mergeCell ref="T120:U121"/>
    <mergeCell ref="V120:W121"/>
    <mergeCell ref="X120:Y121"/>
    <mergeCell ref="Z120:AA121"/>
    <mergeCell ref="AB120:AC121"/>
    <mergeCell ref="AD120:AE121"/>
    <mergeCell ref="AF120:AG121"/>
    <mergeCell ref="AH120:AI121"/>
    <mergeCell ref="AJ120:AK121"/>
    <mergeCell ref="T119:AA119"/>
    <mergeCell ref="AP120:AQ121"/>
    <mergeCell ref="AR120:AS121"/>
    <mergeCell ref="AV120:AW121"/>
    <mergeCell ref="D136:O136"/>
    <mergeCell ref="D137:O137"/>
    <mergeCell ref="D138:BA138"/>
    <mergeCell ref="AM140:AO140"/>
    <mergeCell ref="AP140:AQ140"/>
    <mergeCell ref="AR140:AT140"/>
    <mergeCell ref="AU140:AV140"/>
    <mergeCell ref="AW140:AY140"/>
    <mergeCell ref="AZ140:BA140"/>
    <mergeCell ref="D147:R148"/>
    <mergeCell ref="S147:Y147"/>
    <mergeCell ref="D146:E146"/>
    <mergeCell ref="F146:G146"/>
    <mergeCell ref="H146:I146"/>
    <mergeCell ref="J146:K146"/>
    <mergeCell ref="L146:M146"/>
    <mergeCell ref="N146:O146"/>
    <mergeCell ref="P143:AY146"/>
    <mergeCell ref="D144:O144"/>
    <mergeCell ref="D145:O145"/>
    <mergeCell ref="D143:O143"/>
    <mergeCell ref="V158:AC158"/>
    <mergeCell ref="AD158:AI158"/>
    <mergeCell ref="AJ158:AK158"/>
    <mergeCell ref="AL158:AY158"/>
    <mergeCell ref="AN147:AO148"/>
    <mergeCell ref="AP147:AQ148"/>
    <mergeCell ref="AR147:AS148"/>
    <mergeCell ref="AT147:AU148"/>
    <mergeCell ref="AV147:AW148"/>
    <mergeCell ref="AX147:AY148"/>
    <mergeCell ref="S148:Y148"/>
    <mergeCell ref="AL149:AY150"/>
    <mergeCell ref="Z147:AA148"/>
    <mergeCell ref="AB147:AC148"/>
    <mergeCell ref="AD147:AE148"/>
    <mergeCell ref="AF147:AG148"/>
    <mergeCell ref="AH147:AI148"/>
    <mergeCell ref="AJ147:AK148"/>
    <mergeCell ref="AL147:AM148"/>
    <mergeCell ref="F149:K149"/>
    <mergeCell ref="AL151:AY154"/>
    <mergeCell ref="F153:K154"/>
    <mergeCell ref="V155:AK155"/>
    <mergeCell ref="AL155:AY155"/>
    <mergeCell ref="AI156:AK157"/>
    <mergeCell ref="AL156:AV157"/>
    <mergeCell ref="AW156:AY157"/>
    <mergeCell ref="L149:AK150"/>
    <mergeCell ref="F150:K150"/>
    <mergeCell ref="F151:K152"/>
    <mergeCell ref="AN159:AO160"/>
    <mergeCell ref="AP159:AQ160"/>
    <mergeCell ref="AR159:AS160"/>
    <mergeCell ref="AT159:AU160"/>
    <mergeCell ref="AV159:AW160"/>
    <mergeCell ref="AX159:AY160"/>
    <mergeCell ref="AH159:AI160"/>
    <mergeCell ref="AJ159:AK160"/>
    <mergeCell ref="AL159:AM160"/>
    <mergeCell ref="D168:BA168"/>
    <mergeCell ref="A173:BC173"/>
    <mergeCell ref="D163:O164"/>
    <mergeCell ref="P163:R163"/>
    <mergeCell ref="P164:R164"/>
    <mergeCell ref="P165:R165"/>
    <mergeCell ref="D166:O167"/>
    <mergeCell ref="P166:R166"/>
    <mergeCell ref="P167:R167"/>
    <mergeCell ref="AB163:AY163"/>
    <mergeCell ref="AB165:AY165"/>
    <mergeCell ref="AB166:AY166"/>
  </mergeCells>
  <phoneticPr fontId="1"/>
  <printOptions horizontalCentered="1"/>
  <pageMargins left="0.31496062992125984" right="0.31496062992125984"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BF8B-107D-4394-A991-F70C0CE09AB3}">
  <dimension ref="A1:BC38"/>
  <sheetViews>
    <sheetView showGridLines="0" topLeftCell="A28" workbookViewId="0">
      <selection activeCell="BM38" sqref="BM38"/>
    </sheetView>
  </sheetViews>
  <sheetFormatPr defaultColWidth="1.625" defaultRowHeight="15.95" customHeight="1"/>
  <cols>
    <col min="1" max="3" width="1.625" style="1"/>
    <col min="4" max="9" width="1.875" style="1" customWidth="1"/>
    <col min="10" max="16384" width="1.625" style="1"/>
  </cols>
  <sheetData>
    <row r="1" spans="2:54" ht="21">
      <c r="B1" s="194" t="s">
        <v>19</v>
      </c>
      <c r="C1" s="195"/>
      <c r="D1" s="195"/>
      <c r="E1" s="195"/>
      <c r="F1" s="195"/>
      <c r="G1" s="195"/>
      <c r="H1" s="195"/>
      <c r="I1" s="195"/>
      <c r="J1" s="195"/>
      <c r="K1" s="195"/>
      <c r="L1" s="195"/>
      <c r="M1" s="196"/>
    </row>
    <row r="2" spans="2:54" ht="20.100000000000001" customHeight="1">
      <c r="B2" s="317" t="s">
        <v>67</v>
      </c>
      <c r="C2" s="317"/>
      <c r="D2" s="317"/>
      <c r="E2" s="317"/>
      <c r="F2" s="317"/>
      <c r="G2" s="317"/>
      <c r="H2" s="317"/>
      <c r="I2" s="317"/>
      <c r="J2" s="317"/>
      <c r="K2" s="317"/>
      <c r="L2" s="317"/>
      <c r="M2" s="317"/>
    </row>
    <row r="3" spans="2:54" ht="24">
      <c r="B3" s="197" t="s">
        <v>20</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6"/>
    </row>
    <row r="4" spans="2:54" ht="9.9499999999999993" customHeight="1"/>
    <row r="5" spans="2:54" ht="20.100000000000001" customHeight="1">
      <c r="AJ5" s="5" t="str">
        <f ca="1">IF(申請日="",TEXT(TODAY(),"ggg"),TEXT(申請日,"ggg"))</f>
        <v>令和</v>
      </c>
      <c r="AK5" s="198" t="s">
        <v>124</v>
      </c>
      <c r="AL5" s="198"/>
      <c r="AM5" s="198"/>
      <c r="AN5" s="77" t="s">
        <v>23</v>
      </c>
      <c r="AO5" s="77"/>
      <c r="AP5" s="198" t="str">
        <f>IF(申請日="","",MONTH(申請日))</f>
        <v/>
      </c>
      <c r="AQ5" s="198"/>
      <c r="AR5" s="198"/>
      <c r="AS5" s="77" t="s">
        <v>22</v>
      </c>
      <c r="AT5" s="77"/>
      <c r="AU5" s="198" t="str">
        <f>IF(申請日="","",DAY(申請日))</f>
        <v/>
      </c>
      <c r="AV5" s="198"/>
      <c r="AW5" s="198"/>
      <c r="AX5" s="77" t="s">
        <v>21</v>
      </c>
      <c r="AY5" s="77"/>
    </row>
    <row r="6" spans="2:54" ht="20.100000000000001" customHeight="1">
      <c r="B6" s="1" t="s">
        <v>24</v>
      </c>
    </row>
    <row r="7" spans="2:54" ht="9.9499999999999993" customHeight="1" thickBot="1"/>
    <row r="8" spans="2:54" ht="20.100000000000001" customHeight="1">
      <c r="B8" s="192" t="s">
        <v>25</v>
      </c>
      <c r="C8" s="193"/>
      <c r="D8" s="193"/>
      <c r="E8" s="193"/>
      <c r="F8" s="193"/>
      <c r="G8" s="193"/>
      <c r="H8" s="193"/>
      <c r="I8" s="193"/>
      <c r="J8" s="193"/>
      <c r="K8" s="193"/>
      <c r="L8" s="193"/>
      <c r="M8" s="193"/>
      <c r="N8" s="336" t="s">
        <v>112</v>
      </c>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8"/>
    </row>
    <row r="9" spans="2:54" ht="20.100000000000001" customHeight="1">
      <c r="B9" s="190" t="s">
        <v>26</v>
      </c>
      <c r="C9" s="121"/>
      <c r="D9" s="121"/>
      <c r="E9" s="121"/>
      <c r="F9" s="121"/>
      <c r="G9" s="121"/>
      <c r="H9" s="121"/>
      <c r="I9" s="121"/>
      <c r="J9" s="121"/>
      <c r="K9" s="121"/>
      <c r="L9" s="121"/>
      <c r="M9" s="121"/>
      <c r="N9" s="339"/>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1"/>
    </row>
    <row r="10" spans="2:54" ht="20.100000000000001" customHeight="1">
      <c r="B10" s="191" t="str">
        <f>IF(組合員氏名="","",組合員氏名)</f>
        <v/>
      </c>
      <c r="C10" s="153"/>
      <c r="D10" s="153"/>
      <c r="E10" s="153"/>
      <c r="F10" s="153"/>
      <c r="G10" s="153"/>
      <c r="H10" s="153"/>
      <c r="I10" s="153"/>
      <c r="J10" s="153"/>
      <c r="K10" s="153"/>
      <c r="L10" s="153"/>
      <c r="M10" s="153"/>
      <c r="N10" s="339"/>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1"/>
    </row>
    <row r="11" spans="2:54" ht="20.100000000000001" customHeight="1" thickBot="1">
      <c r="B11" s="177" t="str">
        <f>IFERROR(LEFT(組合員番号,1),"")</f>
        <v/>
      </c>
      <c r="C11" s="178"/>
      <c r="D11" s="178" t="str">
        <f>IFERROR(MID(組合員番号,2,1),"")</f>
        <v/>
      </c>
      <c r="E11" s="178"/>
      <c r="F11" s="178" t="str">
        <f>IFERROR(MID(組合員番号,3,1),"")</f>
        <v/>
      </c>
      <c r="G11" s="178"/>
      <c r="H11" s="178" t="str">
        <f>IFERROR(MID(組合員番号,4,1),"")</f>
        <v/>
      </c>
      <c r="I11" s="178"/>
      <c r="J11" s="178" t="str">
        <f>IFERROR(MID(組合員番号,5,1),"")</f>
        <v/>
      </c>
      <c r="K11" s="179"/>
      <c r="L11" s="179" t="str">
        <f>IFERROR(RIGHT(組合員番号,1),"")</f>
        <v/>
      </c>
      <c r="M11" s="180"/>
      <c r="N11" s="342"/>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4"/>
    </row>
    <row r="12" spans="2:54" ht="24.95" customHeight="1">
      <c r="B12" s="168"/>
      <c r="C12" s="169"/>
      <c r="D12" s="169"/>
      <c r="E12" s="169"/>
      <c r="F12" s="169"/>
      <c r="G12" s="169"/>
      <c r="H12" s="169"/>
      <c r="I12" s="169"/>
      <c r="J12" s="169"/>
      <c r="K12" s="169"/>
      <c r="L12" s="169"/>
      <c r="M12" s="169"/>
      <c r="N12" s="169"/>
      <c r="O12" s="169"/>
      <c r="P12" s="170"/>
      <c r="Q12" s="174" t="s">
        <v>27</v>
      </c>
      <c r="R12" s="345"/>
      <c r="S12" s="345"/>
      <c r="T12" s="345"/>
      <c r="U12" s="345"/>
      <c r="V12" s="345"/>
      <c r="W12" s="346"/>
      <c r="X12" s="167" t="str">
        <f>IFERROR(LEFT(電話番号,LEN(電話番号)-12),"")</f>
        <v/>
      </c>
      <c r="Y12" s="157"/>
      <c r="Z12" s="156" t="str">
        <f>IFERROR(RIGHT(LEFT(電話番号,LEN(電話番号)-11),1),"")</f>
        <v/>
      </c>
      <c r="AA12" s="157"/>
      <c r="AB12" s="156" t="str">
        <f>IFERROR(RIGHT(LEFT(電話番号,LEN(電話番号)-10),1),"")</f>
        <v/>
      </c>
      <c r="AC12" s="157"/>
      <c r="AD12" s="156" t="str">
        <f>IFERROR(RIGHT(LEFT(電話番号,LEN(電話番号)-9),1),"")</f>
        <v/>
      </c>
      <c r="AE12" s="157"/>
      <c r="AF12" s="156" t="str">
        <f>IFERROR(RIGHT(LEFT(電話番号,LEN(電話番号)-8),1),"")</f>
        <v/>
      </c>
      <c r="AG12" s="157"/>
      <c r="AH12" s="156" t="str">
        <f>IFERROR(RIGHT(LEFT(電話番号,LEN(電話番号)-7),1),"")</f>
        <v/>
      </c>
      <c r="AI12" s="157"/>
      <c r="AJ12" s="156" t="str">
        <f>IFERROR(RIGHT(LEFT(電話番号,LEN(電話番号)-6),1),"")</f>
        <v/>
      </c>
      <c r="AK12" s="157"/>
      <c r="AL12" s="156" t="str">
        <f>IFERROR(RIGHT(LEFT(電話番号,LEN(電話番号)-5),1),"")</f>
        <v/>
      </c>
      <c r="AM12" s="157"/>
      <c r="AN12" s="156" t="str">
        <f>IFERROR(RIGHT(LEFT(電話番号,LEN(電話番号)-4),1),"")</f>
        <v/>
      </c>
      <c r="AO12" s="157"/>
      <c r="AP12" s="156" t="str">
        <f>IFERROR(RIGHT(LEFT(電話番号,LEN(電話番号)-3),1),"")</f>
        <v/>
      </c>
      <c r="AQ12" s="157"/>
      <c r="AR12" s="156" t="str">
        <f>IFERROR(RIGHT(LEFT(電話番号,LEN(電話番号)-2),1),"")</f>
        <v/>
      </c>
      <c r="AS12" s="157"/>
      <c r="AT12" s="156" t="str">
        <f>IFERROR(RIGHT(LEFT(電話番号,LEN(電話番号)-1),1),"")</f>
        <v/>
      </c>
      <c r="AU12" s="157"/>
      <c r="AV12" s="156" t="str">
        <f>IFERROR(RIGHT(電話番号,1),"")</f>
        <v/>
      </c>
      <c r="AW12" s="158"/>
    </row>
    <row r="13" spans="2:54" ht="9.9499999999999993" customHeight="1" thickBot="1">
      <c r="B13" s="171"/>
      <c r="C13" s="172"/>
      <c r="D13" s="172"/>
      <c r="E13" s="172"/>
      <c r="F13" s="172"/>
      <c r="G13" s="172"/>
      <c r="H13" s="172"/>
      <c r="I13" s="172"/>
      <c r="J13" s="172"/>
      <c r="K13" s="172"/>
      <c r="L13" s="172"/>
      <c r="M13" s="172"/>
      <c r="N13" s="172"/>
      <c r="O13" s="172"/>
      <c r="P13" s="173"/>
      <c r="Q13" s="159" t="s">
        <v>95</v>
      </c>
      <c r="R13" s="160"/>
      <c r="S13" s="160"/>
      <c r="T13" s="160"/>
      <c r="U13" s="160"/>
      <c r="V13" s="160"/>
      <c r="W13" s="96"/>
      <c r="X13" s="159"/>
      <c r="Y13" s="92"/>
      <c r="Z13" s="91"/>
      <c r="AA13" s="92"/>
      <c r="AB13" s="91"/>
      <c r="AC13" s="92"/>
      <c r="AD13" s="91"/>
      <c r="AE13" s="92"/>
      <c r="AF13" s="91"/>
      <c r="AG13" s="92"/>
      <c r="AH13" s="91"/>
      <c r="AI13" s="92"/>
      <c r="AJ13" s="91"/>
      <c r="AK13" s="92"/>
      <c r="AL13" s="91"/>
      <c r="AM13" s="92"/>
      <c r="AN13" s="91"/>
      <c r="AO13" s="92"/>
      <c r="AP13" s="91"/>
      <c r="AQ13" s="92"/>
      <c r="AR13" s="91"/>
      <c r="AS13" s="92"/>
      <c r="AT13" s="91"/>
      <c r="AU13" s="92"/>
      <c r="AV13" s="91"/>
      <c r="AW13" s="94"/>
    </row>
    <row r="14" spans="2:54" ht="27.95" customHeight="1">
      <c r="B14" s="296" t="s">
        <v>28</v>
      </c>
      <c r="C14" s="297"/>
      <c r="D14" s="105" t="s">
        <v>29</v>
      </c>
      <c r="E14" s="311"/>
      <c r="F14" s="311"/>
      <c r="G14" s="311"/>
      <c r="H14" s="311"/>
      <c r="I14" s="347"/>
      <c r="J14" s="137" t="str">
        <f>IFERROR(フリガナ,"")</f>
        <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9"/>
      <c r="AJ14" s="206"/>
      <c r="AK14" s="207"/>
      <c r="AL14" s="207"/>
      <c r="AM14" s="207"/>
      <c r="AN14" s="207"/>
      <c r="AO14" s="207"/>
      <c r="AP14" s="207"/>
      <c r="AQ14" s="207"/>
      <c r="AR14" s="207"/>
      <c r="AS14" s="207"/>
      <c r="AT14" s="207"/>
      <c r="AU14" s="207"/>
      <c r="AV14" s="207"/>
      <c r="AW14" s="208"/>
    </row>
    <row r="15" spans="2:54" ht="9.9499999999999993" customHeight="1">
      <c r="B15" s="298"/>
      <c r="C15" s="299"/>
      <c r="D15" s="234" t="s">
        <v>48</v>
      </c>
      <c r="E15" s="235"/>
      <c r="F15" s="235"/>
      <c r="G15" s="235"/>
      <c r="H15" s="235"/>
      <c r="I15" s="236"/>
      <c r="J15" s="140"/>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2"/>
      <c r="AJ15" s="209"/>
      <c r="AK15" s="210"/>
      <c r="AL15" s="210"/>
      <c r="AM15" s="210"/>
      <c r="AN15" s="210"/>
      <c r="AO15" s="210"/>
      <c r="AP15" s="210"/>
      <c r="AQ15" s="210"/>
      <c r="AR15" s="210"/>
      <c r="AS15" s="210"/>
      <c r="AT15" s="210"/>
      <c r="AU15" s="210"/>
      <c r="AV15" s="210"/>
      <c r="AW15" s="211"/>
    </row>
    <row r="16" spans="2:54" ht="12" customHeight="1">
      <c r="B16" s="298"/>
      <c r="C16" s="299"/>
      <c r="D16" s="146" t="s">
        <v>30</v>
      </c>
      <c r="E16" s="147"/>
      <c r="F16" s="147"/>
      <c r="G16" s="147"/>
      <c r="H16" s="147"/>
      <c r="I16" s="148"/>
      <c r="J16" s="75"/>
      <c r="K16" s="9"/>
      <c r="L16" s="9"/>
      <c r="M16" s="9"/>
      <c r="N16" s="9"/>
      <c r="O16" s="9"/>
      <c r="P16" s="9"/>
      <c r="Q16" s="9"/>
      <c r="R16" s="9"/>
      <c r="S16" s="9"/>
      <c r="T16" s="9"/>
      <c r="U16" s="9"/>
      <c r="V16" s="9"/>
      <c r="W16" s="9"/>
      <c r="X16" s="9"/>
      <c r="Y16" s="9"/>
      <c r="Z16" s="9"/>
      <c r="AA16" s="9"/>
      <c r="AB16" s="9"/>
      <c r="AC16" s="9"/>
      <c r="AD16" s="9"/>
      <c r="AE16" s="9"/>
      <c r="AF16" s="9"/>
      <c r="AG16" s="9"/>
      <c r="AH16" s="9"/>
      <c r="AI16" s="9"/>
      <c r="AJ16" s="209"/>
      <c r="AK16" s="210"/>
      <c r="AL16" s="210"/>
      <c r="AM16" s="210"/>
      <c r="AN16" s="210"/>
      <c r="AO16" s="210"/>
      <c r="AP16" s="210"/>
      <c r="AQ16" s="210"/>
      <c r="AR16" s="210"/>
      <c r="AS16" s="210"/>
      <c r="AT16" s="210"/>
      <c r="AU16" s="210"/>
      <c r="AV16" s="210"/>
      <c r="AW16" s="211"/>
      <c r="AX16" s="53"/>
      <c r="AY16" s="203" t="s">
        <v>55</v>
      </c>
      <c r="AZ16" s="204"/>
      <c r="BA16" s="204"/>
      <c r="BB16" s="205"/>
    </row>
    <row r="17" spans="2:54" ht="20.100000000000001" customHeight="1">
      <c r="B17" s="298"/>
      <c r="C17" s="299"/>
      <c r="D17" s="149"/>
      <c r="E17" s="150"/>
      <c r="F17" s="150"/>
      <c r="G17" s="150"/>
      <c r="H17" s="150"/>
      <c r="I17" s="151"/>
      <c r="J17" s="240" t="str">
        <f>IF(組合員氏名="","",組合員氏名)</f>
        <v/>
      </c>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209"/>
      <c r="AK17" s="210"/>
      <c r="AL17" s="210"/>
      <c r="AM17" s="210"/>
      <c r="AN17" s="210"/>
      <c r="AO17" s="210"/>
      <c r="AP17" s="210"/>
      <c r="AQ17" s="210"/>
      <c r="AR17" s="210"/>
      <c r="AS17" s="210"/>
      <c r="AT17" s="210"/>
      <c r="AU17" s="210"/>
      <c r="AV17" s="210"/>
      <c r="AW17" s="211"/>
      <c r="AY17" s="199" t="s">
        <v>56</v>
      </c>
      <c r="AZ17" s="200"/>
      <c r="BA17" s="200" t="s">
        <v>57</v>
      </c>
      <c r="BB17" s="334"/>
    </row>
    <row r="18" spans="2:54" ht="20.100000000000001" customHeight="1">
      <c r="B18" s="298"/>
      <c r="C18" s="299"/>
      <c r="D18" s="114" t="s">
        <v>107</v>
      </c>
      <c r="E18" s="324"/>
      <c r="F18" s="324"/>
      <c r="G18" s="324"/>
      <c r="H18" s="324"/>
      <c r="I18" s="325"/>
      <c r="J18" s="240"/>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2"/>
      <c r="AJ18" s="209"/>
      <c r="AK18" s="210"/>
      <c r="AL18" s="210"/>
      <c r="AM18" s="210"/>
      <c r="AN18" s="210"/>
      <c r="AO18" s="210"/>
      <c r="AP18" s="210"/>
      <c r="AQ18" s="210"/>
      <c r="AR18" s="210"/>
      <c r="AS18" s="210"/>
      <c r="AT18" s="210"/>
      <c r="AU18" s="210"/>
      <c r="AV18" s="210"/>
      <c r="AW18" s="211"/>
      <c r="AY18" s="199"/>
      <c r="AZ18" s="200"/>
      <c r="BA18" s="200"/>
      <c r="BB18" s="334"/>
    </row>
    <row r="19" spans="2:54" ht="20.100000000000001" customHeight="1" thickBot="1">
      <c r="B19" s="298"/>
      <c r="C19" s="299"/>
      <c r="D19" s="326"/>
      <c r="E19" s="327"/>
      <c r="F19" s="327"/>
      <c r="G19" s="327"/>
      <c r="H19" s="327"/>
      <c r="I19" s="328"/>
      <c r="J19" s="243"/>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5"/>
      <c r="AJ19" s="212"/>
      <c r="AK19" s="213"/>
      <c r="AL19" s="213"/>
      <c r="AM19" s="213"/>
      <c r="AN19" s="213"/>
      <c r="AO19" s="213"/>
      <c r="AP19" s="213"/>
      <c r="AQ19" s="213"/>
      <c r="AR19" s="213"/>
      <c r="AS19" s="213"/>
      <c r="AT19" s="213"/>
      <c r="AU19" s="213"/>
      <c r="AV19" s="213"/>
      <c r="AW19" s="214"/>
      <c r="AY19" s="199"/>
      <c r="AZ19" s="200"/>
      <c r="BA19" s="200"/>
      <c r="BB19" s="334"/>
    </row>
    <row r="20" spans="2:54" ht="20.100000000000001" customHeight="1">
      <c r="B20" s="298"/>
      <c r="C20" s="299"/>
      <c r="D20" s="348" t="s">
        <v>31</v>
      </c>
      <c r="E20" s="349"/>
      <c r="F20" s="349"/>
      <c r="G20" s="349"/>
      <c r="H20" s="349"/>
      <c r="I20" s="350"/>
      <c r="J20" s="25"/>
      <c r="K20" s="9"/>
      <c r="L20" s="9"/>
      <c r="M20" s="9"/>
      <c r="N20" s="9"/>
      <c r="O20" s="9"/>
      <c r="P20" s="9"/>
      <c r="Q20" s="9"/>
      <c r="R20" s="9"/>
      <c r="S20" s="26"/>
      <c r="T20" s="120" t="s">
        <v>91</v>
      </c>
      <c r="U20" s="121"/>
      <c r="V20" s="121"/>
      <c r="W20" s="121"/>
      <c r="X20" s="121"/>
      <c r="Y20" s="121"/>
      <c r="Z20" s="121"/>
      <c r="AA20" s="121"/>
      <c r="AB20" s="121"/>
      <c r="AC20" s="121"/>
      <c r="AD20" s="121"/>
      <c r="AE20" s="121"/>
      <c r="AF20" s="121"/>
      <c r="AG20" s="121"/>
      <c r="AH20" s="121"/>
      <c r="AI20" s="122"/>
      <c r="AJ20" s="351" t="s">
        <v>59</v>
      </c>
      <c r="AK20" s="193"/>
      <c r="AL20" s="193"/>
      <c r="AM20" s="193"/>
      <c r="AN20" s="193"/>
      <c r="AO20" s="193"/>
      <c r="AP20" s="193"/>
      <c r="AQ20" s="193"/>
      <c r="AR20" s="193"/>
      <c r="AS20" s="193"/>
      <c r="AT20" s="193"/>
      <c r="AU20" s="193"/>
      <c r="AV20" s="193"/>
      <c r="AW20" s="352"/>
      <c r="AY20" s="199"/>
      <c r="AZ20" s="200"/>
      <c r="BA20" s="200"/>
      <c r="BB20" s="334"/>
    </row>
    <row r="21" spans="2:54" ht="20.100000000000001" customHeight="1">
      <c r="B21" s="298"/>
      <c r="C21" s="299"/>
      <c r="D21" s="353" t="s">
        <v>58</v>
      </c>
      <c r="E21" s="354"/>
      <c r="F21" s="354"/>
      <c r="G21" s="354"/>
      <c r="H21" s="354"/>
      <c r="I21" s="355"/>
      <c r="J21" s="11"/>
      <c r="S21" s="12"/>
      <c r="T21" s="230" t="str">
        <f>IF(銀行名="埼玉りそな","○","")</f>
        <v/>
      </c>
      <c r="U21" s="231"/>
      <c r="V21" s="231"/>
      <c r="W21" s="56"/>
      <c r="X21" s="246" t="s">
        <v>102</v>
      </c>
      <c r="Y21" s="246"/>
      <c r="Z21" s="246"/>
      <c r="AA21" s="246"/>
      <c r="AB21" s="246"/>
      <c r="AC21" s="246"/>
      <c r="AD21" s="246"/>
      <c r="AE21" s="9"/>
      <c r="AF21" s="9"/>
      <c r="AG21" s="126" t="s">
        <v>33</v>
      </c>
      <c r="AH21" s="126"/>
      <c r="AI21" s="356"/>
      <c r="AJ21" s="131" t="str">
        <f>IF(支店名="","",支店名)</f>
        <v/>
      </c>
      <c r="AK21" s="132"/>
      <c r="AL21" s="132"/>
      <c r="AM21" s="132"/>
      <c r="AN21" s="132"/>
      <c r="AO21" s="132"/>
      <c r="AP21" s="132"/>
      <c r="AQ21" s="132"/>
      <c r="AR21" s="132"/>
      <c r="AS21" s="132"/>
      <c r="AT21" s="132"/>
      <c r="AU21" s="126" t="s">
        <v>46</v>
      </c>
      <c r="AV21" s="126"/>
      <c r="AW21" s="359"/>
      <c r="AY21" s="199"/>
      <c r="AZ21" s="200"/>
      <c r="BA21" s="200"/>
      <c r="BB21" s="334"/>
    </row>
    <row r="22" spans="2:54" ht="20.100000000000001" customHeight="1">
      <c r="B22" s="298"/>
      <c r="C22" s="299"/>
      <c r="D22" s="227" t="s">
        <v>120</v>
      </c>
      <c r="E22" s="228"/>
      <c r="F22" s="228"/>
      <c r="G22" s="228"/>
      <c r="H22" s="228"/>
      <c r="I22" s="229"/>
      <c r="J22" s="11"/>
      <c r="S22" s="12"/>
      <c r="T22" s="232" t="str">
        <f>IF(銀行名="りそな","○","")</f>
        <v/>
      </c>
      <c r="U22" s="233"/>
      <c r="V22" s="233"/>
      <c r="W22" s="57"/>
      <c r="X22" s="247" t="s">
        <v>32</v>
      </c>
      <c r="Y22" s="247"/>
      <c r="Z22" s="247"/>
      <c r="AA22" s="247"/>
      <c r="AB22" s="247"/>
      <c r="AC22" s="247"/>
      <c r="AD22" s="247"/>
      <c r="AE22" s="10"/>
      <c r="AF22" s="10"/>
      <c r="AG22" s="357"/>
      <c r="AH22" s="357"/>
      <c r="AI22" s="358"/>
      <c r="AJ22" s="133"/>
      <c r="AK22" s="134"/>
      <c r="AL22" s="134"/>
      <c r="AM22" s="134"/>
      <c r="AN22" s="134"/>
      <c r="AO22" s="134"/>
      <c r="AP22" s="134"/>
      <c r="AQ22" s="134"/>
      <c r="AR22" s="134"/>
      <c r="AS22" s="134"/>
      <c r="AT22" s="134"/>
      <c r="AU22" s="357"/>
      <c r="AV22" s="357"/>
      <c r="AW22" s="360"/>
      <c r="AY22" s="199"/>
      <c r="AZ22" s="200"/>
      <c r="BA22" s="200"/>
      <c r="BB22" s="334"/>
    </row>
    <row r="23" spans="2:54" ht="20.100000000000001" customHeight="1">
      <c r="B23" s="298"/>
      <c r="C23" s="299"/>
      <c r="D23" s="11"/>
      <c r="I23" s="51" t="s">
        <v>45</v>
      </c>
      <c r="J23" s="11"/>
      <c r="S23" s="12"/>
      <c r="T23" s="152" t="s">
        <v>34</v>
      </c>
      <c r="U23" s="153"/>
      <c r="V23" s="153"/>
      <c r="W23" s="153"/>
      <c r="X23" s="153"/>
      <c r="Y23" s="153"/>
      <c r="Z23" s="153"/>
      <c r="AA23" s="154"/>
      <c r="AB23" s="152" t="s">
        <v>35</v>
      </c>
      <c r="AC23" s="153"/>
      <c r="AD23" s="153"/>
      <c r="AE23" s="153"/>
      <c r="AF23" s="153"/>
      <c r="AG23" s="154"/>
      <c r="AH23" s="152" t="s">
        <v>36</v>
      </c>
      <c r="AI23" s="154"/>
      <c r="AJ23" s="152" t="s">
        <v>38</v>
      </c>
      <c r="AK23" s="153"/>
      <c r="AL23" s="153"/>
      <c r="AM23" s="153"/>
      <c r="AN23" s="153"/>
      <c r="AO23" s="153"/>
      <c r="AP23" s="153"/>
      <c r="AQ23" s="153"/>
      <c r="AR23" s="153"/>
      <c r="AS23" s="153"/>
      <c r="AT23" s="153"/>
      <c r="AU23" s="153"/>
      <c r="AV23" s="153"/>
      <c r="AW23" s="155"/>
      <c r="AY23" s="199"/>
      <c r="AZ23" s="200"/>
      <c r="BA23" s="200"/>
      <c r="BB23" s="334"/>
    </row>
    <row r="24" spans="2:54" ht="9.9499999999999993" customHeight="1">
      <c r="B24" s="298"/>
      <c r="C24" s="299"/>
      <c r="D24" s="11"/>
      <c r="I24" s="12"/>
      <c r="J24" s="11"/>
      <c r="S24" s="12"/>
      <c r="T24" s="276" t="str">
        <f>IFERROR(LEFT(銀行コード,1),"")</f>
        <v/>
      </c>
      <c r="U24" s="90"/>
      <c r="V24" s="89" t="str">
        <f>IFERROR(MID(銀行コード,2,1),"")</f>
        <v/>
      </c>
      <c r="W24" s="90"/>
      <c r="X24" s="89" t="str">
        <f>IFERROR(MID(銀行コード,3,1),"")</f>
        <v/>
      </c>
      <c r="Y24" s="90"/>
      <c r="Z24" s="89" t="str">
        <f>IFERROR(RIGHT(銀行コード,1),"")</f>
        <v/>
      </c>
      <c r="AA24" s="95"/>
      <c r="AB24" s="276" t="str">
        <f>IFERROR(LEFT(支店コード,1),"")</f>
        <v/>
      </c>
      <c r="AC24" s="90"/>
      <c r="AD24" s="89" t="str">
        <f>IFERROR(MID(支店コード,2,1),"")</f>
        <v/>
      </c>
      <c r="AE24" s="90"/>
      <c r="AF24" s="89" t="str">
        <f>IFERROR(RIGHT(支店コード,1),"")</f>
        <v/>
      </c>
      <c r="AG24" s="95"/>
      <c r="AH24" s="97" t="s">
        <v>37</v>
      </c>
      <c r="AI24" s="98"/>
      <c r="AJ24" s="276" t="str">
        <f>IFERROR(RIGHT(LEFT(口座番号,LEN(口座番号)-6),1),"")</f>
        <v/>
      </c>
      <c r="AK24" s="90"/>
      <c r="AL24" s="89" t="str">
        <f>IFERROR(RIGHT(LEFT(口座番号,LEN(口座番号)-5),1),"")</f>
        <v/>
      </c>
      <c r="AM24" s="90"/>
      <c r="AN24" s="89" t="str">
        <f>IFERROR(RIGHT(LEFT(口座番号,LEN(口座番号)-4),1),"")</f>
        <v/>
      </c>
      <c r="AO24" s="90"/>
      <c r="AP24" s="89" t="str">
        <f>IFERROR(RIGHT(LEFT(口座番号,LEN(口座番号)-3),1),"")</f>
        <v/>
      </c>
      <c r="AQ24" s="90"/>
      <c r="AR24" s="89" t="str">
        <f>IFERROR(RIGHT(LEFT(口座番号,LEN(口座番号)-2),1),"")</f>
        <v/>
      </c>
      <c r="AS24" s="90"/>
      <c r="AT24" s="89" t="str">
        <f>IFERROR(RIGHT(LEFT(口座番号,LEN(口座番号)-1),1),"")</f>
        <v/>
      </c>
      <c r="AU24" s="90"/>
      <c r="AV24" s="89" t="str">
        <f>IFERROR(RIGHT(口座番号,1),"")</f>
        <v/>
      </c>
      <c r="AW24" s="93"/>
      <c r="AY24" s="199"/>
      <c r="AZ24" s="200"/>
      <c r="BA24" s="200"/>
      <c r="BB24" s="334"/>
    </row>
    <row r="25" spans="2:54" ht="27.95" customHeight="1" thickBot="1">
      <c r="B25" s="300"/>
      <c r="C25" s="301"/>
      <c r="D25" s="19"/>
      <c r="E25" s="20"/>
      <c r="F25" s="20"/>
      <c r="G25" s="20"/>
      <c r="H25" s="20"/>
      <c r="I25" s="21"/>
      <c r="J25" s="19"/>
      <c r="K25" s="20"/>
      <c r="L25" s="20"/>
      <c r="M25" s="20"/>
      <c r="N25" s="20"/>
      <c r="O25" s="20"/>
      <c r="P25" s="20"/>
      <c r="Q25" s="20"/>
      <c r="R25" s="20"/>
      <c r="S25" s="27"/>
      <c r="T25" s="159"/>
      <c r="U25" s="92"/>
      <c r="V25" s="91"/>
      <c r="W25" s="92"/>
      <c r="X25" s="91"/>
      <c r="Y25" s="92"/>
      <c r="Z25" s="91"/>
      <c r="AA25" s="96"/>
      <c r="AB25" s="159"/>
      <c r="AC25" s="92"/>
      <c r="AD25" s="91"/>
      <c r="AE25" s="92"/>
      <c r="AF25" s="91"/>
      <c r="AG25" s="96"/>
      <c r="AH25" s="99"/>
      <c r="AI25" s="100"/>
      <c r="AJ25" s="159"/>
      <c r="AK25" s="92"/>
      <c r="AL25" s="91"/>
      <c r="AM25" s="92"/>
      <c r="AN25" s="91"/>
      <c r="AO25" s="92"/>
      <c r="AP25" s="91"/>
      <c r="AQ25" s="92"/>
      <c r="AR25" s="91"/>
      <c r="AS25" s="92"/>
      <c r="AT25" s="91"/>
      <c r="AU25" s="92"/>
      <c r="AV25" s="91"/>
      <c r="AW25" s="94"/>
      <c r="AY25" s="201"/>
      <c r="AZ25" s="202"/>
      <c r="BA25" s="202"/>
      <c r="BB25" s="335"/>
    </row>
    <row r="26" spans="2:54" ht="20.100000000000001" customHeight="1" thickBot="1">
      <c r="B26" s="305" t="s">
        <v>39</v>
      </c>
      <c r="C26" s="306"/>
      <c r="D26" s="306"/>
      <c r="E26" s="306"/>
      <c r="F26" s="306"/>
      <c r="G26" s="306"/>
      <c r="H26" s="306"/>
      <c r="I26" s="306"/>
      <c r="J26" s="306"/>
      <c r="K26" s="306"/>
      <c r="L26" s="306"/>
      <c r="M26" s="306"/>
      <c r="N26" s="303" t="s">
        <v>90</v>
      </c>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4"/>
    </row>
    <row r="27" spans="2:54" ht="21.95" customHeight="1" thickTop="1" thickBot="1">
      <c r="B27" s="332" t="str">
        <f>IFERROR(IF(入力シート!$C$9&lt;=3,"○",""),"")</f>
        <v/>
      </c>
      <c r="C27" s="330"/>
      <c r="D27" s="330"/>
      <c r="E27" s="330" t="s">
        <v>103</v>
      </c>
      <c r="F27" s="330"/>
      <c r="G27" s="330"/>
      <c r="H27" s="330"/>
      <c r="I27" s="330"/>
      <c r="J27" s="330"/>
      <c r="K27" s="330"/>
      <c r="L27" s="330"/>
      <c r="M27" s="331"/>
      <c r="N27" s="83">
        <f>IFERROR(IF(入力シート!$C$9=1,"①",1),1)</f>
        <v>1</v>
      </c>
      <c r="O27" s="84"/>
      <c r="P27" s="85"/>
      <c r="Q27" s="16" t="s">
        <v>61</v>
      </c>
      <c r="R27" s="15"/>
      <c r="S27" s="15"/>
      <c r="T27" s="15"/>
      <c r="U27" s="15"/>
      <c r="V27" s="15"/>
      <c r="W27" s="15"/>
      <c r="X27" s="15"/>
      <c r="Y27" s="15"/>
      <c r="Z27" s="86" t="s">
        <v>51</v>
      </c>
      <c r="AA27" s="86"/>
      <c r="AB27" s="86"/>
      <c r="AC27" s="86"/>
      <c r="AD27" s="86"/>
      <c r="AE27" s="86"/>
      <c r="AF27" s="86"/>
      <c r="AG27" s="86"/>
      <c r="AH27" s="86"/>
      <c r="AI27" s="86"/>
      <c r="AJ27" s="86"/>
      <c r="AK27" s="86"/>
      <c r="AL27" s="86"/>
      <c r="AM27" s="86"/>
      <c r="AN27" s="86"/>
      <c r="AO27" s="86"/>
      <c r="AP27" s="86"/>
      <c r="AQ27" s="86"/>
      <c r="AR27" s="86"/>
      <c r="AS27" s="86"/>
      <c r="AT27" s="86"/>
      <c r="AU27" s="86"/>
      <c r="AV27" s="86"/>
      <c r="AW27" s="88"/>
      <c r="AX27" s="7"/>
      <c r="AY27" s="7"/>
      <c r="AZ27" s="13"/>
      <c r="BA27" s="13"/>
    </row>
    <row r="28" spans="2:54" ht="21.95" customHeight="1" thickTop="1" thickBot="1">
      <c r="B28" s="78" t="s">
        <v>40</v>
      </c>
      <c r="C28" s="79"/>
      <c r="D28" s="79"/>
      <c r="E28" s="79"/>
      <c r="F28" s="79"/>
      <c r="G28" s="79"/>
      <c r="H28" s="79"/>
      <c r="I28" s="79"/>
      <c r="J28" s="79"/>
      <c r="K28" s="79"/>
      <c r="L28" s="79"/>
      <c r="M28" s="361"/>
      <c r="N28" s="83">
        <f>IFERROR(IF(入力シート!$C$9=2,"②",2),2)</f>
        <v>2</v>
      </c>
      <c r="O28" s="84"/>
      <c r="P28" s="85"/>
      <c r="Q28" s="16" t="s">
        <v>62</v>
      </c>
      <c r="R28" s="15"/>
      <c r="S28" s="15"/>
      <c r="T28" s="15"/>
      <c r="U28" s="15"/>
      <c r="V28" s="15"/>
      <c r="W28" s="15"/>
      <c r="X28" s="15"/>
      <c r="Y28" s="15"/>
      <c r="Z28" s="86" t="s">
        <v>52</v>
      </c>
      <c r="AA28" s="86"/>
      <c r="AB28" s="86"/>
      <c r="AC28" s="86"/>
      <c r="AD28" s="86"/>
      <c r="AE28" s="86"/>
      <c r="AF28" s="86"/>
      <c r="AG28" s="86"/>
      <c r="AH28" s="86"/>
      <c r="AI28" s="86"/>
      <c r="AJ28" s="86"/>
      <c r="AK28" s="86"/>
      <c r="AL28" s="86"/>
      <c r="AM28" s="86"/>
      <c r="AN28" s="86"/>
      <c r="AO28" s="86"/>
      <c r="AP28" s="86"/>
      <c r="AQ28" s="86"/>
      <c r="AR28" s="86"/>
      <c r="AS28" s="86"/>
      <c r="AT28" s="86"/>
      <c r="AU28" s="86"/>
      <c r="AV28" s="86"/>
      <c r="AW28" s="87"/>
      <c r="AX28" s="7"/>
      <c r="AY28" s="7"/>
      <c r="AZ28" s="13"/>
      <c r="BA28" s="13"/>
    </row>
    <row r="29" spans="2:54" ht="21.95" customHeight="1" thickTop="1" thickBot="1">
      <c r="B29" s="80"/>
      <c r="C29" s="81"/>
      <c r="D29" s="81"/>
      <c r="E29" s="81"/>
      <c r="F29" s="81"/>
      <c r="G29" s="81"/>
      <c r="H29" s="81"/>
      <c r="I29" s="81"/>
      <c r="J29" s="81"/>
      <c r="K29" s="81"/>
      <c r="L29" s="81"/>
      <c r="M29" s="362"/>
      <c r="N29" s="83">
        <f>IFERROR(IF(入力シート!$C$9=3,"③",3),3)</f>
        <v>3</v>
      </c>
      <c r="O29" s="84"/>
      <c r="P29" s="85"/>
      <c r="Q29" s="17" t="s">
        <v>63</v>
      </c>
      <c r="AW29" s="24"/>
      <c r="AZ29" s="13"/>
      <c r="BA29" s="13"/>
    </row>
    <row r="30" spans="2:54" ht="21.95" customHeight="1" thickTop="1" thickBot="1">
      <c r="B30" s="332" t="str">
        <f>IFERROR(IF(入力シート!$C$9&gt;3,"○",""),"")</f>
        <v/>
      </c>
      <c r="C30" s="330"/>
      <c r="D30" s="330"/>
      <c r="E30" s="330" t="s">
        <v>104</v>
      </c>
      <c r="F30" s="330"/>
      <c r="G30" s="330"/>
      <c r="H30" s="330"/>
      <c r="I30" s="330"/>
      <c r="J30" s="330"/>
      <c r="K30" s="330"/>
      <c r="L30" s="330"/>
      <c r="M30" s="331"/>
      <c r="N30" s="83">
        <f>IFERROR(IF(入力シート!$C$9=4,"④",4),4)</f>
        <v>4</v>
      </c>
      <c r="O30" s="84"/>
      <c r="P30" s="85"/>
      <c r="Q30" s="16" t="s">
        <v>61</v>
      </c>
      <c r="R30" s="15"/>
      <c r="S30" s="15"/>
      <c r="T30" s="15"/>
      <c r="U30" s="15"/>
      <c r="V30" s="15"/>
      <c r="W30" s="15"/>
      <c r="X30" s="15"/>
      <c r="Y30" s="15"/>
      <c r="Z30" s="86" t="s">
        <v>50</v>
      </c>
      <c r="AA30" s="86"/>
      <c r="AB30" s="86"/>
      <c r="AC30" s="86"/>
      <c r="AD30" s="86"/>
      <c r="AE30" s="86"/>
      <c r="AF30" s="86"/>
      <c r="AG30" s="86"/>
      <c r="AH30" s="86"/>
      <c r="AI30" s="86"/>
      <c r="AJ30" s="86"/>
      <c r="AK30" s="86"/>
      <c r="AL30" s="86"/>
      <c r="AM30" s="86"/>
      <c r="AN30" s="86"/>
      <c r="AO30" s="86"/>
      <c r="AP30" s="86"/>
      <c r="AQ30" s="86"/>
      <c r="AR30" s="86"/>
      <c r="AS30" s="86"/>
      <c r="AT30" s="86"/>
      <c r="AU30" s="86"/>
      <c r="AV30" s="86"/>
      <c r="AW30" s="88"/>
      <c r="AX30" s="7"/>
      <c r="AY30" s="7"/>
      <c r="AZ30" s="13"/>
      <c r="BA30" s="13"/>
    </row>
    <row r="31" spans="2:54" ht="21.95" customHeight="1" thickTop="1" thickBot="1">
      <c r="B31" s="78" t="s">
        <v>41</v>
      </c>
      <c r="C31" s="79"/>
      <c r="D31" s="79"/>
      <c r="E31" s="79"/>
      <c r="F31" s="79"/>
      <c r="G31" s="79"/>
      <c r="H31" s="79"/>
      <c r="I31" s="79"/>
      <c r="J31" s="79"/>
      <c r="K31" s="79"/>
      <c r="L31" s="79"/>
      <c r="M31" s="361"/>
      <c r="N31" s="83">
        <f>IFERROR(IF(入力シート!$C$9=5,"⑤",5),5)</f>
        <v>5</v>
      </c>
      <c r="O31" s="84"/>
      <c r="P31" s="85"/>
      <c r="Q31" s="16" t="s">
        <v>64</v>
      </c>
      <c r="R31" s="15"/>
      <c r="S31" s="15"/>
      <c r="T31" s="15"/>
      <c r="U31" s="15"/>
      <c r="V31" s="15"/>
      <c r="W31" s="15"/>
      <c r="X31" s="15"/>
      <c r="Y31" s="15"/>
      <c r="Z31" s="86" t="s">
        <v>49</v>
      </c>
      <c r="AA31" s="86"/>
      <c r="AB31" s="86"/>
      <c r="AC31" s="86"/>
      <c r="AD31" s="86"/>
      <c r="AE31" s="86"/>
      <c r="AF31" s="86"/>
      <c r="AG31" s="86"/>
      <c r="AH31" s="86"/>
      <c r="AI31" s="86"/>
      <c r="AJ31" s="86"/>
      <c r="AK31" s="86"/>
      <c r="AL31" s="86"/>
      <c r="AM31" s="86"/>
      <c r="AN31" s="86"/>
      <c r="AO31" s="86"/>
      <c r="AP31" s="86"/>
      <c r="AQ31" s="86"/>
      <c r="AR31" s="86"/>
      <c r="AS31" s="86"/>
      <c r="AT31" s="86"/>
      <c r="AU31" s="86"/>
      <c r="AV31" s="86"/>
      <c r="AW31" s="87"/>
      <c r="AX31" s="7"/>
      <c r="AY31" s="7"/>
      <c r="AZ31" s="13"/>
      <c r="BA31" s="13"/>
    </row>
    <row r="32" spans="2:54" ht="21.95" customHeight="1" thickTop="1" thickBot="1">
      <c r="B32" s="80"/>
      <c r="C32" s="81"/>
      <c r="D32" s="81"/>
      <c r="E32" s="81"/>
      <c r="F32" s="81"/>
      <c r="G32" s="81"/>
      <c r="H32" s="81"/>
      <c r="I32" s="81"/>
      <c r="J32" s="81"/>
      <c r="K32" s="81"/>
      <c r="L32" s="81"/>
      <c r="M32" s="362"/>
      <c r="N32" s="83">
        <f>IFERROR(IF(入力シート!$C$9=6,"⑥",6),6)</f>
        <v>6</v>
      </c>
      <c r="O32" s="84"/>
      <c r="P32" s="85"/>
      <c r="Q32" s="22" t="s">
        <v>63</v>
      </c>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3"/>
      <c r="AZ32" s="13"/>
      <c r="BA32" s="13"/>
    </row>
    <row r="33" spans="1:55" ht="20.100000000000001" customHeight="1">
      <c r="B33" s="76" t="s">
        <v>105</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row>
    <row r="34" spans="1:55" ht="20.100000000000001" customHeight="1">
      <c r="C34" s="8" t="s">
        <v>42</v>
      </c>
    </row>
    <row r="35" spans="1:55" ht="20.100000000000001" customHeight="1">
      <c r="C35" s="8" t="s">
        <v>43</v>
      </c>
    </row>
    <row r="36" spans="1:55" ht="20.100000000000001" customHeight="1">
      <c r="C36" s="8" t="s">
        <v>121</v>
      </c>
    </row>
    <row r="37" spans="1:55" ht="20.100000000000001" customHeight="1">
      <c r="C37" s="8" t="s">
        <v>44</v>
      </c>
    </row>
    <row r="38" spans="1:55" ht="20.100000000000001" customHeight="1">
      <c r="A38" s="77" t="s">
        <v>53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row>
  </sheetData>
  <mergeCells count="97">
    <mergeCell ref="A38:BC38"/>
    <mergeCell ref="B28:M29"/>
    <mergeCell ref="N28:P28"/>
    <mergeCell ref="Z28:AW28"/>
    <mergeCell ref="N29:P29"/>
    <mergeCell ref="B30:D30"/>
    <mergeCell ref="E30:M30"/>
    <mergeCell ref="N30:P30"/>
    <mergeCell ref="Z30:AW30"/>
    <mergeCell ref="B31:M32"/>
    <mergeCell ref="N31:P31"/>
    <mergeCell ref="Z31:AW31"/>
    <mergeCell ref="N32:P32"/>
    <mergeCell ref="B33:AY33"/>
    <mergeCell ref="AD24:AE25"/>
    <mergeCell ref="B27:D27"/>
    <mergeCell ref="E27:M27"/>
    <mergeCell ref="N27:P27"/>
    <mergeCell ref="Z27:AW27"/>
    <mergeCell ref="AF24:AG25"/>
    <mergeCell ref="AH24:AI25"/>
    <mergeCell ref="AJ24:AK25"/>
    <mergeCell ref="AL24:AM25"/>
    <mergeCell ref="AN24:AO25"/>
    <mergeCell ref="AP24:AQ25"/>
    <mergeCell ref="AR24:AS25"/>
    <mergeCell ref="AT24:AU25"/>
    <mergeCell ref="AV24:AW25"/>
    <mergeCell ref="B26:M26"/>
    <mergeCell ref="N26:AW26"/>
    <mergeCell ref="T24:U25"/>
    <mergeCell ref="V24:W25"/>
    <mergeCell ref="X24:Y25"/>
    <mergeCell ref="Z24:AA25"/>
    <mergeCell ref="AB24:AC25"/>
    <mergeCell ref="X22:AD22"/>
    <mergeCell ref="T23:AA23"/>
    <mergeCell ref="AB23:AG23"/>
    <mergeCell ref="AH23:AI23"/>
    <mergeCell ref="AJ23:AW23"/>
    <mergeCell ref="AY16:BB16"/>
    <mergeCell ref="J17:AI19"/>
    <mergeCell ref="AY17:AZ25"/>
    <mergeCell ref="BA17:BB25"/>
    <mergeCell ref="D18:I19"/>
    <mergeCell ref="D20:I20"/>
    <mergeCell ref="T20:AI20"/>
    <mergeCell ref="AJ20:AW20"/>
    <mergeCell ref="D21:I21"/>
    <mergeCell ref="T21:V21"/>
    <mergeCell ref="X21:AD21"/>
    <mergeCell ref="AG21:AI22"/>
    <mergeCell ref="AJ21:AT22"/>
    <mergeCell ref="AU21:AW22"/>
    <mergeCell ref="D22:I22"/>
    <mergeCell ref="T22:V22"/>
    <mergeCell ref="AR12:AS13"/>
    <mergeCell ref="AT12:AU13"/>
    <mergeCell ref="AV12:AW13"/>
    <mergeCell ref="Q13:W13"/>
    <mergeCell ref="B14:C25"/>
    <mergeCell ref="D14:I14"/>
    <mergeCell ref="J14:AI15"/>
    <mergeCell ref="AJ14:AW19"/>
    <mergeCell ref="D15:I15"/>
    <mergeCell ref="D16:I17"/>
    <mergeCell ref="AF12:AG13"/>
    <mergeCell ref="AH12:AI13"/>
    <mergeCell ref="AJ12:AK13"/>
    <mergeCell ref="AL12:AM13"/>
    <mergeCell ref="AN12:AO13"/>
    <mergeCell ref="AP12:AQ13"/>
    <mergeCell ref="AD12:AE13"/>
    <mergeCell ref="B8:M8"/>
    <mergeCell ref="N8:AW11"/>
    <mergeCell ref="B9:M9"/>
    <mergeCell ref="B10:M10"/>
    <mergeCell ref="B11:C11"/>
    <mergeCell ref="D11:E11"/>
    <mergeCell ref="F11:G11"/>
    <mergeCell ref="H11:I11"/>
    <mergeCell ref="J11:K11"/>
    <mergeCell ref="L11:M11"/>
    <mergeCell ref="B12:P13"/>
    <mergeCell ref="Q12:W12"/>
    <mergeCell ref="X12:Y13"/>
    <mergeCell ref="Z12:AA13"/>
    <mergeCell ref="AB12:AC13"/>
    <mergeCell ref="B1:M1"/>
    <mergeCell ref="B2:M2"/>
    <mergeCell ref="B3:AY3"/>
    <mergeCell ref="AK5:AM5"/>
    <mergeCell ref="AN5:AO5"/>
    <mergeCell ref="AP5:AR5"/>
    <mergeCell ref="AS5:AT5"/>
    <mergeCell ref="AU5:AW5"/>
    <mergeCell ref="AX5:AY5"/>
  </mergeCells>
  <phoneticPr fontId="1"/>
  <printOptions horizontalCentered="1"/>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入力シート</vt:lpstr>
      <vt:lpstr>提出用シート</vt:lpstr>
      <vt:lpstr>画像用</vt:lpstr>
      <vt:lpstr>画像用!フリガナ</vt:lpstr>
      <vt:lpstr>フリガナ</vt:lpstr>
      <vt:lpstr>画像用!掛金の納入方法</vt:lpstr>
      <vt:lpstr>掛金の納入方法</vt:lpstr>
      <vt:lpstr>画像用!銀行コード</vt:lpstr>
      <vt:lpstr>銀行コード</vt:lpstr>
      <vt:lpstr>画像用!銀行名</vt:lpstr>
      <vt:lpstr>銀行名</vt:lpstr>
      <vt:lpstr>画像用!口座番号</vt:lpstr>
      <vt:lpstr>口座番号</vt:lpstr>
      <vt:lpstr>画像用!支店コード</vt:lpstr>
      <vt:lpstr>支店コード</vt:lpstr>
      <vt:lpstr>画像用!支店名</vt:lpstr>
      <vt:lpstr>支店名</vt:lpstr>
      <vt:lpstr>画像用!申請日</vt:lpstr>
      <vt:lpstr>申請日</vt:lpstr>
      <vt:lpstr>画像用!組合員氏名</vt:lpstr>
      <vt:lpstr>組合員氏名</vt:lpstr>
      <vt:lpstr>画像用!組合員番号</vt:lpstr>
      <vt:lpstr>組合員番号</vt:lpstr>
      <vt:lpstr>画像用!電話番号</vt:lpstr>
      <vt:lpstr>電話番号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山下愛美</dc:creator>
  <cp:lastModifiedBy>松田　俊洋</cp:lastModifiedBy>
  <cp:lastPrinted>2023-12-06T02:26:56Z</cp:lastPrinted>
  <dcterms:created xsi:type="dcterms:W3CDTF">2021-01-25T04:49:47Z</dcterms:created>
  <dcterms:modified xsi:type="dcterms:W3CDTF">2023-12-07T10:13:57Z</dcterms:modified>
</cp:coreProperties>
</file>