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A1EAB6-69E9-445A-B35C-DB5B75B9A277}" xr6:coauthVersionLast="36" xr6:coauthVersionMax="36" xr10:uidLastSave="{00000000-0000-0000-0000-000000000000}"/>
  <bookViews>
    <workbookView xWindow="-15" yWindow="0" windowWidth="19230" windowHeight="5235" tabRatio="702" xr2:uid="{00000000-000D-0000-FFFF-FFFF00000000}"/>
  </bookViews>
  <sheets>
    <sheet name="報酬支給額証明書(入力・提出用)" sheetId="64" r:id="rId1"/>
    <sheet name="報酬支給額証明書(記入例) " sheetId="65" r:id="rId2"/>
    <sheet name="記載例　差額精算" sheetId="57" r:id="rId3"/>
  </sheets>
  <definedNames>
    <definedName name="_xlnm.Print_Area" localSheetId="2">'記載例　差額精算'!$A$1:$BB$36</definedName>
    <definedName name="_xlnm.Print_Area" localSheetId="1">'報酬支給額証明書(記入例) '!$A$1:$BR$66</definedName>
    <definedName name="_xlnm.Print_Area" localSheetId="0">'報酬支給額証明書(入力・提出用)'!$A$1:$BR$63</definedName>
  </definedNames>
  <calcPr calcId="191029"/>
</workbook>
</file>

<file path=xl/calcChain.xml><?xml version="1.0" encoding="utf-8"?>
<calcChain xmlns="http://schemas.openxmlformats.org/spreadsheetml/2006/main">
  <c r="R32" i="64" l="1"/>
  <c r="DQ18" i="65"/>
  <c r="D9" i="65" s="1"/>
  <c r="T12" i="65"/>
  <c r="W12" i="65"/>
  <c r="R18" i="65"/>
  <c r="R19" i="65"/>
  <c r="R20" i="65"/>
  <c r="R21" i="65"/>
  <c r="R22" i="65"/>
  <c r="R23" i="65"/>
  <c r="T24" i="65"/>
  <c r="X43" i="65" s="1"/>
  <c r="R27" i="65"/>
  <c r="AA27" i="65" s="1"/>
  <c r="X27" i="65"/>
  <c r="R28" i="65"/>
  <c r="X28" i="65"/>
  <c r="R29" i="65"/>
  <c r="X29" i="65"/>
  <c r="R30" i="65"/>
  <c r="X30" i="65"/>
  <c r="AA31" i="65"/>
  <c r="R32" i="65"/>
  <c r="AA32" i="65"/>
  <c r="AA33" i="65"/>
  <c r="AA34" i="65"/>
  <c r="AA35" i="65"/>
  <c r="AF29" i="65"/>
  <c r="AO29" i="65" s="1"/>
  <c r="AL29" i="65"/>
  <c r="AF27" i="65"/>
  <c r="AL27" i="65"/>
  <c r="AF28" i="65"/>
  <c r="AO28" i="65" s="1"/>
  <c r="AL28" i="65"/>
  <c r="AF30" i="65"/>
  <c r="AL30" i="65"/>
  <c r="AO31" i="65"/>
  <c r="AF32" i="65"/>
  <c r="AO32" i="65"/>
  <c r="AO33" i="65"/>
  <c r="AO34" i="65"/>
  <c r="AO35" i="65"/>
  <c r="BC29" i="65"/>
  <c r="BC27" i="65"/>
  <c r="BC28" i="65"/>
  <c r="BC30" i="65"/>
  <c r="AV36" i="65" s="1"/>
  <c r="E60" i="65" s="1"/>
  <c r="BC31" i="65"/>
  <c r="BC32" i="65"/>
  <c r="BC33" i="65"/>
  <c r="BC34" i="65"/>
  <c r="BC35" i="65"/>
  <c r="AF18" i="65"/>
  <c r="AF19" i="65"/>
  <c r="AF20" i="65"/>
  <c r="AV24" i="65"/>
  <c r="AD18" i="65"/>
  <c r="AR18" i="65"/>
  <c r="AT18" i="65"/>
  <c r="BF18" i="65"/>
  <c r="DO18" i="65"/>
  <c r="AD19" i="65"/>
  <c r="AR19" i="65"/>
  <c r="AT19" i="65"/>
  <c r="BF19" i="65"/>
  <c r="DO19" i="65"/>
  <c r="AD20" i="65"/>
  <c r="AR20" i="65"/>
  <c r="AT20" i="65"/>
  <c r="BF20" i="65"/>
  <c r="DO20" i="65"/>
  <c r="AD21" i="65"/>
  <c r="AR21" i="65"/>
  <c r="AT21" i="65"/>
  <c r="BF21" i="65"/>
  <c r="DO21" i="65"/>
  <c r="AD22" i="65"/>
  <c r="AF22" i="65"/>
  <c r="AR22" i="65"/>
  <c r="AT22" i="65"/>
  <c r="BF22" i="65"/>
  <c r="AD23" i="65"/>
  <c r="AF23" i="65"/>
  <c r="AR23" i="65"/>
  <c r="AT23" i="65"/>
  <c r="BF23" i="65"/>
  <c r="DQ36" i="65"/>
  <c r="DO27" i="65"/>
  <c r="DO28" i="65"/>
  <c r="DO29" i="65"/>
  <c r="DO30" i="65"/>
  <c r="DO31" i="65"/>
  <c r="DO32" i="65"/>
  <c r="DO33" i="65"/>
  <c r="DO34" i="65"/>
  <c r="DO35" i="65"/>
  <c r="AE27" i="65"/>
  <c r="AS27" i="65"/>
  <c r="AT27" i="65"/>
  <c r="AZ27" i="65"/>
  <c r="BG27" i="65"/>
  <c r="AE28" i="65"/>
  <c r="AS28" i="65"/>
  <c r="AT28" i="65"/>
  <c r="AZ28" i="65"/>
  <c r="BG28" i="65"/>
  <c r="AE29" i="65"/>
  <c r="AS29" i="65"/>
  <c r="AT29" i="65"/>
  <c r="AZ29" i="65"/>
  <c r="BG29" i="65"/>
  <c r="AE30" i="65"/>
  <c r="AS30" i="65"/>
  <c r="AT30" i="65"/>
  <c r="AZ30" i="65"/>
  <c r="BG30" i="65"/>
  <c r="R31" i="65"/>
  <c r="X31" i="65"/>
  <c r="AE31" i="65"/>
  <c r="AF31" i="65"/>
  <c r="AL31" i="65"/>
  <c r="AS31" i="65"/>
  <c r="AT31" i="65"/>
  <c r="AZ31" i="65"/>
  <c r="BG31" i="65"/>
  <c r="B32" i="65"/>
  <c r="AE32" i="65"/>
  <c r="AS32" i="65"/>
  <c r="AT32" i="65"/>
  <c r="BG32" i="65"/>
  <c r="R33" i="65"/>
  <c r="AE33" i="65"/>
  <c r="AF33" i="65"/>
  <c r="AS33" i="65"/>
  <c r="AT33" i="65"/>
  <c r="BG33" i="65"/>
  <c r="R34" i="65"/>
  <c r="AE34" i="65"/>
  <c r="AF34" i="65"/>
  <c r="AS34" i="65"/>
  <c r="AT34" i="65"/>
  <c r="BG34" i="65"/>
  <c r="R35" i="65"/>
  <c r="AE35" i="65"/>
  <c r="AF35" i="65"/>
  <c r="AS35" i="65"/>
  <c r="AT35" i="65"/>
  <c r="BG35" i="65"/>
  <c r="AZ43" i="65"/>
  <c r="AZ44" i="65"/>
  <c r="AZ45" i="65"/>
  <c r="K60" i="65" s="1"/>
  <c r="AE60" i="65" s="1"/>
  <c r="E50" i="65"/>
  <c r="C52" i="65"/>
  <c r="E52" i="65"/>
  <c r="C53" i="65"/>
  <c r="E53" i="65"/>
  <c r="J53" i="65"/>
  <c r="AA53" i="65" s="1"/>
  <c r="J55" i="65" s="1"/>
  <c r="AA55" i="65" s="1"/>
  <c r="J64" i="65" s="1"/>
  <c r="C54" i="65"/>
  <c r="E54" i="65"/>
  <c r="Q65" i="65"/>
  <c r="AF35" i="64"/>
  <c r="AO35" i="64"/>
  <c r="R35" i="64"/>
  <c r="AA35" i="64"/>
  <c r="R31" i="64"/>
  <c r="X31" i="64"/>
  <c r="AA31" i="64"/>
  <c r="AA30" i="64"/>
  <c r="R18" i="64"/>
  <c r="AD22" i="64"/>
  <c r="AD23" i="64"/>
  <c r="AR22" i="64"/>
  <c r="AR23" i="64"/>
  <c r="BF22" i="64"/>
  <c r="BF23" i="64"/>
  <c r="AT23" i="64"/>
  <c r="AT22" i="64"/>
  <c r="AT21" i="64"/>
  <c r="AF23" i="64"/>
  <c r="AF22" i="64"/>
  <c r="AF21" i="64"/>
  <c r="R19" i="64"/>
  <c r="R20" i="64"/>
  <c r="R21" i="64"/>
  <c r="R22" i="64"/>
  <c r="R23" i="64"/>
  <c r="T24" i="64"/>
  <c r="AR19" i="64"/>
  <c r="DQ18" i="64"/>
  <c r="D9" i="64"/>
  <c r="T12" i="64"/>
  <c r="W12" i="64"/>
  <c r="R27" i="64"/>
  <c r="X27" i="64"/>
  <c r="AA27" i="64"/>
  <c r="R28" i="64"/>
  <c r="X28" i="64"/>
  <c r="AA28" i="64"/>
  <c r="R29" i="64"/>
  <c r="X29" i="64"/>
  <c r="AA29" i="64"/>
  <c r="R30" i="64"/>
  <c r="X30" i="64"/>
  <c r="AA32" i="64"/>
  <c r="AA33" i="64"/>
  <c r="AA34" i="64"/>
  <c r="AF29" i="64"/>
  <c r="AL29" i="64"/>
  <c r="AO29" i="64"/>
  <c r="AF27" i="64"/>
  <c r="AL27" i="64"/>
  <c r="AO27" i="64"/>
  <c r="AF28" i="64"/>
  <c r="AL28" i="64"/>
  <c r="AO28" i="64"/>
  <c r="AF30" i="64"/>
  <c r="AL30" i="64"/>
  <c r="AO30" i="64"/>
  <c r="AF31" i="64"/>
  <c r="AL31" i="64"/>
  <c r="AO31" i="64"/>
  <c r="AF32" i="64"/>
  <c r="AO32" i="64"/>
  <c r="AO33" i="64"/>
  <c r="AO34" i="64"/>
  <c r="AT29" i="64"/>
  <c r="AZ29" i="64"/>
  <c r="BC29" i="64"/>
  <c r="AT27" i="64"/>
  <c r="AZ27" i="64"/>
  <c r="BC27" i="64"/>
  <c r="AT28" i="64"/>
  <c r="AZ28" i="64"/>
  <c r="BC28" i="64"/>
  <c r="AT30" i="64"/>
  <c r="AZ30" i="64"/>
  <c r="BC30" i="64"/>
  <c r="AT31" i="64"/>
  <c r="AZ31" i="64"/>
  <c r="BC31" i="64"/>
  <c r="AT32" i="64"/>
  <c r="BC32" i="64"/>
  <c r="BC33" i="64"/>
  <c r="BC34" i="64"/>
  <c r="AT35" i="64"/>
  <c r="BC35" i="64"/>
  <c r="AF18" i="64"/>
  <c r="AF19" i="64"/>
  <c r="AF20" i="64"/>
  <c r="AH24" i="64"/>
  <c r="AT18" i="64"/>
  <c r="AT19" i="64"/>
  <c r="AT20" i="64"/>
  <c r="AV24" i="64"/>
  <c r="AD18" i="64"/>
  <c r="AR18" i="64"/>
  <c r="BF18" i="64"/>
  <c r="DO18" i="64"/>
  <c r="AD19" i="64"/>
  <c r="BF19" i="64"/>
  <c r="DO19" i="64"/>
  <c r="AD20" i="64"/>
  <c r="AR20" i="64"/>
  <c r="BF20" i="64"/>
  <c r="DO20" i="64"/>
  <c r="AD21" i="64"/>
  <c r="AR21" i="64"/>
  <c r="BF21" i="64"/>
  <c r="DO21" i="64"/>
  <c r="DQ36" i="64"/>
  <c r="DO27" i="64"/>
  <c r="DO28" i="64"/>
  <c r="DO29" i="64"/>
  <c r="DO31" i="64"/>
  <c r="DO30" i="64"/>
  <c r="DO32" i="64"/>
  <c r="DO35" i="64"/>
  <c r="DO33" i="64"/>
  <c r="DO34" i="64"/>
  <c r="A27" i="64"/>
  <c r="AE27" i="64"/>
  <c r="AS27" i="64"/>
  <c r="BG27" i="64"/>
  <c r="B28" i="64"/>
  <c r="AE28" i="64"/>
  <c r="AS28" i="64"/>
  <c r="BG28" i="64"/>
  <c r="AE29" i="64"/>
  <c r="AS29" i="64"/>
  <c r="BG29" i="64"/>
  <c r="AE30" i="64"/>
  <c r="AS30" i="64"/>
  <c r="BG30" i="64"/>
  <c r="AE31" i="64"/>
  <c r="AS31" i="64"/>
  <c r="BG31" i="64"/>
  <c r="B32" i="64"/>
  <c r="AE32" i="64"/>
  <c r="AS32" i="64"/>
  <c r="BG32" i="64"/>
  <c r="R33" i="64"/>
  <c r="AE33" i="64"/>
  <c r="AF33" i="64"/>
  <c r="AS33" i="64"/>
  <c r="AT33" i="64"/>
  <c r="BG33" i="64"/>
  <c r="R34" i="64"/>
  <c r="AE34" i="64"/>
  <c r="AF34" i="64"/>
  <c r="AS34" i="64"/>
  <c r="AT34" i="64"/>
  <c r="BG34" i="64"/>
  <c r="AE35" i="64"/>
  <c r="AS35" i="64"/>
  <c r="BG35" i="64"/>
  <c r="X40" i="64"/>
  <c r="AL40" i="64"/>
  <c r="AZ40" i="64"/>
  <c r="X41" i="64"/>
  <c r="AL41" i="64"/>
  <c r="AZ41" i="64"/>
  <c r="X42" i="64"/>
  <c r="K55" i="64" s="1"/>
  <c r="AL42" i="64"/>
  <c r="K56" i="64" s="1"/>
  <c r="BH56" i="64" s="1"/>
  <c r="AZ42" i="64"/>
  <c r="K57" i="64" s="1"/>
  <c r="E47" i="64"/>
  <c r="C49" i="64"/>
  <c r="E49" i="64"/>
  <c r="C50" i="64"/>
  <c r="E50" i="64"/>
  <c r="J50" i="64"/>
  <c r="BH58" i="64" s="1"/>
  <c r="AA61" i="64" s="1"/>
  <c r="C51" i="64"/>
  <c r="E51" i="64"/>
  <c r="AS60" i="64"/>
  <c r="Q62" i="64"/>
  <c r="AH24" i="65" l="1"/>
  <c r="AL43" i="65" s="1"/>
  <c r="AL45" i="65" s="1"/>
  <c r="K59" i="65" s="1"/>
  <c r="AO30" i="65"/>
  <c r="AA30" i="65"/>
  <c r="AA28" i="65"/>
  <c r="DO36" i="64"/>
  <c r="AH36" i="64"/>
  <c r="E56" i="64" s="1"/>
  <c r="AO27" i="65"/>
  <c r="AH36" i="65" s="1"/>
  <c r="E59" i="65" s="1"/>
  <c r="AV36" i="64"/>
  <c r="E57" i="64" s="1"/>
  <c r="T36" i="64"/>
  <c r="E55" i="64" s="1"/>
  <c r="AA29" i="65"/>
  <c r="T36" i="65" s="1"/>
  <c r="AI61" i="64"/>
  <c r="AS63" i="65"/>
  <c r="DO36" i="65"/>
  <c r="AE55" i="64"/>
  <c r="AX55" i="64"/>
  <c r="BH55" i="64"/>
  <c r="AL44" i="65"/>
  <c r="AX57" i="64"/>
  <c r="AE57" i="64"/>
  <c r="BH57" i="64"/>
  <c r="B28" i="65"/>
  <c r="A27" i="65"/>
  <c r="AX58" i="64"/>
  <c r="AX56" i="64"/>
  <c r="AE58" i="64"/>
  <c r="S61" i="64" s="1"/>
  <c r="AE56" i="64"/>
  <c r="AA52" i="64"/>
  <c r="J61" i="64" s="1"/>
  <c r="AA50" i="64"/>
  <c r="J52" i="64" s="1"/>
  <c r="BH60" i="65"/>
  <c r="AX60" i="65"/>
  <c r="E58" i="65" l="1"/>
  <c r="X44" i="65"/>
  <c r="X45" i="65" s="1"/>
  <c r="K58" i="65" s="1"/>
  <c r="AE58" i="65" s="1"/>
  <c r="AE59" i="65"/>
  <c r="AX59" i="65" s="1"/>
  <c r="BH59" i="65" s="1"/>
  <c r="AX58" i="65" l="1"/>
  <c r="BH58" i="65" s="1"/>
  <c r="BH61" i="65" s="1"/>
  <c r="AA64" i="65" s="1"/>
  <c r="AE61" i="65"/>
  <c r="S64" i="65" s="1"/>
  <c r="AX61" i="65" l="1"/>
  <c r="AI64" i="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y-hase</author>
    <author>長谷　由実子</author>
  </authors>
  <commentList>
    <comment ref="AQ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　報酬支給額証明書の内容について
お問い合わせする場合がありますので、必ず連絡先℡を記載してください。</t>
        </r>
      </text>
    </comment>
    <comment ref="H12" authorId="0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　当該休業月のうち、給与支給割合を同じくする期間
を入力してください。
　同一月内に給与の支給割合が変更される場合は、
その支給割合ごとに列を変えて入力してください。
（記入例2～5を参照）</t>
        </r>
      </text>
    </comment>
    <comment ref="T14" authorId="0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　　上記期間のうち、勤務を要しない日(土日。勤務を要しない日が　　
　土日以外の場合はその日)を差し引いた日数を入力してください。　
　※月の途中で退職又は復職した場合でも、同様にご記入ください。
　【参考】
　　　祝日は支給対象日に含まれます。
　　　また、12月29日から翌年1月3日までの期間は支給対象日です
　　　が、週休日に重なった日は支給対象日に含まれません。</t>
        </r>
      </text>
    </comment>
    <comment ref="AH14" authorId="0" shapeId="0" xr:uid="{00000000-0006-0000-00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　　上記期間のうち、勤務を要しない日(土日。勤務を要しない日が　　
　土日以外の場合はその日)を差し引いた日数を入力してください。　
　※月の途中で退職又は復職した場合でも、同様にご記入ください。
　【参考】
　　　祝日は支給対象日に含まれます。
　　　また、12月29日から翌年1月3日までの期間は支給対象日です
　　　が、週休日に重なった日は支給対象日に含まれません。</t>
        </r>
      </text>
    </comment>
    <comment ref="AV14" authorId="0" shapeId="0" xr:uid="{00000000-0006-0000-00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　　上記期間のうち、勤務を要しない日(土日。勤務を要しない日が　　
　土日以外の場合はその日)を差し引いた日数を入力してください。　
　※月の途中で退職又は復職した場合でも、同様にご記入ください。
　【参考】
　　　祝日は支給対象日に含まれます。
　　　また、12月29日から翌年1月3日までの期間は支給対象日です
　　　が、週休日に重なった日は支給対象日に含まれません。</t>
        </r>
      </text>
    </comment>
    <comment ref="T15" authorId="0" shapeId="0" xr:uid="{00000000-0006-0000-00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　上記期間に対する給与の支給割合を
　入力してください。
　（休職発令の辞令参照）</t>
        </r>
      </text>
    </comment>
    <comment ref="AH15" authorId="0" shapeId="0" xr:uid="{00000000-0006-0000-00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　　上記期間に対する給与の支給割合を入力
　してください。
　　休職に限らず、病気休暇（10割又は8割）
　や復職（10割）でも、月の途中で支給割合が
　変更となる場合は、その期間ごとの支給割合
　を入力してください。</t>
        </r>
      </text>
    </comment>
    <comment ref="AV15" authorId="0" shapeId="0" xr:uid="{00000000-0006-0000-0000-000009000000}">
      <text>
        <r>
          <rPr>
            <b/>
            <sz val="10"/>
            <color indexed="81"/>
            <rFont val="ＭＳ Ｐゴシック"/>
            <family val="3"/>
            <charset val="128"/>
          </rPr>
          <t>　　上記期間に対する給与の支給割合を入力
　してください。
　　休職に限らず、病気休暇（10割又は８割）
　や復職（10割）でも、月の途中で支給割合が
　変更となる場合は、その期間ごとの支給割合
　を入力してください。</t>
        </r>
      </text>
    </comment>
    <comment ref="L17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　</t>
        </r>
        <r>
          <rPr>
            <b/>
            <sz val="10"/>
            <color indexed="81"/>
            <rFont val="ＭＳ Ｐゴシック"/>
            <family val="3"/>
            <charset val="128"/>
          </rPr>
          <t>実際に支給された金額ではなく、
　減額されていない１０割の金額を
　入力してください。</t>
        </r>
      </text>
    </comment>
    <comment ref="C18" authorId="0" shapeId="0" xr:uid="{00000000-0006-0000-00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　　当該月の日数から勤務を要しない日(土日。勤務を要しない日が　　
　土日以外の場合はその日)を差し引いた日数を入力してください。　
　※月の途中で退職又は復職した場合でも、同様にご記入ください。
　【参考】
　　　祝日は支給対象日に含まれます。
　　　また、12月29日から翌年1月3日までの期間は支給対象日です
　　　が、週休日に重なった日は支給対象日に含まれません。</t>
        </r>
      </text>
    </comment>
    <comment ref="L18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俸給表における基本給</t>
        </r>
      </text>
    </comment>
    <comment ref="C21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　障害共済(厚生)</t>
        </r>
        <r>
          <rPr>
            <b/>
            <sz val="10"/>
            <color indexed="81"/>
            <rFont val="ＭＳ Ｐゴシック"/>
            <family val="3"/>
            <charset val="128"/>
          </rPr>
          <t>年金等を受給して　　いる場合は入力してください。</t>
        </r>
      </text>
    </comment>
    <comment ref="N26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　　</t>
        </r>
        <r>
          <rPr>
            <b/>
            <sz val="10"/>
            <color indexed="81"/>
            <rFont val="ＭＳ Ｐゴシック"/>
            <family val="3"/>
            <charset val="128"/>
          </rPr>
          <t>実際に支給された金額でなく、
　減額されていない１０割の金額
　を入力してください。</t>
        </r>
      </text>
    </comment>
    <comment ref="H27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　　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休職発令の際、俸給、調整手当とともに、
　減額対象科目となっている給与科目です。
</t>
        </r>
        <r>
          <rPr>
            <b/>
            <sz val="10"/>
            <color indexed="10"/>
            <rFont val="ＭＳ Ｐゴシック"/>
            <family val="3"/>
            <charset val="128"/>
          </rPr>
          <t>　【注意】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　　夏期手当及び年末手当は減額対象科目
　ですが、傷病手当金の算定の対象外です
　ので、入力しないでください。</t>
        </r>
      </text>
    </comment>
    <comment ref="J30" authorId="1" shapeId="0" xr:uid="{00000000-0006-0000-00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　　６か月分の定期代などの通勤手当の場合は、　　　　　　
　１月分の手当額を入力してください。
　　通勤手当等｢一定の期間を対象として支給され　　　
　る報酬｣で、傷病手当金の算定の基礎とする日以
　外の日も含めて報酬の対象としている場合は、　　　
　調整対象となります。
　</t>
        </r>
      </text>
    </comment>
    <comment ref="H32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　　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給与報酬②のうち、上記「減額対象科目」以外の手当
　の支給割合は１０割です。
</t>
        </r>
        <r>
          <rPr>
            <b/>
            <sz val="10"/>
            <color indexed="10"/>
            <rFont val="ＭＳ Ｐゴシック"/>
            <family val="3"/>
            <charset val="128"/>
          </rPr>
          <t>　【注意】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　　内務サポート手当（６月及び１２月支給）及び営業手当Ｂ、
　持株手当は、傷病手当金算定の対象外ですので、入力し
　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y-hase</author>
    <author>長谷　由実子</author>
  </authors>
  <commentList>
    <comment ref="AQ1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　報酬支給額証明書の内容について
お問い合わせする場合がありますので、必ず連絡先℡を記載してください。</t>
        </r>
      </text>
    </comment>
    <comment ref="H12" authorId="0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　当該休業月のうち、給与支給割合を同じくする期間
を入力してください。
　同一月内に給与の支給割合が変更される場合は、
その支給割合ごとに列を変えて入力してください。
（記入例2～5を参照）</t>
        </r>
      </text>
    </comment>
    <comment ref="T14" authorId="0" shapeId="0" xr:uid="{00000000-0006-0000-01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　　上記期間のうち、勤務を要しない日(土日。勤務を要しない日が　　
　土日以外の場合はその日)を差し引いた日数を入力してください。　
　※月の途中で退職又は復職した場合でも、同様にご記入ください。
　【参考】
　　　祝日は支給対象日に含まれます。
　　　また、12月29日から翌年1月3日までの期間は支給対象日です
　　　が、週休日に重なった日は支給対象日に含まれません。</t>
        </r>
      </text>
    </comment>
    <comment ref="AH14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　　上記期間のうち、勤務を要しない日(土日。勤務を要しない日が　　
　土日以外の場合はその日)を差し引いた日数を入力してください。　
　※月の途中で退職又は復職した場合でも、同様にご記入ください。
　【参考】
　　　祝日は支給対象日に含まれます。
　　　また、12月29日から翌年1月3日までの期間は支給対象日です
　　　が、週休日に重なった日は支給対象日に含まれません。</t>
        </r>
      </text>
    </comment>
    <comment ref="AV14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　　上記期間のうち、勤務を要しない日(土日。勤務を要しない日が　　
　土日以外の場合はその日)を差し引いた日数を入力してください。　
　※月の途中で退職又は復職した場合でも、同様にご記入ください。
　【参考】
　　　祝日は支給対象日に含まれます。
　　　また、12月29日から翌年1月3日までの期間は支給対象日です
　　　が、週休日に重なった日は支給対象日に含まれません。</t>
        </r>
      </text>
    </comment>
    <comment ref="T15" authorId="0" shapeId="0" xr:uid="{00000000-0006-0000-01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　上記期間に対する給与の支給割合を
　入力してください。
　（休職発令の辞令参照）</t>
        </r>
      </text>
    </comment>
    <comment ref="AH15" authorId="0" shapeId="0" xr:uid="{00000000-0006-0000-01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　　上記期間に対する給与の支給割合を入力
　してください。
　　休職に限らず、病気休暇（10割又は８割）
　や復職（10割）でも、月の途中で支給割合が
　変更となる場合は、その期間ごとの支給割合
　を入力してください。</t>
        </r>
      </text>
    </comment>
    <comment ref="AV15" authorId="0" shapeId="0" xr:uid="{00000000-0006-0000-0100-000009000000}">
      <text>
        <r>
          <rPr>
            <b/>
            <sz val="10"/>
            <color indexed="81"/>
            <rFont val="ＭＳ Ｐゴシック"/>
            <family val="3"/>
            <charset val="128"/>
          </rPr>
          <t>　　上記期間に対する給与の支給割合を入力
　してください。
　　休職に限らず、病気休暇（10割又は８割）
　や復職（10割）でも、月の途中で支給割合が
　変更となる場合は、その期間ごとの支給割合
　を入力してください。</t>
        </r>
      </text>
    </comment>
    <comment ref="L17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　</t>
        </r>
        <r>
          <rPr>
            <b/>
            <sz val="10"/>
            <color indexed="81"/>
            <rFont val="ＭＳ Ｐゴシック"/>
            <family val="3"/>
            <charset val="128"/>
          </rPr>
          <t>実際に支給された金額ではなく、
　減額されていない１０割の金額を
　入力してください。</t>
        </r>
      </text>
    </comment>
    <comment ref="C18" authorId="0" shapeId="0" xr:uid="{00000000-0006-0000-01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　　当該月の日数から勤務を要しない日(土日。勤務を要しない日が　　
　土日以外の場合はその日)を差し引いた日数を入力してください。　
　※月の途中で退職又は復職した場合でも、同様にご記入ください。
　【参考】
　　　祝日は支給対象日に含まれます。
　　　また、12月29日から翌年1月3日までの期間は支給対象日です
　　　が、週休日に重なった日は支給対象日に含まれません。</t>
        </r>
      </text>
    </comment>
    <comment ref="L18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俸給表における基本給</t>
        </r>
      </text>
    </comment>
    <comment ref="C21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　障害共済(厚生)</t>
        </r>
        <r>
          <rPr>
            <b/>
            <sz val="10"/>
            <color indexed="81"/>
            <rFont val="ＭＳ Ｐゴシック"/>
            <family val="3"/>
            <charset val="128"/>
          </rPr>
          <t>年金等を受給して　　いる場合は入力してください。</t>
        </r>
      </text>
    </comment>
    <comment ref="N26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　　</t>
        </r>
        <r>
          <rPr>
            <b/>
            <sz val="10"/>
            <color indexed="81"/>
            <rFont val="ＭＳ Ｐゴシック"/>
            <family val="3"/>
            <charset val="128"/>
          </rPr>
          <t>実際に支給された金額でなく、
　減額されていない１０割の金額
　を入力してください。</t>
        </r>
      </text>
    </comment>
    <comment ref="H27" authorId="1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　　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休職発令の際、俸給、調整手当とともに、
　減額対象科目となっている給与科目です。
</t>
        </r>
        <r>
          <rPr>
            <b/>
            <sz val="10"/>
            <color indexed="10"/>
            <rFont val="ＭＳ Ｐゴシック"/>
            <family val="3"/>
            <charset val="128"/>
          </rPr>
          <t>　【注意】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　　夏期手当及び年末手当は減額対象科目
　ですが、傷病手当金の算定の対象外です
　ので、入力しないでください。</t>
        </r>
      </text>
    </comment>
    <comment ref="J30" authorId="1" shapeId="0" xr:uid="{00000000-0006-0000-01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　　６か月分の定期代などの通勤手当の場合は、　　　　　　
　１月分の手当額を入力してください。
　　通勤手当等｢一定の期間を対象として支給され　　　
　る報酬｣で、傷病手当金の算定の基礎とする日以
　外の日も含めて報酬の対象としている場合は、　　　
　調整対象となります。
　</t>
        </r>
      </text>
    </comment>
    <comment ref="H32" authorId="1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　　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給与報酬②のうち、上記「減額対象科目」以外の手当
　の支給割合は１０割です。
</t>
        </r>
        <r>
          <rPr>
            <b/>
            <sz val="10"/>
            <color indexed="10"/>
            <rFont val="ＭＳ Ｐゴシック"/>
            <family val="3"/>
            <charset val="128"/>
          </rPr>
          <t>　【注意】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　　内務サポート手当（６月及び１２月支給）及び営業手当Ｂ、
　持株手当は、傷病手当金算定の対象外ですので、入力し
　ないでください。</t>
        </r>
      </text>
    </comment>
  </commentList>
</comments>
</file>

<file path=xl/sharedStrings.xml><?xml version="1.0" encoding="utf-8"?>
<sst xmlns="http://schemas.openxmlformats.org/spreadsheetml/2006/main" count="627" uniqueCount="210">
  <si>
    <t>氏　　名</t>
    <rPh sb="0" eb="1">
      <t>シ</t>
    </rPh>
    <rPh sb="3" eb="4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</si>
  <si>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</si>
  <si>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</si>
  <si>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</si>
  <si>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</si>
  <si>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</si>
  <si>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所　　属</t>
    <rPh sb="0" eb="1">
      <t>トコロ</t>
    </rPh>
    <rPh sb="3" eb="4">
      <t>ゾク</t>
    </rPh>
    <phoneticPr fontId="2"/>
  </si>
  <si>
    <t>月</t>
    <rPh sb="0" eb="1">
      <t>ガツ</t>
    </rPh>
    <phoneticPr fontId="2"/>
  </si>
  <si>
    <t>日</t>
    <rPh sb="0" eb="1">
      <t>ジツ</t>
    </rPh>
    <phoneticPr fontId="2"/>
  </si>
  <si>
    <t>証明者</t>
    <rPh sb="0" eb="2">
      <t>ショウメイ</t>
    </rPh>
    <rPh sb="2" eb="3">
      <t>シャ</t>
    </rPh>
    <phoneticPr fontId="2"/>
  </si>
  <si>
    <t>役　　職</t>
    <rPh sb="0" eb="1">
      <t>エキ</t>
    </rPh>
    <rPh sb="3" eb="4">
      <t>ショク</t>
    </rPh>
    <phoneticPr fontId="2"/>
  </si>
  <si>
    <t>組合員番号</t>
    <rPh sb="0" eb="3">
      <t>クミアイイン</t>
    </rPh>
    <rPh sb="3" eb="5">
      <t>バンゴウ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</si>
  <si>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</si>
  <si>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期　　　　　　　間</t>
    <rPh sb="0" eb="1">
      <t>キ</t>
    </rPh>
    <rPh sb="8" eb="9">
      <t>アイダ</t>
    </rPh>
    <phoneticPr fontId="2"/>
  </si>
  <si>
    <t>給与支給割合</t>
    <rPh sb="0" eb="2">
      <t>キュウヨ</t>
    </rPh>
    <rPh sb="2" eb="4">
      <t>シキュウ</t>
    </rPh>
    <rPh sb="4" eb="6">
      <t>ワリアイ</t>
    </rPh>
    <phoneticPr fontId="2"/>
  </si>
  <si>
    <t>割</t>
    <rPh sb="0" eb="1">
      <t>ワリ</t>
    </rPh>
    <phoneticPr fontId="2"/>
  </si>
  <si>
    <t>支　給　実　績</t>
    <rPh sb="0" eb="1">
      <t>ササ</t>
    </rPh>
    <rPh sb="2" eb="3">
      <t>キュウ</t>
    </rPh>
    <rPh sb="4" eb="5">
      <t>ミ</t>
    </rPh>
    <rPh sb="6" eb="7">
      <t>イサオ</t>
    </rPh>
    <phoneticPr fontId="2"/>
  </si>
  <si>
    <t>報酬①</t>
    <rPh sb="0" eb="2">
      <t>ホウシュウ</t>
    </rPh>
    <phoneticPr fontId="2"/>
  </si>
  <si>
    <t>種別</t>
    <rPh sb="0" eb="2">
      <t>シュベツ</t>
    </rPh>
    <phoneticPr fontId="2"/>
  </si>
  <si>
    <t>年金額合計（年額）</t>
    <rPh sb="0" eb="3">
      <t>ネンキンガク</t>
    </rPh>
    <rPh sb="3" eb="5">
      <t>ゴウケイ</t>
    </rPh>
    <rPh sb="6" eb="8">
      <t>ネンガク</t>
    </rPh>
    <phoneticPr fontId="2"/>
  </si>
  <si>
    <t>合　計</t>
    <rPh sb="0" eb="1">
      <t>ゴウ</t>
    </rPh>
    <rPh sb="2" eb="3">
      <t>ケイ</t>
    </rPh>
    <phoneticPr fontId="2"/>
  </si>
  <si>
    <t>本来の
支給額</t>
    <rPh sb="0" eb="2">
      <t>ホンライ</t>
    </rPh>
    <rPh sb="4" eb="7">
      <t>シキュウガク</t>
    </rPh>
    <phoneticPr fontId="2"/>
  </si>
  <si>
    <t>左の手当に対する
期間内の支給割合</t>
    <rPh sb="0" eb="1">
      <t>ヒダリ</t>
    </rPh>
    <rPh sb="2" eb="4">
      <t>テアテ</t>
    </rPh>
    <rPh sb="5" eb="6">
      <t>タイ</t>
    </rPh>
    <rPh sb="9" eb="11">
      <t>キカン</t>
    </rPh>
    <rPh sb="11" eb="12">
      <t>ナイ</t>
    </rPh>
    <rPh sb="13" eb="15">
      <t>シキュウ</t>
    </rPh>
    <rPh sb="15" eb="17">
      <t>ワリアイ</t>
    </rPh>
    <phoneticPr fontId="2"/>
  </si>
  <si>
    <t>報酬②</t>
    <rPh sb="0" eb="2">
      <t>ホウシュウ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</si>
  <si>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</si>
  <si>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</si>
  <si>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合計</t>
    <rPh sb="0" eb="2">
      <t>ゴウケイ</t>
    </rPh>
    <phoneticPr fontId="2"/>
  </si>
  <si>
    <t>年金日額</t>
    <rPh sb="0" eb="2">
      <t>ネンキン</t>
    </rPh>
    <rPh sb="2" eb="3">
      <t>ジツ</t>
    </rPh>
    <rPh sb="3" eb="4">
      <t>ガク</t>
    </rPh>
    <phoneticPr fontId="2"/>
  </si>
  <si>
    <t>(注）</t>
    <rPh sb="1" eb="2">
      <t>チュウ</t>
    </rPh>
    <phoneticPr fontId="2"/>
  </si>
  <si>
    <t>年金額/264…Ⅰ</t>
    <rPh sb="0" eb="3">
      <t>ネンキンガク</t>
    </rPh>
    <phoneticPr fontId="2"/>
  </si>
  <si>
    <t>①&gt;Ⅰとなる日</t>
    <rPh sb="6" eb="7">
      <t>ヒ</t>
    </rPh>
    <phoneticPr fontId="2"/>
  </si>
  <si>
    <t>年金控除額</t>
    <rPh sb="0" eb="2">
      <t>ネンキン</t>
    </rPh>
    <rPh sb="2" eb="4">
      <t>コウジョ</t>
    </rPh>
    <rPh sb="4" eb="5">
      <t>ガク</t>
    </rPh>
    <phoneticPr fontId="2"/>
  </si>
  <si>
    <t>（１）　休業給付金の日額の算定</t>
    <rPh sb="4" eb="6">
      <t>キュウギョウ</t>
    </rPh>
    <rPh sb="6" eb="9">
      <t>キュウフキン</t>
    </rPh>
    <rPh sb="10" eb="12">
      <t>ニチガク</t>
    </rPh>
    <rPh sb="13" eb="15">
      <t>サンテイ</t>
    </rPh>
    <phoneticPr fontId="2"/>
  </si>
  <si>
    <t>　標準報酬月額</t>
    <rPh sb="1" eb="3">
      <t>ヒョウジュン</t>
    </rPh>
    <rPh sb="3" eb="5">
      <t>ホウシュウ</t>
    </rPh>
    <rPh sb="5" eb="7">
      <t>ゲツガク</t>
    </rPh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</si>
  <si>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</si>
  <si>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）円</t>
    <rPh sb="1" eb="2">
      <t>エン</t>
    </rPh>
    <phoneticPr fontId="2"/>
  </si>
  <si>
    <t>（１０円未満四捨五入）</t>
    <rPh sb="3" eb="4">
      <t>エン</t>
    </rPh>
    <rPh sb="4" eb="6">
      <t>ミマン</t>
    </rPh>
    <rPh sb="6" eb="10">
      <t>シシャゴニュウ</t>
    </rPh>
    <phoneticPr fontId="2"/>
  </si>
  <si>
    <t>　標準報酬日額</t>
    <rPh sb="1" eb="3">
      <t>ヒョウジュン</t>
    </rPh>
    <rPh sb="3" eb="5">
      <t>ホウシュウ</t>
    </rPh>
    <rPh sb="5" eb="7">
      <t>ニチガク</t>
    </rPh>
    <phoneticPr fontId="2"/>
  </si>
  <si>
    <t>支給割合</t>
    <rPh sb="0" eb="2">
      <t>シキュウ</t>
    </rPh>
    <rPh sb="2" eb="4">
      <t>ワリアイ</t>
    </rPh>
    <phoneticPr fontId="2"/>
  </si>
  <si>
    <t>給付日額</t>
    <rPh sb="0" eb="2">
      <t>キュウフ</t>
    </rPh>
    <rPh sb="2" eb="3">
      <t>ニチ</t>
    </rPh>
    <rPh sb="3" eb="4">
      <t>ガク</t>
    </rPh>
    <phoneticPr fontId="2"/>
  </si>
  <si>
    <t>本来の控除額</t>
    <rPh sb="0" eb="2">
      <t>ホンライ</t>
    </rPh>
    <rPh sb="3" eb="5">
      <t>コウジョ</t>
    </rPh>
    <rPh sb="5" eb="6">
      <t>ガク</t>
    </rPh>
    <phoneticPr fontId="2"/>
  </si>
  <si>
    <t>（２）　報酬の日額</t>
    <rPh sb="4" eb="6">
      <t>ホウシュウ</t>
    </rPh>
    <rPh sb="7" eb="9">
      <t>ニチガク</t>
    </rPh>
    <phoneticPr fontId="2"/>
  </si>
  <si>
    <t>（３）　支給対象日数</t>
    <rPh sb="4" eb="6">
      <t>シキュウ</t>
    </rPh>
    <rPh sb="6" eb="8">
      <t>タイショウ</t>
    </rPh>
    <rPh sb="8" eb="10">
      <t>ニッスウ</t>
    </rPh>
    <phoneticPr fontId="2"/>
  </si>
  <si>
    <t>（４）　控除額</t>
    <rPh sb="4" eb="6">
      <t>コウジョ</t>
    </rPh>
    <rPh sb="6" eb="7">
      <t>ガク</t>
    </rPh>
    <phoneticPr fontId="2"/>
  </si>
  <si>
    <t>円）</t>
    <rPh sb="0" eb="1">
      <t>エン</t>
    </rPh>
    <phoneticPr fontId="2"/>
  </si>
  <si>
    <t>となる日（</t>
    <rPh sb="3" eb="4">
      <t>ヒ</t>
    </rPh>
    <phoneticPr fontId="2"/>
  </si>
  <si>
    <t>日）</t>
    <rPh sb="0" eb="1">
      <t>ニチ</t>
    </rPh>
    <phoneticPr fontId="2"/>
  </si>
  <si>
    <t>②”</t>
  </si>
  <si>
    <t>③”</t>
  </si>
  <si>
    <t>計</t>
    <rPh sb="0" eb="1">
      <t>ケイ</t>
    </rPh>
    <phoneticPr fontId="2"/>
  </si>
  <si>
    <t>（５）　支給額の決定</t>
    <rPh sb="4" eb="7">
      <t>シキュウガク</t>
    </rPh>
    <rPh sb="8" eb="10">
      <t>ケッテイ</t>
    </rPh>
    <phoneticPr fontId="2"/>
  </si>
  <si>
    <t>・・・・</t>
  </si>
  <si>
    <t>給付日額①</t>
    <rPh sb="0" eb="2">
      <t>キュウフ</t>
    </rPh>
    <rPh sb="2" eb="3">
      <t>ニチ</t>
    </rPh>
    <rPh sb="3" eb="4">
      <t>ガク</t>
    </rPh>
    <phoneticPr fontId="2"/>
  </si>
  <si>
    <t>支給対象日数④</t>
    <rPh sb="0" eb="2">
      <t>シキュウ</t>
    </rPh>
    <rPh sb="2" eb="4">
      <t>タイショウ</t>
    </rPh>
    <rPh sb="4" eb="6">
      <t>ニッスウ</t>
    </rPh>
    <phoneticPr fontId="2"/>
  </si>
  <si>
    <t>控除額⑤</t>
    <rPh sb="0" eb="2">
      <t>コウジョ</t>
    </rPh>
    <rPh sb="2" eb="3">
      <t>ガク</t>
    </rPh>
    <phoneticPr fontId="2"/>
  </si>
  <si>
    <t>給付決定額</t>
    <rPh sb="0" eb="2">
      <t>キュウフ</t>
    </rPh>
    <rPh sb="2" eb="4">
      <t>ケッテイ</t>
    </rPh>
    <rPh sb="4" eb="5">
      <t>ガク</t>
    </rPh>
    <phoneticPr fontId="2"/>
  </si>
  <si>
    <r>
      <t>報酬支給額証明書（傷病手当金）</t>
    </r>
    <r>
      <rPr>
        <sz val="14"/>
        <rFont val="ＭＳ ゴシック"/>
        <family val="3"/>
        <charset val="128"/>
      </rPr>
      <t xml:space="preserve"> </t>
    </r>
    <rPh sb="0" eb="1">
      <t>ホウ</t>
    </rPh>
    <rPh sb="1" eb="2">
      <t>シュウ</t>
    </rPh>
    <rPh sb="2" eb="3">
      <t>シ</t>
    </rPh>
    <rPh sb="3" eb="4">
      <t>キュウ</t>
    </rPh>
    <rPh sb="4" eb="5">
      <t>ガク</t>
    </rPh>
    <rPh sb="5" eb="6">
      <t>アカシ</t>
    </rPh>
    <rPh sb="6" eb="7">
      <t>メイ</t>
    </rPh>
    <rPh sb="7" eb="8">
      <t>ショ</t>
    </rPh>
    <rPh sb="9" eb="11">
      <t>ショウビョウ</t>
    </rPh>
    <rPh sb="11" eb="14">
      <t>テアテキン</t>
    </rPh>
    <phoneticPr fontId="2"/>
  </si>
  <si>
    <t>年金控除額と　　　　　　　（４）控除額を比較</t>
    <rPh sb="0" eb="2">
      <t>ネンキン</t>
    </rPh>
    <rPh sb="2" eb="4">
      <t>コウジョ</t>
    </rPh>
    <rPh sb="4" eb="5">
      <t>ガク</t>
    </rPh>
    <rPh sb="16" eb="18">
      <t>コウジョ</t>
    </rPh>
    <rPh sb="18" eb="19">
      <t>ガク</t>
    </rPh>
    <rPh sb="20" eb="22">
      <t>ヒカク</t>
    </rPh>
    <phoneticPr fontId="2"/>
  </si>
  <si>
    <t>（連絡先TEL</t>
    <rPh sb="1" eb="4">
      <t>レンラクサキ</t>
    </rPh>
    <phoneticPr fontId="2"/>
  </si>
  <si>
    <t>報酬日額</t>
    <rPh sb="0" eb="2">
      <t>ホウシュウ</t>
    </rPh>
    <rPh sb="2" eb="4">
      <t>ニチガク</t>
    </rPh>
    <phoneticPr fontId="2"/>
  </si>
  <si>
    <t>組合員氏名</t>
    <rPh sb="0" eb="3">
      <t>クミアイイン</t>
    </rPh>
    <rPh sb="3" eb="5">
      <t>シメイ</t>
    </rPh>
    <phoneticPr fontId="2"/>
  </si>
  <si>
    <t>Ｆ１</t>
  </si>
  <si>
    <t xml:space="preserve"> Ｆ２</t>
  </si>
  <si>
    <t>Ｆ３</t>
  </si>
  <si>
    <t>）</t>
    <phoneticPr fontId="2"/>
  </si>
  <si>
    <t>×</t>
    <phoneticPr fontId="2"/>
  </si>
  <si>
    <t>＝</t>
    <phoneticPr fontId="2"/>
  </si>
  <si>
    <t>Ｃ１</t>
    <phoneticPr fontId="2"/>
  </si>
  <si>
    <t>Ｄ１　（Ｂ１÷Ａ１）</t>
    <phoneticPr fontId="2"/>
  </si>
  <si>
    <t>Ｅ１　（Ｃ１÷２２）</t>
    <phoneticPr fontId="2"/>
  </si>
  <si>
    <t>（Ｆ１</t>
    <phoneticPr fontId="2"/>
  </si>
  <si>
    <t>支給額算定調書</t>
    <rPh sb="0" eb="2">
      <t>シキュウ</t>
    </rPh>
    <rPh sb="2" eb="3">
      <t>ガク</t>
    </rPh>
    <rPh sb="3" eb="5">
      <t>サンテイ</t>
    </rPh>
    <rPh sb="5" eb="7">
      <t>チョウショ</t>
    </rPh>
    <phoneticPr fontId="2"/>
  </si>
  <si>
    <t>※この調書には手を加えないでください。</t>
    <rPh sb="3" eb="5">
      <t>チョウショ</t>
    </rPh>
    <rPh sb="7" eb="8">
      <t>テ</t>
    </rPh>
    <rPh sb="8" eb="9">
      <t>イッテ</t>
    </rPh>
    <rPh sb="9" eb="10">
      <t>クワ</t>
    </rPh>
    <phoneticPr fontId="2"/>
  </si>
  <si>
    <t>「報酬支給額証明書の作成について」の作成上の注意事項の３を参照</t>
    <rPh sb="1" eb="3">
      <t>ホウシュウ</t>
    </rPh>
    <rPh sb="3" eb="6">
      <t>シキュウガク</t>
    </rPh>
    <rPh sb="6" eb="9">
      <t>ショウメイショ</t>
    </rPh>
    <rPh sb="10" eb="12">
      <t>サクセイ</t>
    </rPh>
    <rPh sb="18" eb="20">
      <t>サクセイ</t>
    </rPh>
    <rPh sb="20" eb="21">
      <t>ジョウ</t>
    </rPh>
    <rPh sb="22" eb="24">
      <t>チュウイ</t>
    </rPh>
    <rPh sb="24" eb="26">
      <t>ジコウ</t>
    </rPh>
    <rPh sb="29" eb="31">
      <t>サンショウ</t>
    </rPh>
    <phoneticPr fontId="2"/>
  </si>
  <si>
    <t>本来の支給額</t>
  </si>
  <si>
    <t>その他</t>
    <rPh sb="2" eb="3">
      <t>タ</t>
    </rPh>
    <phoneticPr fontId="2"/>
  </si>
  <si>
    <t>減額対象科目</t>
    <rPh sb="0" eb="2">
      <t>ゲンガク</t>
    </rPh>
    <rPh sb="2" eb="4">
      <t>タイショウ</t>
    </rPh>
    <rPh sb="4" eb="6">
      <t>カモク</t>
    </rPh>
    <phoneticPr fontId="2"/>
  </si>
  <si>
    <t>月の途中で
退職した場合</t>
    <rPh sb="0" eb="1">
      <t>ツキ</t>
    </rPh>
    <rPh sb="2" eb="4">
      <t>トチュウ</t>
    </rPh>
    <rPh sb="6" eb="8">
      <t>タイショク</t>
    </rPh>
    <rPh sb="10" eb="12">
      <t>バアイ</t>
    </rPh>
    <phoneticPr fontId="2"/>
  </si>
  <si>
    <t>当該請求月の日数と勤務を要する日数（Ａ１～Ａ３）の合計が相違しています。</t>
    <rPh sb="2" eb="4">
      <t>セイキュウ</t>
    </rPh>
    <phoneticPr fontId="2"/>
  </si>
  <si>
    <t>ただし、請求月の途中で退職した場合は、組合員氏名欄の左欄に「１」を入力してください。</t>
    <rPh sb="4" eb="6">
      <t>セイキュウ</t>
    </rPh>
    <rPh sb="6" eb="7">
      <t>ツキ</t>
    </rPh>
    <rPh sb="8" eb="10">
      <t>トチュウ</t>
    </rPh>
    <rPh sb="11" eb="13">
      <t>タイショク</t>
    </rPh>
    <rPh sb="15" eb="17">
      <t>バアイ</t>
    </rPh>
    <rPh sb="19" eb="22">
      <t>クミアイイン</t>
    </rPh>
    <rPh sb="22" eb="24">
      <t>シメイ</t>
    </rPh>
    <rPh sb="24" eb="25">
      <t>ラン</t>
    </rPh>
    <rPh sb="26" eb="27">
      <t>ヒダリ</t>
    </rPh>
    <rPh sb="27" eb="28">
      <t>ラン</t>
    </rPh>
    <rPh sb="33" eb="35">
      <t>ニュウリョク</t>
    </rPh>
    <phoneticPr fontId="2"/>
  </si>
  <si>
    <t>当該請求月の
支給対象日数
（１か月分）</t>
    <rPh sb="0" eb="2">
      <t>トウガイ</t>
    </rPh>
    <rPh sb="2" eb="4">
      <t>セイキュウ</t>
    </rPh>
    <rPh sb="4" eb="5">
      <t>ツキ</t>
    </rPh>
    <rPh sb="7" eb="9">
      <t>シキュウ</t>
    </rPh>
    <rPh sb="9" eb="11">
      <t>タイショウ</t>
    </rPh>
    <rPh sb="11" eb="13">
      <t>ニッスウ</t>
    </rPh>
    <rPh sb="17" eb="18">
      <t>ゲツ</t>
    </rPh>
    <rPh sb="18" eb="19">
      <t>ブン</t>
    </rPh>
    <phoneticPr fontId="2"/>
  </si>
  <si>
    <t>上記期間の支給対象日数</t>
    <rPh sb="0" eb="2">
      <t>ジョウキ</t>
    </rPh>
    <rPh sb="2" eb="4">
      <t>キカン</t>
    </rPh>
    <rPh sb="5" eb="7">
      <t>シキュウ</t>
    </rPh>
    <rPh sb="7" eb="9">
      <t>タイショウ</t>
    </rPh>
    <rPh sb="9" eb="11">
      <t>ニッスウ</t>
    </rPh>
    <phoneticPr fontId="2"/>
  </si>
  <si>
    <t>（１円未満四捨五入）</t>
    <rPh sb="2" eb="3">
      <t>エン</t>
    </rPh>
    <rPh sb="3" eb="5">
      <t>ミマン</t>
    </rPh>
    <rPh sb="5" eb="9">
      <t>シシャゴニュウ</t>
    </rPh>
    <phoneticPr fontId="2"/>
  </si>
  <si>
    <t>差額精算依頼書</t>
    <rPh sb="0" eb="2">
      <t>サガク</t>
    </rPh>
    <rPh sb="2" eb="4">
      <t>セイサン</t>
    </rPh>
    <rPh sb="4" eb="6">
      <t>イライ</t>
    </rPh>
    <rPh sb="6" eb="7">
      <t>ショ</t>
    </rPh>
    <phoneticPr fontId="2"/>
  </si>
  <si>
    <t>記</t>
    <rPh sb="0" eb="1">
      <t>キ</t>
    </rPh>
    <phoneticPr fontId="2"/>
  </si>
  <si>
    <t>１　組合員氏名（組合員番号）</t>
    <rPh sb="2" eb="5">
      <t>クミアイイン</t>
    </rPh>
    <rPh sb="5" eb="7">
      <t>シメイ</t>
    </rPh>
    <rPh sb="8" eb="11">
      <t>クミアイイン</t>
    </rPh>
    <rPh sb="11" eb="13">
      <t>バンゴウ</t>
    </rPh>
    <phoneticPr fontId="2"/>
  </si>
  <si>
    <t>２　対象となる給付</t>
    <rPh sb="2" eb="4">
      <t>タイショウ</t>
    </rPh>
    <rPh sb="7" eb="9">
      <t>キュウフ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</si>
  <si>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</si>
  <si>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</si>
  <si>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傷病手当金</t>
    <rPh sb="0" eb="2">
      <t>ショウビョウ</t>
    </rPh>
    <rPh sb="2" eb="4">
      <t>テアテ</t>
    </rPh>
    <rPh sb="4" eb="5">
      <t>キン</t>
    </rPh>
    <phoneticPr fontId="2"/>
  </si>
  <si>
    <t>（1）休業給付名</t>
    <rPh sb="3" eb="5">
      <t>キュウギョウ</t>
    </rPh>
    <rPh sb="5" eb="7">
      <t>キュウフ</t>
    </rPh>
    <rPh sb="7" eb="8">
      <t>メイ</t>
    </rPh>
    <phoneticPr fontId="2"/>
  </si>
  <si>
    <t>（2）対象期間</t>
    <rPh sb="3" eb="5">
      <t>タイショウ</t>
    </rPh>
    <rPh sb="5" eb="7">
      <t>キカン</t>
    </rPh>
    <phoneticPr fontId="2"/>
  </si>
  <si>
    <t>平成25年1月分～平成25年3月分</t>
    <rPh sb="0" eb="2">
      <t>ヘイセイ</t>
    </rPh>
    <rPh sb="4" eb="5">
      <t>ネン</t>
    </rPh>
    <rPh sb="6" eb="8">
      <t>ガツブン</t>
    </rPh>
    <rPh sb="9" eb="11">
      <t>ヘイセイ</t>
    </rPh>
    <rPh sb="13" eb="14">
      <t>ネン</t>
    </rPh>
    <rPh sb="15" eb="17">
      <t>ガツブン</t>
    </rPh>
    <phoneticPr fontId="2"/>
  </si>
  <si>
    <t>５　添付書類</t>
    <rPh sb="2" eb="4">
      <t>テンプ</t>
    </rPh>
    <rPh sb="4" eb="6">
      <t>ショルイ</t>
    </rPh>
    <phoneticPr fontId="2"/>
  </si>
  <si>
    <t>（０１２３４５６７）</t>
    <phoneticPr fontId="2"/>
  </si>
  <si>
    <t>（正）</t>
    <rPh sb="1" eb="2">
      <t>セイ</t>
    </rPh>
    <phoneticPr fontId="2"/>
  </si>
  <si>
    <t>（誤）</t>
    <rPh sb="1" eb="2">
      <t>ゴ</t>
    </rPh>
    <phoneticPr fontId="2"/>
  </si>
  <si>
    <t>12,000円</t>
    <rPh sb="6" eb="7">
      <t>エン</t>
    </rPh>
    <phoneticPr fontId="2"/>
  </si>
  <si>
    <t>0円</t>
    <rPh sb="1" eb="2">
      <t>エン</t>
    </rPh>
    <phoneticPr fontId="2"/>
  </si>
  <si>
    <r>
      <t>平成</t>
    </r>
    <r>
      <rPr>
        <b/>
        <sz val="11"/>
        <color indexed="12"/>
        <rFont val="ＭＳ Ｐゴシック"/>
        <family val="3"/>
        <charset val="128"/>
      </rPr>
      <t>××</t>
    </r>
    <r>
      <rPr>
        <sz val="11"/>
        <rFont val="ＭＳ Ｐゴシック"/>
        <family val="3"/>
        <charset val="128"/>
      </rPr>
      <t>年</t>
    </r>
    <r>
      <rPr>
        <b/>
        <sz val="11"/>
        <color indexed="12"/>
        <rFont val="ＭＳ Ｐゴシック"/>
        <family val="3"/>
        <charset val="128"/>
      </rPr>
      <t>××</t>
    </r>
    <r>
      <rPr>
        <sz val="11"/>
        <rFont val="ＭＳ Ｐゴシック"/>
        <family val="3"/>
        <charset val="128"/>
      </rPr>
      <t>月</t>
    </r>
    <r>
      <rPr>
        <b/>
        <sz val="11"/>
        <color indexed="12"/>
        <rFont val="ＭＳ Ｐゴシック"/>
        <family val="3"/>
        <charset val="128"/>
      </rPr>
      <t>××</t>
    </r>
    <r>
      <rPr>
        <sz val="11"/>
        <rFont val="ＭＳ Ｐゴシック"/>
        <family val="3"/>
        <charset val="128"/>
      </rPr>
      <t>日</t>
    </r>
    <rPh sb="0" eb="2">
      <t>ヘイセイ</t>
    </rPh>
    <rPh sb="4" eb="5">
      <t>ネン</t>
    </rPh>
    <rPh sb="7" eb="8">
      <t>ゲツ</t>
    </rPh>
    <rPh sb="10" eb="11">
      <t>ニチ</t>
    </rPh>
    <phoneticPr fontId="2"/>
  </si>
  <si>
    <t>　　平成25年1月に遡って扶養手当の月額が変更になったため</t>
    <rPh sb="2" eb="4">
      <t>ヘイセイ</t>
    </rPh>
    <rPh sb="6" eb="7">
      <t>ネン</t>
    </rPh>
    <rPh sb="8" eb="9">
      <t>ガツ</t>
    </rPh>
    <rPh sb="10" eb="11">
      <t>サカノボ</t>
    </rPh>
    <rPh sb="13" eb="15">
      <t>フヨウ</t>
    </rPh>
    <rPh sb="15" eb="17">
      <t>テアテ</t>
    </rPh>
    <rPh sb="18" eb="19">
      <t>ゲツ</t>
    </rPh>
    <rPh sb="19" eb="20">
      <t>ガク</t>
    </rPh>
    <rPh sb="21" eb="23">
      <t>ヘンコウ</t>
    </rPh>
    <phoneticPr fontId="2"/>
  </si>
  <si>
    <t>　　報酬支給額証明書（3枚）</t>
    <rPh sb="2" eb="4">
      <t>ホウシュウ</t>
    </rPh>
    <rPh sb="4" eb="7">
      <t>シキュウガク</t>
    </rPh>
    <rPh sb="7" eb="10">
      <t>ショウメイショ</t>
    </rPh>
    <rPh sb="12" eb="13">
      <t>マイ</t>
    </rPh>
    <phoneticPr fontId="2"/>
  </si>
  <si>
    <t>㊞</t>
    <phoneticPr fontId="2"/>
  </si>
  <si>
    <t>３　報酬支給額証明書の訂正内容</t>
    <rPh sb="2" eb="4">
      <t>ホウシュウ</t>
    </rPh>
    <rPh sb="4" eb="7">
      <t>シキュウガク</t>
    </rPh>
    <rPh sb="7" eb="10">
      <t>ショウメイショ</t>
    </rPh>
    <rPh sb="11" eb="13">
      <t>テイセイ</t>
    </rPh>
    <rPh sb="13" eb="15">
      <t>ナイヨウ</t>
    </rPh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</si>
  <si>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</si>
  <si>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</si>
  <si>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４　誤った報酬支給額証明書を作成した理由</t>
    <rPh sb="2" eb="3">
      <t>アヤマ</t>
    </rPh>
    <rPh sb="5" eb="7">
      <t>ホウシュウ</t>
    </rPh>
    <rPh sb="7" eb="10">
      <t>シキュウガク</t>
    </rPh>
    <rPh sb="10" eb="13">
      <t>ショウメイショ</t>
    </rPh>
    <rPh sb="14" eb="16">
      <t>サクセイ</t>
    </rPh>
    <rPh sb="18" eb="20">
      <t>リユウ</t>
    </rPh>
    <phoneticPr fontId="2"/>
  </si>
  <si>
    <t>　　組合員による被扶養者申告書の提出遅延</t>
    <rPh sb="2" eb="5">
      <t>クミアイイン</t>
    </rPh>
    <rPh sb="8" eb="12">
      <t>ヒフヨウシャ</t>
    </rPh>
    <rPh sb="12" eb="15">
      <t>シンコクショ</t>
    </rPh>
    <rPh sb="16" eb="18">
      <t>テイシュツ</t>
    </rPh>
    <rPh sb="18" eb="20">
      <t>チエン</t>
    </rPh>
    <phoneticPr fontId="2"/>
  </si>
  <si>
    <t>　　　　○○支部長　殿</t>
    <rPh sb="6" eb="8">
      <t>シブ</t>
    </rPh>
    <rPh sb="8" eb="9">
      <t>チョウ</t>
    </rPh>
    <rPh sb="10" eb="11">
      <t>ドノ</t>
    </rPh>
    <phoneticPr fontId="2"/>
  </si>
  <si>
    <t>○○○小学校</t>
    <rPh sb="3" eb="6">
      <t>ショウガッコウ</t>
    </rPh>
    <phoneticPr fontId="2"/>
  </si>
  <si>
    <t>　下記組合員の給付にかかる報酬支給額証明書については、内容が一部相違していることが判明しました。つきましては、別紙のとおり正当な内容の報酬支給額証明書を送付しますので、差額精算をお願いします。</t>
    <rPh sb="1" eb="3">
      <t>カキ</t>
    </rPh>
    <rPh sb="3" eb="6">
      <t>クミアイイン</t>
    </rPh>
    <rPh sb="7" eb="9">
      <t>キュウフ</t>
    </rPh>
    <rPh sb="13" eb="15">
      <t>ホウシュウ</t>
    </rPh>
    <rPh sb="15" eb="18">
      <t>シキュウガク</t>
    </rPh>
    <rPh sb="18" eb="21">
      <t>ショウメイショ</t>
    </rPh>
    <rPh sb="27" eb="29">
      <t>ナイヨウ</t>
    </rPh>
    <rPh sb="30" eb="32">
      <t>イチブ</t>
    </rPh>
    <rPh sb="32" eb="34">
      <t>ソウイ</t>
    </rPh>
    <rPh sb="41" eb="43">
      <t>ハンメイ</t>
    </rPh>
    <phoneticPr fontId="2"/>
  </si>
  <si>
    <t>　なお、組合員に対して、報酬支給額証明書の訂正により、既支給の給付金に差額精算が生じることは通知済みです。</t>
    <rPh sb="4" eb="7">
      <t>クミアイイン</t>
    </rPh>
    <rPh sb="8" eb="9">
      <t>タイ</t>
    </rPh>
    <rPh sb="12" eb="14">
      <t>ホウシュウ</t>
    </rPh>
    <rPh sb="14" eb="17">
      <t>シキュウガク</t>
    </rPh>
    <rPh sb="17" eb="20">
      <t>ショウメイショ</t>
    </rPh>
    <rPh sb="21" eb="23">
      <t>テイセイ</t>
    </rPh>
    <rPh sb="27" eb="28">
      <t>キ</t>
    </rPh>
    <rPh sb="28" eb="30">
      <t>シキュウ</t>
    </rPh>
    <rPh sb="31" eb="34">
      <t>キュウフキン</t>
    </rPh>
    <rPh sb="35" eb="37">
      <t>サガク</t>
    </rPh>
    <rPh sb="37" eb="39">
      <t>セイサン</t>
    </rPh>
    <rPh sb="40" eb="41">
      <t>ショウ</t>
    </rPh>
    <rPh sb="46" eb="48">
      <t>ツウチ</t>
    </rPh>
    <rPh sb="48" eb="49">
      <t>ズ</t>
    </rPh>
    <phoneticPr fontId="2"/>
  </si>
  <si>
    <t>（所属所長の証明）</t>
    <rPh sb="1" eb="4">
      <t>ショゾクショ</t>
    </rPh>
    <rPh sb="4" eb="5">
      <t>チョウ</t>
    </rPh>
    <rPh sb="6" eb="8">
      <t>ショウメイ</t>
    </rPh>
    <phoneticPr fontId="2"/>
  </si>
  <si>
    <t>共済　太郎</t>
    <rPh sb="0" eb="2">
      <t>キョウサイ</t>
    </rPh>
    <rPh sb="3" eb="5">
      <t>タロウ</t>
    </rPh>
    <phoneticPr fontId="2"/>
  </si>
  <si>
    <t>月の報酬について、下記のとおり証明します。</t>
    <rPh sb="0" eb="1">
      <t>ツキ</t>
    </rPh>
    <rPh sb="2" eb="4">
      <t>ホウシュウ</t>
    </rPh>
    <rPh sb="9" eb="11">
      <t>カキ</t>
    </rPh>
    <rPh sb="15" eb="17">
      <t>ショウメイ</t>
    </rPh>
    <phoneticPr fontId="2"/>
  </si>
  <si>
    <t>給料月額</t>
    <rPh sb="0" eb="2">
      <t>キュウリョウ</t>
    </rPh>
    <rPh sb="2" eb="4">
      <t>ゲツガク</t>
    </rPh>
    <phoneticPr fontId="2"/>
  </si>
  <si>
    <t>から</t>
    <phoneticPr fontId="2"/>
  </si>
  <si>
    <t>まで</t>
    <phoneticPr fontId="2"/>
  </si>
  <si>
    <t>地域手当</t>
    <rPh sb="0" eb="2">
      <t>チイキ</t>
    </rPh>
    <rPh sb="2" eb="4">
      <t>テアテ</t>
    </rPh>
    <phoneticPr fontId="2"/>
  </si>
  <si>
    <t>給料の調整額</t>
    <rPh sb="0" eb="2">
      <t>キュウリョウ</t>
    </rPh>
    <rPh sb="3" eb="5">
      <t>チョウセイ</t>
    </rPh>
    <rPh sb="5" eb="6">
      <t>ガク</t>
    </rPh>
    <phoneticPr fontId="2"/>
  </si>
  <si>
    <t>教職調整額</t>
    <rPh sb="0" eb="2">
      <t>キョウショク</t>
    </rPh>
    <rPh sb="2" eb="4">
      <t>チョウセイ</t>
    </rPh>
    <rPh sb="4" eb="5">
      <t>ガク</t>
    </rPh>
    <phoneticPr fontId="2"/>
  </si>
  <si>
    <t>Ａ１</t>
    <phoneticPr fontId="2"/>
  </si>
  <si>
    <t>Ａ２</t>
    <phoneticPr fontId="2"/>
  </si>
  <si>
    <t>Ａ３</t>
    <phoneticPr fontId="2"/>
  </si>
  <si>
    <t>Ｂ１</t>
    <phoneticPr fontId="2"/>
  </si>
  <si>
    <t>Ｂ２</t>
    <phoneticPr fontId="2"/>
  </si>
  <si>
    <t>Ｂ３</t>
    <phoneticPr fontId="2"/>
  </si>
  <si>
    <t>×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</si>
  <si>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</si>
  <si>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</si>
  <si>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</si>
  <si>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</si>
  <si>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Ｃ１</t>
    <phoneticPr fontId="2"/>
  </si>
  <si>
    <t>Ｃ２</t>
    <phoneticPr fontId="2"/>
  </si>
  <si>
    <t>Ｃ３</t>
    <phoneticPr fontId="2"/>
  </si>
  <si>
    <t>Ｄ２　（Ｂ２÷Ａ２）</t>
    <phoneticPr fontId="2"/>
  </si>
  <si>
    <t>Ｄ３　（Ｂ３÷Ａ３）</t>
    <phoneticPr fontId="2"/>
  </si>
  <si>
    <t>Ｅ２　（Ｃ２÷２２）</t>
    <phoneticPr fontId="2"/>
  </si>
  <si>
    <t>Ｅ３　（Ｃ３÷２２）</t>
    <phoneticPr fontId="2"/>
  </si>
  <si>
    <t>Ｆ２　（Ｄ２＋Ｅ２）</t>
    <phoneticPr fontId="2"/>
  </si>
  <si>
    <t>Ｆ３　（Ｄ３＋Ｅ３）</t>
    <phoneticPr fontId="2"/>
  </si>
  <si>
    <t>（</t>
    <phoneticPr fontId="2"/>
  </si>
  <si>
    <t>（</t>
    <phoneticPr fontId="2"/>
  </si>
  <si>
    <t>）</t>
    <phoneticPr fontId="2"/>
  </si>
  <si>
    <t>× (</t>
    <phoneticPr fontId="2"/>
  </si>
  <si>
    <t>　（2</t>
    <phoneticPr fontId="2"/>
  </si>
  <si>
    <t>/ 3 )</t>
    <phoneticPr fontId="2"/>
  </si>
  <si>
    <t>＝</t>
    <phoneticPr fontId="2"/>
  </si>
  <si>
    <t>・・・・・・・・・・・・①</t>
    <phoneticPr fontId="2"/>
  </si>
  <si>
    <t>※</t>
    <phoneticPr fontId="2"/>
  </si>
  <si>
    <t>（Ｆ２</t>
    <phoneticPr fontId="2"/>
  </si>
  <si>
    <t>（Ｆ３</t>
    <phoneticPr fontId="2"/>
  </si>
  <si>
    <t>（</t>
    <phoneticPr fontId="2"/>
  </si>
  <si>
    <t>⑤</t>
    <phoneticPr fontId="2"/>
  </si>
  <si>
    <t>（</t>
    <phoneticPr fontId="2"/>
  </si>
  <si>
    <t>×</t>
    <phoneticPr fontId="2"/>
  </si>
  <si>
    <t>）</t>
    <phoneticPr fontId="2"/>
  </si>
  <si>
    <t>－</t>
    <phoneticPr fontId="2"/>
  </si>
  <si>
    <t>＝</t>
    <phoneticPr fontId="2"/>
  </si>
  <si>
    <t>本来の
支給額</t>
    <phoneticPr fontId="2"/>
  </si>
  <si>
    <t>×</t>
    <phoneticPr fontId="2"/>
  </si>
  <si>
    <t>＝</t>
    <phoneticPr fontId="2"/>
  </si>
  <si>
    <t>Ｆ１　（Ｄ１＋Ｅ１）</t>
    <phoneticPr fontId="2"/>
  </si>
  <si>
    <t>×　1/22　＝</t>
    <phoneticPr fontId="2"/>
  </si>
  <si>
    <t>（</t>
    <phoneticPr fontId="2"/>
  </si>
  <si>
    <t>・・・</t>
    <phoneticPr fontId="2"/>
  </si>
  <si>
    <t>②</t>
    <phoneticPr fontId="2"/>
  </si>
  <si>
    <t>①＞</t>
    <phoneticPr fontId="2"/>
  </si>
  <si>
    <t>・・・・</t>
    <phoneticPr fontId="2"/>
  </si>
  <si>
    <t>③</t>
    <phoneticPr fontId="2"/>
  </si>
  <si>
    <t>②’</t>
    <phoneticPr fontId="2"/>
  </si>
  <si>
    <t>③’</t>
    <phoneticPr fontId="2"/>
  </si>
  <si>
    <t>④</t>
    <phoneticPr fontId="2"/>
  </si>
  <si>
    <t>通勤手当</t>
    <rPh sb="0" eb="2">
      <t>ツウキン</t>
    </rPh>
    <rPh sb="2" eb="4">
      <t>テアテ</t>
    </rPh>
    <phoneticPr fontId="2"/>
  </si>
  <si>
    <t>本来の
支給額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</si>
  <si>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</si>
  <si>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</si>
  <si>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</si>
  <si>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</si>
  <si>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Ｆ１　（Ｄ１＋Ｅ１）</t>
    <phoneticPr fontId="2"/>
  </si>
  <si>
    <t>×　1/22　＝</t>
    <phoneticPr fontId="2"/>
  </si>
  <si>
    <t>（</t>
    <phoneticPr fontId="2"/>
  </si>
  <si>
    <t>・・・</t>
    <phoneticPr fontId="2"/>
  </si>
  <si>
    <t>②</t>
    <phoneticPr fontId="2"/>
  </si>
  <si>
    <t>①＞</t>
    <phoneticPr fontId="2"/>
  </si>
  <si>
    <t>・・・・</t>
    <phoneticPr fontId="2"/>
  </si>
  <si>
    <t>③</t>
    <phoneticPr fontId="2"/>
  </si>
  <si>
    <t>②’</t>
    <phoneticPr fontId="2"/>
  </si>
  <si>
    <t>③’</t>
    <phoneticPr fontId="2"/>
  </si>
  <si>
    <t>④</t>
    <phoneticPr fontId="2"/>
  </si>
  <si>
    <t>△△△△△△</t>
    <phoneticPr fontId="2"/>
  </si>
  <si>
    <t>○○　○○○</t>
    <phoneticPr fontId="2"/>
  </si>
  <si>
    <t>　　□□□□学校</t>
    <rPh sb="6" eb="8">
      <t>ガッコウ</t>
    </rPh>
    <phoneticPr fontId="2"/>
  </si>
  <si>
    <t>　　主査</t>
    <rPh sb="2" eb="4">
      <t>シュサ</t>
    </rPh>
    <phoneticPr fontId="2"/>
  </si>
  <si>
    <t>　　○○　○○</t>
    <phoneticPr fontId="2"/>
  </si>
  <si>
    <t>△△－△△△△</t>
    <phoneticPr fontId="2"/>
  </si>
  <si>
    <t xml:space="preserve">報酬支給額証明書（傷病手当金） </t>
    <phoneticPr fontId="2"/>
  </si>
  <si>
    <t>は入力必須の項目</t>
    <phoneticPr fontId="2"/>
  </si>
  <si>
    <t>は適宜入力する項目</t>
    <phoneticPr fontId="2"/>
  </si>
  <si>
    <t>は入力不要(自動計算)</t>
    <phoneticPr fontId="2"/>
  </si>
  <si>
    <t xml:space="preserve">
</t>
    <phoneticPr fontId="2"/>
  </si>
  <si>
    <t>支　給　額　算　定　調　書</t>
    <rPh sb="0" eb="1">
      <t>ササ</t>
    </rPh>
    <rPh sb="2" eb="3">
      <t>キュウ</t>
    </rPh>
    <rPh sb="4" eb="5">
      <t>ガク</t>
    </rPh>
    <rPh sb="6" eb="7">
      <t>ザン</t>
    </rPh>
    <rPh sb="8" eb="9">
      <t>サダム</t>
    </rPh>
    <rPh sb="10" eb="11">
      <t>チョウ</t>
    </rPh>
    <rPh sb="12" eb="13">
      <t>ショ</t>
    </rPh>
    <phoneticPr fontId="2"/>
  </si>
  <si>
    <t>※Ｆ１～Ｆ３欄の金額に１円未満の端数が生じる場合には、端数を切り捨てた金額を記入してください。</t>
    <phoneticPr fontId="2"/>
  </si>
  <si>
    <t>※Ｆ１～Ｆ３欄の金額に１円未満の端数が生じる場合には、端数を切り捨てた金額となります。</t>
    <phoneticPr fontId="2"/>
  </si>
  <si>
    <r>
      <t>報酬①　</t>
    </r>
    <r>
      <rPr>
        <sz val="6"/>
        <rFont val="ＭＳ Ｐゴシック"/>
        <family val="3"/>
        <charset val="128"/>
      </rPr>
      <t>減額の対象となる手当</t>
    </r>
    <rPh sb="0" eb="2">
      <t>ホウシュウ</t>
    </rPh>
    <rPh sb="4" eb="6">
      <t>ゲンガク</t>
    </rPh>
    <rPh sb="7" eb="9">
      <t>タイショウ</t>
    </rPh>
    <rPh sb="12" eb="14">
      <t>テアテ</t>
    </rPh>
    <phoneticPr fontId="2"/>
  </si>
  <si>
    <r>
      <t>報酬②　</t>
    </r>
    <r>
      <rPr>
        <sz val="6"/>
        <rFont val="ＭＳ Ｐゴシック"/>
        <family val="3"/>
        <charset val="128"/>
      </rPr>
      <t>減額対象外の手当</t>
    </r>
    <rPh sb="0" eb="2">
      <t>ホウシュウ</t>
    </rPh>
    <rPh sb="4" eb="6">
      <t>ゲンガク</t>
    </rPh>
    <rPh sb="6" eb="8">
      <t>タイショウ</t>
    </rPh>
    <rPh sb="8" eb="9">
      <t>ガイ</t>
    </rPh>
    <rPh sb="10" eb="12">
      <t>テアテ</t>
    </rPh>
    <phoneticPr fontId="2"/>
  </si>
  <si>
    <t>義務教育等　　　教員特別手当</t>
    <rPh sb="0" eb="2">
      <t>ギム</t>
    </rPh>
    <rPh sb="2" eb="4">
      <t>キョウイク</t>
    </rPh>
    <rPh sb="4" eb="5">
      <t>ナド</t>
    </rPh>
    <rPh sb="8" eb="10">
      <t>キョウイン</t>
    </rPh>
    <rPh sb="10" eb="12">
      <t>トクベツ</t>
    </rPh>
    <rPh sb="12" eb="14">
      <t>テアテ</t>
    </rPh>
    <phoneticPr fontId="2"/>
  </si>
  <si>
    <t>義務教育等　　教員特別手当</t>
    <rPh sb="0" eb="2">
      <t>ギム</t>
    </rPh>
    <rPh sb="2" eb="4">
      <t>キョウイク</t>
    </rPh>
    <rPh sb="4" eb="5">
      <t>ナド</t>
    </rPh>
    <rPh sb="7" eb="8">
      <t>キョウ</t>
    </rPh>
    <rPh sb="8" eb="9">
      <t>イン</t>
    </rPh>
    <rPh sb="9" eb="11">
      <t>トクベツ</t>
    </rPh>
    <rPh sb="11" eb="13">
      <t>テアテ</t>
    </rPh>
    <phoneticPr fontId="2"/>
  </si>
  <si>
    <t>令和</t>
    <rPh sb="0" eb="2">
      <t>レイワ</t>
    </rPh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</si>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</sst>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.00_ "/>
    <numFmt numFmtId="178" formatCode="#,##0_);[Red]\(#,##0\)"/>
    <numFmt numFmtId="179" formatCode="#,##0&quot;円&quot;"/>
    <numFmt numFmtId="180" formatCode="0&quot;日&quot;"/>
    <numFmt numFmtId="181" formatCode="#,##0.00_);[Red]\(#,##0.00\)"/>
    <numFmt numFmtId="182" formatCode="0_ "/>
  </numFmts>
  <fonts count="6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color indexed="12"/>
      <name val="ＭＳ ゴシック"/>
      <family val="3"/>
      <charset val="128"/>
    </font>
    <font>
      <sz val="8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8"/>
      <color indexed="12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indexed="4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8"/>
      <name val="HGP創英角ﾎﾟｯﾌﾟ体"/>
      <family val="3"/>
      <charset val="128"/>
    </font>
    <font>
      <b/>
      <sz val="9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name val="HGS教科書体"/>
      <family val="1"/>
      <charset val="128"/>
    </font>
    <font>
      <b/>
      <sz val="10"/>
      <color indexed="1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HGP創英角ﾎﾟｯﾌﾟ体"/>
      <family val="3"/>
      <charset val="128"/>
    </font>
    <font>
      <sz val="10"/>
      <color indexed="10"/>
      <name val="HGPｺﾞｼｯｸE"/>
      <family val="3"/>
      <charset val="128"/>
    </font>
    <font>
      <b/>
      <sz val="9"/>
      <color indexed="10"/>
      <name val="HGS明朝E"/>
      <family val="1"/>
      <charset val="128"/>
    </font>
    <font>
      <b/>
      <sz val="11"/>
      <color indexed="12"/>
      <name val="ＭＳ Ｐゴシック"/>
      <family val="3"/>
      <charset val="128"/>
    </font>
    <font>
      <b/>
      <sz val="14"/>
      <color indexed="12"/>
      <name val="HGS教科書体"/>
      <family val="1"/>
      <charset val="128"/>
    </font>
    <font>
      <sz val="16"/>
      <color indexed="10"/>
      <name val="HGP創英角ｺﾞｼｯｸUB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12"/>
      <color indexed="12"/>
      <name val="HGP創英ﾌﾟﾚｾﾞﾝｽEB"/>
      <family val="1"/>
      <charset val="128"/>
    </font>
    <font>
      <sz val="6"/>
      <color indexed="12"/>
      <name val="ＭＳ Ｐゴシック"/>
      <family val="3"/>
      <charset val="128"/>
    </font>
    <font>
      <sz val="14"/>
      <color indexed="10"/>
      <name val="HGP創英角ﾎﾟｯﾌﾟ体"/>
      <family val="3"/>
      <charset val="128"/>
    </font>
    <font>
      <sz val="8"/>
      <color indexed="10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9"/>
      <color indexed="10"/>
      <name val="HG丸ｺﾞｼｯｸM-PRO"/>
      <family val="3"/>
      <charset val="128"/>
    </font>
    <font>
      <b/>
      <u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62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09">
    <xf numFmtId="0" fontId="0" fillId="0" borderId="0" xfId="0"/>
    <xf numFmtId="0" fontId="0" fillId="0" borderId="0" xfId="0" applyProtection="1"/>
    <xf numFmtId="0" fontId="10" fillId="0" borderId="0" xfId="0" applyFont="1" applyProtection="1"/>
    <xf numFmtId="0" fontId="0" fillId="0" borderId="0" xfId="0" applyFill="1" applyProtection="1"/>
    <xf numFmtId="0" fontId="10" fillId="0" borderId="0" xfId="0" applyFont="1" applyFill="1" applyBorder="1" applyAlignment="1" applyProtection="1"/>
    <xf numFmtId="0" fontId="10" fillId="0" borderId="0" xfId="0" applyFont="1" applyFill="1" applyProtection="1"/>
    <xf numFmtId="0" fontId="4" fillId="0" borderId="0" xfId="0" applyFont="1" applyProtection="1"/>
    <xf numFmtId="0" fontId="27" fillId="0" borderId="0" xfId="0" applyFont="1" applyFill="1" applyProtection="1"/>
    <xf numFmtId="0" fontId="0" fillId="0" borderId="0" xfId="0" applyProtection="1">
      <protection locked="0"/>
    </xf>
    <xf numFmtId="0" fontId="10" fillId="0" borderId="0" xfId="0" applyFont="1" applyFill="1" applyAlignment="1" applyProtection="1">
      <alignment vertical="center"/>
    </xf>
    <xf numFmtId="0" fontId="20" fillId="0" borderId="0" xfId="0" applyFont="1" applyFill="1" applyProtection="1"/>
    <xf numFmtId="0" fontId="20" fillId="0" borderId="0" xfId="0" applyFont="1" applyProtection="1">
      <protection locked="0"/>
    </xf>
    <xf numFmtId="58" fontId="32" fillId="0" borderId="0" xfId="0" applyNumberFormat="1" applyFont="1" applyAlignment="1" applyProtection="1">
      <alignment horizontal="distributed" vertical="distributed" wrapText="1"/>
      <protection locked="0"/>
    </xf>
    <xf numFmtId="0" fontId="32" fillId="0" borderId="0" xfId="0" applyFont="1" applyAlignment="1" applyProtection="1">
      <alignment horizontal="distributed" vertical="distributed" wrapText="1"/>
      <protection locked="0"/>
    </xf>
    <xf numFmtId="0" fontId="0" fillId="0" borderId="0" xfId="0" applyAlignme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Protection="1"/>
    <xf numFmtId="0" fontId="17" fillId="0" borderId="0" xfId="0" applyFont="1" applyFill="1" applyProtection="1"/>
    <xf numFmtId="0" fontId="2" fillId="0" borderId="1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0" fontId="13" fillId="0" borderId="0" xfId="0" applyFont="1" applyFill="1" applyProtection="1"/>
    <xf numFmtId="0" fontId="13" fillId="0" borderId="0" xfId="0" applyFont="1" applyFill="1" applyBorder="1" applyAlignment="1" applyProtection="1">
      <alignment vertical="center"/>
    </xf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0" borderId="4" xfId="0" applyFont="1" applyFill="1" applyBorder="1" applyProtection="1"/>
    <xf numFmtId="0" fontId="10" fillId="0" borderId="5" xfId="0" applyFont="1" applyFill="1" applyBorder="1" applyAlignment="1" applyProtection="1"/>
    <xf numFmtId="0" fontId="10" fillId="0" borderId="6" xfId="0" applyFont="1" applyFill="1" applyBorder="1" applyAlignment="1" applyProtection="1">
      <alignment shrinkToFit="1"/>
    </xf>
    <xf numFmtId="0" fontId="10" fillId="0" borderId="7" xfId="0" applyFont="1" applyFill="1" applyBorder="1" applyProtection="1"/>
    <xf numFmtId="0" fontId="27" fillId="0" borderId="7" xfId="0" applyFont="1" applyFill="1" applyBorder="1" applyProtection="1"/>
    <xf numFmtId="0" fontId="10" fillId="0" borderId="0" xfId="0" applyFont="1" applyFill="1" applyBorder="1" applyProtection="1"/>
    <xf numFmtId="0" fontId="10" fillId="0" borderId="7" xfId="0" applyFont="1" applyFill="1" applyBorder="1" applyAlignment="1" applyProtection="1"/>
    <xf numFmtId="0" fontId="10" fillId="0" borderId="8" xfId="0" applyFont="1" applyFill="1" applyBorder="1" applyProtection="1"/>
    <xf numFmtId="0" fontId="0" fillId="0" borderId="9" xfId="0" applyFill="1" applyBorder="1" applyProtection="1"/>
    <xf numFmtId="0" fontId="6" fillId="0" borderId="0" xfId="0" applyFont="1" applyFill="1" applyAlignment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11" fillId="0" borderId="0" xfId="0" applyFont="1" applyFill="1" applyProtection="1"/>
    <xf numFmtId="0" fontId="28" fillId="0" borderId="10" xfId="0" applyFont="1" applyFill="1" applyBorder="1" applyAlignment="1" applyProtection="1">
      <alignment shrinkToFit="1"/>
    </xf>
    <xf numFmtId="38" fontId="11" fillId="0" borderId="11" xfId="2" applyFont="1" applyFill="1" applyBorder="1" applyAlignment="1" applyProtection="1">
      <alignment shrinkToFit="1"/>
    </xf>
    <xf numFmtId="38" fontId="11" fillId="0" borderId="12" xfId="2" applyFont="1" applyFill="1" applyBorder="1" applyAlignment="1" applyProtection="1">
      <alignment shrinkToFit="1"/>
    </xf>
    <xf numFmtId="0" fontId="7" fillId="0" borderId="0" xfId="0" applyFont="1" applyFill="1" applyBorder="1" applyAlignment="1" applyProtection="1">
      <alignment horizontal="right" vertical="center"/>
    </xf>
    <xf numFmtId="0" fontId="34" fillId="0" borderId="0" xfId="0" applyFont="1" applyFill="1" applyAlignment="1" applyProtection="1">
      <alignment vertical="center"/>
    </xf>
    <xf numFmtId="0" fontId="36" fillId="0" borderId="0" xfId="0" applyFont="1" applyFill="1" applyAlignment="1" applyProtection="1">
      <alignment vertical="center"/>
    </xf>
    <xf numFmtId="0" fontId="0" fillId="0" borderId="0" xfId="0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4" fillId="0" borderId="0" xfId="0" applyFont="1" applyFill="1" applyAlignment="1" applyProtection="1">
      <alignment vertical="center"/>
    </xf>
    <xf numFmtId="0" fontId="45" fillId="0" borderId="13" xfId="0" applyFont="1" applyFill="1" applyBorder="1" applyAlignment="1" applyProtection="1">
      <alignment vertical="center"/>
    </xf>
    <xf numFmtId="0" fontId="46" fillId="0" borderId="0" xfId="0" applyFont="1" applyFill="1" applyAlignment="1" applyProtection="1">
      <alignment vertical="center"/>
    </xf>
    <xf numFmtId="0" fontId="0" fillId="0" borderId="0" xfId="0" applyFill="1" applyBorder="1" applyProtection="1"/>
    <xf numFmtId="0" fontId="0" fillId="0" borderId="3" xfId="0" applyBorder="1" applyProtection="1"/>
    <xf numFmtId="0" fontId="0" fillId="0" borderId="3" xfId="0" applyFill="1" applyBorder="1" applyProtection="1"/>
    <xf numFmtId="0" fontId="10" fillId="0" borderId="3" xfId="0" applyFont="1" applyFill="1" applyBorder="1" applyAlignment="1" applyProtection="1">
      <alignment vertical="center"/>
    </xf>
    <xf numFmtId="0" fontId="0" fillId="0" borderId="9" xfId="0" applyBorder="1" applyProtection="1"/>
    <xf numFmtId="0" fontId="20" fillId="0" borderId="9" xfId="0" applyFont="1" applyBorder="1" applyProtection="1"/>
    <xf numFmtId="0" fontId="4" fillId="0" borderId="9" xfId="0" applyFont="1" applyBorder="1" applyAlignment="1" applyProtection="1">
      <alignment vertical="top"/>
    </xf>
    <xf numFmtId="0" fontId="0" fillId="0" borderId="0" xfId="0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49" fontId="48" fillId="0" borderId="0" xfId="0" applyNumberFormat="1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9" fillId="0" borderId="0" xfId="0" applyFont="1" applyAlignment="1">
      <alignment vertical="top"/>
    </xf>
    <xf numFmtId="0" fontId="10" fillId="0" borderId="0" xfId="0" applyFont="1" applyFill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Alignment="1" applyProtection="1"/>
    <xf numFmtId="0" fontId="1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28" fillId="0" borderId="14" xfId="0" applyFont="1" applyFill="1" applyBorder="1" applyAlignment="1" applyProtection="1"/>
    <xf numFmtId="0" fontId="28" fillId="0" borderId="15" xfId="0" applyFont="1" applyFill="1" applyBorder="1" applyAlignment="1" applyProtection="1"/>
    <xf numFmtId="0" fontId="20" fillId="0" borderId="0" xfId="0" applyFont="1" applyProtection="1"/>
    <xf numFmtId="0" fontId="37" fillId="0" borderId="0" xfId="0" applyFont="1" applyProtection="1"/>
    <xf numFmtId="49" fontId="8" fillId="0" borderId="0" xfId="0" applyNumberFormat="1" applyFont="1" applyAlignment="1" applyProtection="1">
      <alignment horizontal="center"/>
    </xf>
    <xf numFmtId="49" fontId="9" fillId="0" borderId="0" xfId="0" applyNumberFormat="1" applyFont="1" applyAlignment="1" applyProtection="1">
      <alignment horizontal="left"/>
    </xf>
    <xf numFmtId="49" fontId="16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3" fillId="0" borderId="0" xfId="0" applyFont="1" applyFill="1" applyAlignment="1" applyProtection="1">
      <alignment vertical="center"/>
    </xf>
    <xf numFmtId="0" fontId="10" fillId="0" borderId="0" xfId="0" applyFont="1" applyAlignment="1" applyProtection="1"/>
    <xf numFmtId="0" fontId="0" fillId="0" borderId="0" xfId="0" applyFill="1" applyAlignment="1" applyProtection="1"/>
    <xf numFmtId="0" fontId="0" fillId="0" borderId="16" xfId="0" applyBorder="1" applyProtection="1"/>
    <xf numFmtId="49" fontId="21" fillId="0" borderId="0" xfId="0" applyNumberFormat="1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horizontal="distributed" vertical="distributed"/>
    </xf>
    <xf numFmtId="0" fontId="25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0" fillId="0" borderId="0" xfId="0" applyBorder="1" applyProtection="1"/>
    <xf numFmtId="0" fontId="28" fillId="0" borderId="17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9" xfId="0" applyFont="1" applyFill="1" applyBorder="1" applyAlignment="1" applyProtection="1"/>
    <xf numFmtId="0" fontId="4" fillId="0" borderId="16" xfId="0" applyFont="1" applyBorder="1" applyAlignment="1" applyProtection="1"/>
    <xf numFmtId="0" fontId="28" fillId="0" borderId="7" xfId="0" applyFont="1" applyFill="1" applyBorder="1" applyAlignment="1" applyProtection="1"/>
    <xf numFmtId="0" fontId="33" fillId="0" borderId="20" xfId="0" applyFont="1" applyFill="1" applyBorder="1" applyAlignment="1" applyProtection="1"/>
    <xf numFmtId="0" fontId="33" fillId="0" borderId="21" xfId="0" applyFont="1" applyFill="1" applyBorder="1" applyAlignment="1" applyProtection="1"/>
    <xf numFmtId="0" fontId="29" fillId="0" borderId="22" xfId="0" applyFont="1" applyFill="1" applyBorder="1" applyProtection="1"/>
    <xf numFmtId="0" fontId="29" fillId="0" borderId="23" xfId="0" applyFont="1" applyFill="1" applyBorder="1" applyProtection="1"/>
    <xf numFmtId="0" fontId="10" fillId="0" borderId="23" xfId="0" applyFont="1" applyFill="1" applyBorder="1" applyProtection="1"/>
    <xf numFmtId="0" fontId="7" fillId="3" borderId="0" xfId="0" applyFont="1" applyFill="1" applyBorder="1" applyAlignment="1" applyProtection="1">
      <alignment vertical="top" wrapText="1"/>
    </xf>
    <xf numFmtId="0" fontId="4" fillId="0" borderId="0" xfId="0" applyFont="1" applyBorder="1" applyProtection="1"/>
    <xf numFmtId="38" fontId="3" fillId="0" borderId="0" xfId="2" applyFont="1" applyFill="1" applyBorder="1" applyAlignment="1" applyProtection="1">
      <alignment shrinkToFit="1"/>
    </xf>
    <xf numFmtId="0" fontId="0" fillId="0" borderId="0" xfId="0" applyFill="1" applyBorder="1" applyAlignment="1" applyProtection="1"/>
    <xf numFmtId="0" fontId="0" fillId="3" borderId="0" xfId="0" applyFill="1" applyBorder="1" applyProtection="1"/>
    <xf numFmtId="49" fontId="15" fillId="0" borderId="0" xfId="0" applyNumberFormat="1" applyFont="1" applyAlignment="1" applyProtection="1"/>
    <xf numFmtId="0" fontId="0" fillId="0" borderId="0" xfId="0" applyBorder="1" applyProtection="1">
      <protection locked="0"/>
    </xf>
    <xf numFmtId="0" fontId="45" fillId="0" borderId="9" xfId="0" applyFont="1" applyFill="1" applyBorder="1" applyAlignment="1" applyProtection="1">
      <alignment vertical="center" wrapText="1"/>
    </xf>
    <xf numFmtId="0" fontId="50" fillId="0" borderId="0" xfId="0" applyFont="1" applyFill="1" applyAlignment="1" applyProtection="1">
      <alignment vertical="center" wrapText="1"/>
    </xf>
    <xf numFmtId="0" fontId="50" fillId="0" borderId="9" xfId="0" applyFont="1" applyFill="1" applyBorder="1" applyAlignment="1" applyProtection="1">
      <alignment vertical="center" wrapText="1"/>
    </xf>
    <xf numFmtId="0" fontId="45" fillId="0" borderId="0" xfId="0" applyFont="1" applyFill="1" applyAlignment="1" applyProtection="1">
      <alignment vertical="center" wrapText="1"/>
    </xf>
    <xf numFmtId="0" fontId="4" fillId="0" borderId="24" xfId="0" applyFont="1" applyBorder="1" applyAlignment="1" applyProtection="1"/>
    <xf numFmtId="182" fontId="6" fillId="2" borderId="0" xfId="0" applyNumberFormat="1" applyFont="1" applyFill="1" applyProtection="1">
      <protection locked="0"/>
    </xf>
    <xf numFmtId="0" fontId="6" fillId="2" borderId="0" xfId="0" applyFont="1" applyFill="1" applyProtection="1">
      <protection locked="0"/>
    </xf>
    <xf numFmtId="0" fontId="27" fillId="0" borderId="0" xfId="0" applyFont="1" applyFill="1" applyBorder="1" applyAlignment="1" applyProtection="1">
      <alignment vertical="center"/>
    </xf>
    <xf numFmtId="0" fontId="0" fillId="4" borderId="25" xfId="0" applyFill="1" applyBorder="1" applyProtection="1"/>
    <xf numFmtId="0" fontId="0" fillId="5" borderId="25" xfId="0" applyFill="1" applyBorder="1" applyProtection="1"/>
    <xf numFmtId="0" fontId="56" fillId="0" borderId="0" xfId="0" applyFont="1" applyProtection="1"/>
    <xf numFmtId="49" fontId="59" fillId="0" borderId="0" xfId="0" applyNumberFormat="1" applyFont="1" applyAlignment="1" applyProtection="1"/>
    <xf numFmtId="49" fontId="59" fillId="0" borderId="0" xfId="0" applyNumberFormat="1" applyFont="1" applyAlignment="1" applyProtection="1">
      <alignment horizontal="center"/>
    </xf>
    <xf numFmtId="49" fontId="60" fillId="0" borderId="0" xfId="0" applyNumberFormat="1" applyFont="1" applyAlignment="1" applyProtection="1"/>
    <xf numFmtId="0" fontId="58" fillId="0" borderId="0" xfId="0" applyFont="1" applyAlignment="1" applyProtection="1">
      <alignment horizontal="left"/>
    </xf>
    <xf numFmtId="0" fontId="57" fillId="0" borderId="0" xfId="0" applyFont="1" applyAlignment="1" applyProtection="1">
      <alignment horizontal="left"/>
    </xf>
    <xf numFmtId="0" fontId="41" fillId="0" borderId="0" xfId="0" applyFont="1" applyProtection="1">
      <protection locked="0"/>
    </xf>
    <xf numFmtId="0" fontId="57" fillId="0" borderId="0" xfId="0" applyFont="1" applyProtection="1"/>
    <xf numFmtId="49" fontId="57" fillId="0" borderId="0" xfId="0" applyNumberFormat="1" applyFont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10" fillId="0" borderId="26" xfId="0" applyFont="1" applyFill="1" applyBorder="1" applyAlignment="1" applyProtection="1">
      <alignment vertical="center"/>
    </xf>
    <xf numFmtId="0" fontId="10" fillId="0" borderId="26" xfId="0" applyFont="1" applyFill="1" applyBorder="1" applyAlignment="1" applyProtection="1"/>
    <xf numFmtId="0" fontId="0" fillId="0" borderId="26" xfId="0" applyBorder="1" applyAlignment="1"/>
    <xf numFmtId="0" fontId="0" fillId="0" borderId="0" xfId="0" applyAlignment="1"/>
    <xf numFmtId="0" fontId="10" fillId="0" borderId="0" xfId="0" applyFont="1" applyFill="1" applyAlignment="1" applyProtection="1"/>
    <xf numFmtId="0" fontId="61" fillId="0" borderId="0" xfId="0" applyFont="1" applyAlignment="1" applyProtection="1">
      <alignment horizontal="center"/>
    </xf>
    <xf numFmtId="0" fontId="62" fillId="0" borderId="0" xfId="0" applyFont="1" applyAlignment="1" applyProtection="1">
      <alignment horizontal="center"/>
    </xf>
    <xf numFmtId="38" fontId="11" fillId="0" borderId="29" xfId="2" applyFont="1" applyFill="1" applyBorder="1" applyAlignment="1" applyProtection="1">
      <alignment horizontal="right" vertical="center" shrinkToFit="1"/>
    </xf>
    <xf numFmtId="38" fontId="11" fillId="0" borderId="10" xfId="2" applyFont="1" applyFill="1" applyBorder="1" applyAlignment="1" applyProtection="1">
      <alignment horizontal="right" vertical="center" shrinkToFit="1"/>
    </xf>
    <xf numFmtId="0" fontId="28" fillId="0" borderId="10" xfId="0" applyFont="1" applyFill="1" applyBorder="1" applyAlignment="1" applyProtection="1">
      <alignment horizontal="center"/>
    </xf>
    <xf numFmtId="0" fontId="28" fillId="0" borderId="12" xfId="0" applyFont="1" applyFill="1" applyBorder="1" applyAlignment="1" applyProtection="1">
      <alignment horizontal="center"/>
    </xf>
    <xf numFmtId="0" fontId="28" fillId="0" borderId="11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shrinkToFit="1"/>
    </xf>
    <xf numFmtId="0" fontId="4" fillId="0" borderId="30" xfId="0" applyFont="1" applyFill="1" applyBorder="1" applyAlignment="1" applyProtection="1">
      <alignment shrinkToFit="1"/>
    </xf>
    <xf numFmtId="38" fontId="11" fillId="0" borderId="0" xfId="2" applyFont="1" applyFill="1" applyAlignment="1" applyProtection="1">
      <alignment horizontal="center" shrinkToFit="1"/>
    </xf>
    <xf numFmtId="38" fontId="12" fillId="0" borderId="23" xfId="1" applyFont="1" applyFill="1" applyBorder="1" applyAlignment="1" applyProtection="1">
      <alignment horizontal="center" shrinkToFit="1"/>
    </xf>
    <xf numFmtId="0" fontId="10" fillId="0" borderId="0" xfId="0" applyFont="1" applyFill="1" applyAlignment="1" applyProtection="1">
      <alignment horizontal="center"/>
    </xf>
    <xf numFmtId="0" fontId="45" fillId="0" borderId="0" xfId="0" applyFont="1" applyFill="1" applyAlignment="1" applyProtection="1">
      <alignment vertical="center" wrapText="1"/>
    </xf>
    <xf numFmtId="0" fontId="50" fillId="0" borderId="0" xfId="0" applyFont="1" applyFill="1" applyAlignment="1" applyProtection="1">
      <alignment horizontal="center" vertical="center" wrapText="1"/>
    </xf>
    <xf numFmtId="0" fontId="50" fillId="0" borderId="9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10" fillId="0" borderId="32" xfId="0" applyFont="1" applyFill="1" applyBorder="1" applyAlignment="1" applyProtection="1">
      <alignment horizontal="center"/>
    </xf>
    <xf numFmtId="0" fontId="28" fillId="0" borderId="14" xfId="0" applyFont="1" applyFill="1" applyBorder="1" applyAlignment="1" applyProtection="1"/>
    <xf numFmtId="0" fontId="28" fillId="0" borderId="15" xfId="0" applyFont="1" applyFill="1" applyBorder="1" applyAlignment="1" applyProtection="1"/>
    <xf numFmtId="38" fontId="11" fillId="0" borderId="15" xfId="0" applyNumberFormat="1" applyFont="1" applyFill="1" applyBorder="1" applyAlignment="1" applyProtection="1">
      <alignment horizontal="right" shrinkToFit="1"/>
    </xf>
    <xf numFmtId="0" fontId="28" fillId="0" borderId="15" xfId="0" applyFont="1" applyFill="1" applyBorder="1" applyAlignment="1" applyProtection="1">
      <alignment horizontal="center"/>
    </xf>
    <xf numFmtId="0" fontId="28" fillId="0" borderId="33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 vertical="center"/>
    </xf>
    <xf numFmtId="38" fontId="10" fillId="0" borderId="0" xfId="2" applyFont="1" applyFill="1" applyBorder="1" applyAlignment="1" applyProtection="1">
      <alignment shrinkToFit="1"/>
    </xf>
    <xf numFmtId="38" fontId="10" fillId="0" borderId="0" xfId="1" applyFont="1" applyFill="1" applyBorder="1" applyAlignment="1" applyProtection="1">
      <alignment shrinkToFit="1"/>
    </xf>
    <xf numFmtId="0" fontId="10" fillId="0" borderId="26" xfId="0" applyFont="1" applyFill="1" applyBorder="1" applyAlignment="1" applyProtection="1">
      <alignment shrinkToFit="1"/>
    </xf>
    <xf numFmtId="38" fontId="10" fillId="0" borderId="26" xfId="0" applyNumberFormat="1" applyFont="1" applyFill="1" applyBorder="1" applyAlignment="1" applyProtection="1">
      <alignment shrinkToFit="1"/>
    </xf>
    <xf numFmtId="0" fontId="10" fillId="0" borderId="5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28" xfId="0" applyFont="1" applyFill="1" applyBorder="1" applyAlignment="1" applyProtection="1">
      <alignment horizontal="center" shrinkToFit="1"/>
    </xf>
    <xf numFmtId="0" fontId="10" fillId="0" borderId="27" xfId="0" applyFont="1" applyFill="1" applyBorder="1" applyAlignment="1" applyProtection="1">
      <alignment horizontal="center" shrinkToFit="1"/>
    </xf>
    <xf numFmtId="38" fontId="10" fillId="0" borderId="28" xfId="0" applyNumberFormat="1" applyFont="1" applyFill="1" applyBorder="1" applyAlignment="1" applyProtection="1">
      <alignment shrinkToFit="1"/>
    </xf>
    <xf numFmtId="38" fontId="10" fillId="0" borderId="27" xfId="0" applyNumberFormat="1" applyFont="1" applyFill="1" applyBorder="1" applyAlignment="1" applyProtection="1">
      <alignment shrinkToFit="1"/>
    </xf>
    <xf numFmtId="0" fontId="10" fillId="0" borderId="0" xfId="0" applyFont="1" applyFill="1" applyAlignment="1" applyProtection="1"/>
    <xf numFmtId="38" fontId="10" fillId="0" borderId="0" xfId="0" applyNumberFormat="1" applyFont="1" applyFill="1" applyAlignment="1" applyProtection="1">
      <alignment shrinkToFit="1"/>
    </xf>
    <xf numFmtId="0" fontId="10" fillId="0" borderId="7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shrinkToFit="1"/>
    </xf>
    <xf numFmtId="38" fontId="10" fillId="0" borderId="28" xfId="2" applyFont="1" applyFill="1" applyBorder="1" applyAlignment="1" applyProtection="1">
      <alignment shrinkToFit="1"/>
    </xf>
    <xf numFmtId="38" fontId="10" fillId="0" borderId="27" xfId="2" applyFont="1" applyFill="1" applyBorder="1" applyAlignment="1" applyProtection="1">
      <alignment shrinkToFi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/>
    </xf>
    <xf numFmtId="0" fontId="10" fillId="0" borderId="34" xfId="0" applyFont="1" applyFill="1" applyBorder="1" applyAlignment="1" applyProtection="1">
      <alignment horizontal="center"/>
    </xf>
    <xf numFmtId="0" fontId="10" fillId="0" borderId="27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" vertical="center" shrinkToFit="1"/>
    </xf>
    <xf numFmtId="0" fontId="10" fillId="0" borderId="35" xfId="0" applyFont="1" applyFill="1" applyBorder="1" applyAlignment="1" applyProtection="1">
      <alignment horizontal="right" vertical="center" shrinkToFit="1"/>
    </xf>
    <xf numFmtId="178" fontId="10" fillId="0" borderId="36" xfId="1" applyNumberFormat="1" applyFont="1" applyFill="1" applyBorder="1" applyAlignment="1" applyProtection="1">
      <alignment shrinkToFit="1"/>
    </xf>
    <xf numFmtId="178" fontId="10" fillId="0" borderId="37" xfId="1" applyNumberFormat="1" applyFont="1" applyFill="1" applyBorder="1" applyAlignment="1" applyProtection="1">
      <alignment shrinkToFit="1"/>
    </xf>
    <xf numFmtId="38" fontId="11" fillId="0" borderId="0" xfId="2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vertical="center"/>
    </xf>
    <xf numFmtId="38" fontId="11" fillId="0" borderId="0" xfId="2" applyFont="1" applyFill="1" applyAlignment="1" applyProtection="1">
      <alignment vertical="center" shrinkToFit="1"/>
    </xf>
    <xf numFmtId="0" fontId="19" fillId="0" borderId="35" xfId="0" applyFont="1" applyFill="1" applyBorder="1" applyAlignment="1" applyProtection="1">
      <alignment horizontal="center"/>
    </xf>
    <xf numFmtId="38" fontId="10" fillId="0" borderId="36" xfId="1" applyFont="1" applyFill="1" applyBorder="1" applyAlignment="1" applyProtection="1">
      <alignment shrinkToFit="1"/>
    </xf>
    <xf numFmtId="38" fontId="10" fillId="0" borderId="37" xfId="1" applyFont="1" applyFill="1" applyBorder="1" applyAlignment="1" applyProtection="1">
      <alignment shrinkToFit="1"/>
    </xf>
    <xf numFmtId="0" fontId="19" fillId="0" borderId="35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8" fontId="11" fillId="0" borderId="0" xfId="1" applyFont="1" applyFill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0" fillId="0" borderId="38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38" fontId="10" fillId="0" borderId="10" xfId="2" applyFont="1" applyFill="1" applyBorder="1" applyAlignment="1" applyProtection="1">
      <alignment horizontal="center" vertical="center"/>
    </xf>
    <xf numFmtId="181" fontId="10" fillId="0" borderId="10" xfId="0" applyNumberFormat="1" applyFont="1" applyFill="1" applyBorder="1" applyAlignment="1" applyProtection="1">
      <alignment horizontal="center" vertical="center"/>
    </xf>
    <xf numFmtId="178" fontId="10" fillId="0" borderId="10" xfId="0" applyNumberFormat="1" applyFont="1" applyFill="1" applyBorder="1" applyAlignment="1" applyProtection="1">
      <alignment horizontal="center" vertical="center"/>
    </xf>
    <xf numFmtId="177" fontId="10" fillId="0" borderId="10" xfId="0" applyNumberFormat="1" applyFont="1" applyFill="1" applyBorder="1" applyAlignment="1" applyProtection="1">
      <alignment horizontal="center" vertical="center"/>
    </xf>
    <xf numFmtId="0" fontId="54" fillId="4" borderId="3" xfId="0" applyFont="1" applyFill="1" applyBorder="1" applyAlignment="1" applyProtection="1">
      <alignment vertical="center"/>
    </xf>
    <xf numFmtId="0" fontId="54" fillId="4" borderId="0" xfId="0" applyFont="1" applyFill="1" applyAlignment="1" applyProtection="1">
      <alignment vertical="center"/>
    </xf>
    <xf numFmtId="0" fontId="34" fillId="0" borderId="7" xfId="0" applyFont="1" applyFill="1" applyBorder="1" applyAlignment="1" applyProtection="1">
      <alignment horizontal="distributed" vertical="center"/>
    </xf>
    <xf numFmtId="0" fontId="28" fillId="0" borderId="43" xfId="0" applyFont="1" applyFill="1" applyBorder="1" applyAlignment="1" applyProtection="1">
      <alignment horizontal="center"/>
    </xf>
    <xf numFmtId="38" fontId="11" fillId="0" borderId="10" xfId="2" applyFont="1" applyFill="1" applyBorder="1" applyAlignment="1" applyProtection="1">
      <alignment shrinkToFit="1"/>
    </xf>
    <xf numFmtId="176" fontId="11" fillId="0" borderId="10" xfId="0" applyNumberFormat="1" applyFont="1" applyFill="1" applyBorder="1" applyAlignment="1" applyProtection="1">
      <alignment shrinkToFit="1"/>
    </xf>
    <xf numFmtId="38" fontId="11" fillId="0" borderId="29" xfId="0" applyNumberFormat="1" applyFont="1" applyFill="1" applyBorder="1" applyAlignment="1" applyProtection="1">
      <alignment shrinkToFit="1"/>
    </xf>
    <xf numFmtId="38" fontId="11" fillId="0" borderId="10" xfId="0" applyNumberFormat="1" applyFont="1" applyFill="1" applyBorder="1" applyAlignment="1" applyProtection="1">
      <alignment shrinkToFit="1"/>
    </xf>
    <xf numFmtId="0" fontId="52" fillId="5" borderId="29" xfId="0" applyFont="1" applyFill="1" applyBorder="1" applyAlignment="1" applyProtection="1">
      <alignment horizontal="center" vertical="center" shrinkToFit="1"/>
      <protection locked="0"/>
    </xf>
    <xf numFmtId="0" fontId="52" fillId="5" borderId="10" xfId="0" applyFont="1" applyFill="1" applyBorder="1" applyAlignment="1" applyProtection="1">
      <alignment horizontal="center" vertical="center" shrinkToFit="1"/>
      <protection locked="0"/>
    </xf>
    <xf numFmtId="0" fontId="52" fillId="5" borderId="11" xfId="0" applyFont="1" applyFill="1" applyBorder="1" applyAlignment="1" applyProtection="1">
      <alignment horizontal="center" vertical="center" shrinkToFit="1"/>
      <protection locked="0"/>
    </xf>
    <xf numFmtId="38" fontId="24" fillId="5" borderId="29" xfId="2" applyNumberFormat="1" applyFont="1" applyFill="1" applyBorder="1" applyAlignment="1" applyProtection="1">
      <alignment shrinkToFit="1"/>
      <protection locked="0"/>
    </xf>
    <xf numFmtId="38" fontId="24" fillId="5" borderId="10" xfId="2" applyNumberFormat="1" applyFont="1" applyFill="1" applyBorder="1" applyAlignment="1" applyProtection="1">
      <alignment shrinkToFit="1"/>
      <protection locked="0"/>
    </xf>
    <xf numFmtId="38" fontId="24" fillId="5" borderId="11" xfId="2" applyNumberFormat="1" applyFont="1" applyFill="1" applyBorder="1" applyAlignment="1" applyProtection="1">
      <alignment shrinkToFit="1"/>
      <protection locked="0"/>
    </xf>
    <xf numFmtId="0" fontId="45" fillId="0" borderId="0" xfId="0" applyFont="1" applyFill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center" vertical="center" textRotation="255"/>
    </xf>
    <xf numFmtId="0" fontId="7" fillId="0" borderId="39" xfId="0" applyFont="1" applyFill="1" applyBorder="1" applyAlignment="1" applyProtection="1">
      <alignment horizontal="center" vertical="center" textRotation="255"/>
    </xf>
    <xf numFmtId="0" fontId="7" fillId="0" borderId="16" xfId="0" applyFont="1" applyFill="1" applyBorder="1" applyAlignment="1" applyProtection="1">
      <alignment horizontal="center" vertical="center" textRotation="255"/>
    </xf>
    <xf numFmtId="0" fontId="7" fillId="0" borderId="41" xfId="0" applyFont="1" applyFill="1" applyBorder="1" applyAlignment="1" applyProtection="1">
      <alignment horizontal="center" vertical="center" textRotation="255"/>
    </xf>
    <xf numFmtId="0" fontId="7" fillId="0" borderId="45" xfId="0" applyFont="1" applyFill="1" applyBorder="1" applyAlignment="1" applyProtection="1">
      <alignment horizontal="center" vertical="center" textRotation="255"/>
    </xf>
    <xf numFmtId="0" fontId="7" fillId="0" borderId="20" xfId="0" applyFont="1" applyFill="1" applyBorder="1" applyAlignment="1" applyProtection="1">
      <alignment horizontal="center" vertical="center" textRotation="255"/>
    </xf>
    <xf numFmtId="0" fontId="53" fillId="0" borderId="0" xfId="0" applyFont="1" applyFill="1" applyAlignment="1" applyProtection="1">
      <alignment horizontal="center" vertical="center"/>
    </xf>
    <xf numFmtId="0" fontId="53" fillId="0" borderId="13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 textRotation="255" wrapText="1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7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28" fillId="0" borderId="49" xfId="0" applyFont="1" applyFill="1" applyBorder="1" applyAlignment="1" applyProtection="1">
      <alignment horizontal="center" vertical="center" wrapText="1"/>
    </xf>
    <xf numFmtId="0" fontId="28" fillId="0" borderId="17" xfId="0" applyFont="1" applyFill="1" applyBorder="1" applyAlignment="1" applyProtection="1">
      <alignment horizontal="center" vertical="center" wrapText="1"/>
    </xf>
    <xf numFmtId="0" fontId="28" fillId="0" borderId="42" xfId="0" applyFont="1" applyFill="1" applyBorder="1" applyAlignment="1" applyProtection="1">
      <alignment horizontal="center" vertical="center" wrapText="1"/>
    </xf>
    <xf numFmtId="0" fontId="28" fillId="0" borderId="7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10" fillId="0" borderId="3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38" fontId="11" fillId="0" borderId="15" xfId="0" applyNumberFormat="1" applyFont="1" applyFill="1" applyBorder="1" applyAlignment="1" applyProtection="1">
      <alignment shrinkToFit="1"/>
    </xf>
    <xf numFmtId="0" fontId="10" fillId="0" borderId="46" xfId="0" applyFont="1" applyFill="1" applyBorder="1" applyAlignment="1" applyProtection="1">
      <alignment horizontal="center" vertical="center"/>
    </xf>
    <xf numFmtId="0" fontId="10" fillId="0" borderId="47" xfId="0" applyFont="1" applyFill="1" applyBorder="1" applyAlignment="1" applyProtection="1">
      <alignment horizontal="center" vertical="center"/>
    </xf>
    <xf numFmtId="0" fontId="10" fillId="0" borderId="48" xfId="0" applyFont="1" applyFill="1" applyBorder="1" applyAlignment="1" applyProtection="1">
      <alignment horizontal="center" vertical="center"/>
    </xf>
    <xf numFmtId="0" fontId="30" fillId="0" borderId="49" xfId="0" applyFont="1" applyFill="1" applyBorder="1" applyAlignment="1" applyProtection="1">
      <alignment horizontal="center" vertical="center" wrapText="1"/>
    </xf>
    <xf numFmtId="0" fontId="30" fillId="0" borderId="17" xfId="0" applyFont="1" applyFill="1" applyBorder="1" applyAlignment="1" applyProtection="1">
      <alignment horizontal="center" vertical="center" wrapText="1"/>
    </xf>
    <xf numFmtId="0" fontId="30" fillId="0" borderId="42" xfId="0" applyFont="1" applyFill="1" applyBorder="1" applyAlignment="1" applyProtection="1">
      <alignment horizontal="center" vertical="center" wrapText="1"/>
    </xf>
    <xf numFmtId="0" fontId="30" fillId="0" borderId="7" xfId="0" applyFont="1" applyFill="1" applyBorder="1" applyAlignment="1" applyProtection="1">
      <alignment horizontal="center" vertical="center" wrapText="1"/>
    </xf>
    <xf numFmtId="0" fontId="30" fillId="0" borderId="17" xfId="0" applyFont="1" applyFill="1" applyBorder="1" applyAlignment="1" applyProtection="1">
      <alignment horizontal="center" vertical="center"/>
    </xf>
    <xf numFmtId="0" fontId="30" fillId="0" borderId="7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46" xfId="0" applyFont="1" applyFill="1" applyBorder="1" applyAlignment="1" applyProtection="1">
      <alignment horizontal="center" vertical="center" shrinkToFit="1"/>
    </xf>
    <xf numFmtId="0" fontId="10" fillId="0" borderId="47" xfId="0" applyFont="1" applyFill="1" applyBorder="1" applyAlignment="1" applyProtection="1">
      <alignment horizontal="center" vertical="center" shrinkToFit="1"/>
    </xf>
    <xf numFmtId="0" fontId="10" fillId="0" borderId="53" xfId="0" applyFont="1" applyFill="1" applyBorder="1" applyAlignment="1" applyProtection="1">
      <alignment horizontal="center" vertical="center" shrinkToFit="1"/>
    </xf>
    <xf numFmtId="0" fontId="2" fillId="0" borderId="52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38" fontId="24" fillId="5" borderId="29" xfId="2" applyFont="1" applyFill="1" applyBorder="1" applyAlignment="1" applyProtection="1">
      <alignment shrinkToFit="1"/>
      <protection locked="0"/>
    </xf>
    <xf numFmtId="38" fontId="24" fillId="5" borderId="10" xfId="2" applyFont="1" applyFill="1" applyBorder="1" applyAlignment="1" applyProtection="1">
      <alignment shrinkToFit="1"/>
      <protection locked="0"/>
    </xf>
    <xf numFmtId="38" fontId="24" fillId="5" borderId="11" xfId="2" applyFont="1" applyFill="1" applyBorder="1" applyAlignment="1" applyProtection="1">
      <alignment shrinkToFit="1"/>
      <protection locked="0"/>
    </xf>
    <xf numFmtId="0" fontId="0" fillId="0" borderId="10" xfId="0" applyBorder="1"/>
    <xf numFmtId="3" fontId="22" fillId="5" borderId="44" xfId="0" applyNumberFormat="1" applyFont="1" applyFill="1" applyBorder="1" applyAlignment="1" applyProtection="1">
      <alignment vertical="center"/>
      <protection locked="0"/>
    </xf>
    <xf numFmtId="3" fontId="22" fillId="5" borderId="26" xfId="0" applyNumberFormat="1" applyFont="1" applyFill="1" applyBorder="1" applyAlignment="1" applyProtection="1">
      <alignment vertical="center"/>
      <protection locked="0"/>
    </xf>
    <xf numFmtId="3" fontId="22" fillId="5" borderId="16" xfId="0" applyNumberFormat="1" applyFont="1" applyFill="1" applyBorder="1" applyAlignment="1" applyProtection="1">
      <alignment vertical="center"/>
      <protection locked="0"/>
    </xf>
    <xf numFmtId="3" fontId="22" fillId="5" borderId="0" xfId="0" applyNumberFormat="1" applyFont="1" applyFill="1" applyBorder="1" applyAlignment="1" applyProtection="1">
      <alignment vertical="center"/>
      <protection locked="0"/>
    </xf>
    <xf numFmtId="3" fontId="22" fillId="5" borderId="31" xfId="0" applyNumberFormat="1" applyFont="1" applyFill="1" applyBorder="1" applyAlignment="1" applyProtection="1">
      <alignment vertical="center"/>
      <protection locked="0"/>
    </xf>
    <xf numFmtId="3" fontId="22" fillId="5" borderId="23" xfId="0" applyNumberFormat="1" applyFont="1" applyFill="1" applyBorder="1" applyAlignment="1" applyProtection="1">
      <alignment vertical="center"/>
      <protection locked="0"/>
    </xf>
    <xf numFmtId="179" fontId="11" fillId="0" borderId="50" xfId="0" applyNumberFormat="1" applyFont="1" applyFill="1" applyBorder="1" applyAlignment="1" applyProtection="1">
      <alignment horizontal="center"/>
    </xf>
    <xf numFmtId="179" fontId="11" fillId="0" borderId="13" xfId="0" applyNumberFormat="1" applyFont="1" applyFill="1" applyBorder="1" applyAlignment="1" applyProtection="1">
      <alignment horizontal="center"/>
    </xf>
    <xf numFmtId="179" fontId="11" fillId="0" borderId="51" xfId="0" applyNumberFormat="1" applyFont="1" applyFill="1" applyBorder="1" applyAlignment="1" applyProtection="1">
      <alignment horizontal="center"/>
    </xf>
    <xf numFmtId="0" fontId="2" fillId="0" borderId="52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1" xfId="0" applyFont="1" applyFill="1" applyBorder="1" applyAlignment="1" applyProtection="1">
      <alignment horizontal="center" vertical="center" wrapText="1" shrinkToFit="1"/>
      <protection locked="0"/>
    </xf>
    <xf numFmtId="3" fontId="42" fillId="4" borderId="44" xfId="0" applyNumberFormat="1" applyFont="1" applyFill="1" applyBorder="1" applyAlignment="1" applyProtection="1">
      <alignment horizontal="center" vertical="center"/>
      <protection locked="0"/>
    </xf>
    <xf numFmtId="3" fontId="42" fillId="4" borderId="26" xfId="0" applyNumberFormat="1" applyFont="1" applyFill="1" applyBorder="1" applyAlignment="1" applyProtection="1">
      <alignment horizontal="center" vertical="center"/>
      <protection locked="0"/>
    </xf>
    <xf numFmtId="3" fontId="42" fillId="4" borderId="31" xfId="0" applyNumberFormat="1" applyFont="1" applyFill="1" applyBorder="1" applyAlignment="1" applyProtection="1">
      <alignment horizontal="center" vertical="center"/>
      <protection locked="0"/>
    </xf>
    <xf numFmtId="3" fontId="42" fillId="4" borderId="23" xfId="0" applyNumberFormat="1" applyFont="1" applyFill="1" applyBorder="1" applyAlignment="1" applyProtection="1">
      <alignment horizontal="center" vertical="center"/>
      <protection locked="0"/>
    </xf>
    <xf numFmtId="180" fontId="11" fillId="0" borderId="50" xfId="0" applyNumberFormat="1" applyFont="1" applyFill="1" applyBorder="1" applyAlignment="1" applyProtection="1">
      <alignment horizontal="center"/>
    </xf>
    <xf numFmtId="180" fontId="11" fillId="0" borderId="51" xfId="0" applyNumberFormat="1" applyFont="1" applyFill="1" applyBorder="1" applyAlignment="1" applyProtection="1">
      <alignment horizontal="center"/>
    </xf>
    <xf numFmtId="0" fontId="10" fillId="0" borderId="52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2" fillId="0" borderId="52" xfId="0" applyFont="1" applyFill="1" applyBorder="1" applyAlignment="1" applyProtection="1">
      <alignment horizontal="center" vertical="center"/>
    </xf>
    <xf numFmtId="0" fontId="23" fillId="5" borderId="15" xfId="0" applyFont="1" applyFill="1" applyBorder="1" applyAlignment="1" applyProtection="1">
      <alignment shrinkToFit="1"/>
      <protection locked="0"/>
    </xf>
    <xf numFmtId="0" fontId="28" fillId="0" borderId="33" xfId="0" applyFont="1" applyFill="1" applyBorder="1" applyAlignment="1" applyProtection="1"/>
    <xf numFmtId="0" fontId="28" fillId="0" borderId="43" xfId="0" applyFont="1" applyFill="1" applyBorder="1" applyAlignment="1" applyProtection="1"/>
    <xf numFmtId="0" fontId="30" fillId="0" borderId="49" xfId="0" applyFont="1" applyFill="1" applyBorder="1" applyAlignment="1" applyProtection="1">
      <alignment horizontal="center" vertical="center"/>
    </xf>
    <xf numFmtId="0" fontId="30" fillId="0" borderId="18" xfId="0" applyFont="1" applyFill="1" applyBorder="1" applyAlignment="1" applyProtection="1">
      <alignment horizontal="center" vertical="center"/>
    </xf>
    <xf numFmtId="0" fontId="30" fillId="0" borderId="42" xfId="0" applyFont="1" applyFill="1" applyBorder="1" applyAlignment="1" applyProtection="1">
      <alignment horizontal="center" vertical="center"/>
    </xf>
    <xf numFmtId="0" fontId="30" fillId="0" borderId="20" xfId="0" applyFont="1" applyFill="1" applyBorder="1" applyAlignment="1" applyProtection="1">
      <alignment horizontal="center" vertical="center"/>
    </xf>
    <xf numFmtId="0" fontId="28" fillId="0" borderId="49" xfId="0" applyFont="1" applyFill="1" applyBorder="1" applyAlignment="1" applyProtection="1">
      <alignment horizontal="center" vertical="center"/>
    </xf>
    <xf numFmtId="0" fontId="28" fillId="0" borderId="17" xfId="0" applyFont="1" applyFill="1" applyBorder="1" applyAlignment="1" applyProtection="1">
      <alignment horizontal="center" vertical="center"/>
    </xf>
    <xf numFmtId="0" fontId="28" fillId="0" borderId="19" xfId="0" applyFont="1" applyFill="1" applyBorder="1" applyAlignment="1" applyProtection="1">
      <alignment horizontal="center" vertical="center"/>
    </xf>
    <xf numFmtId="0" fontId="28" fillId="0" borderId="42" xfId="0" applyFont="1" applyFill="1" applyBorder="1" applyAlignment="1" applyProtection="1">
      <alignment horizontal="center" vertical="center"/>
    </xf>
    <xf numFmtId="0" fontId="28" fillId="0" borderId="7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 wrapText="1"/>
    </xf>
    <xf numFmtId="0" fontId="10" fillId="0" borderId="47" xfId="0" applyFont="1" applyBorder="1" applyAlignment="1" applyProtection="1">
      <alignment horizontal="center" vertical="center" wrapText="1"/>
    </xf>
    <xf numFmtId="0" fontId="10" fillId="0" borderId="53" xfId="0" applyFont="1" applyBorder="1" applyAlignment="1" applyProtection="1">
      <alignment horizontal="center" vertical="center" wrapText="1"/>
    </xf>
    <xf numFmtId="0" fontId="10" fillId="0" borderId="52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</xf>
    <xf numFmtId="0" fontId="23" fillId="4" borderId="15" xfId="0" applyFont="1" applyFill="1" applyBorder="1" applyAlignment="1" applyProtection="1">
      <alignment shrinkToFit="1"/>
      <protection locked="0"/>
    </xf>
    <xf numFmtId="0" fontId="10" fillId="0" borderId="46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  <xf numFmtId="0" fontId="28" fillId="0" borderId="29" xfId="0" applyFont="1" applyFill="1" applyBorder="1" applyAlignment="1" applyProtection="1"/>
    <xf numFmtId="0" fontId="28" fillId="0" borderId="10" xfId="0" applyFont="1" applyFill="1" applyBorder="1" applyAlignment="1" applyProtection="1"/>
    <xf numFmtId="0" fontId="23" fillId="5" borderId="10" xfId="0" applyFont="1" applyFill="1" applyBorder="1" applyAlignment="1" applyProtection="1">
      <alignment shrinkToFit="1"/>
      <protection locked="0"/>
    </xf>
    <xf numFmtId="0" fontId="23" fillId="5" borderId="7" xfId="0" applyFont="1" applyFill="1" applyBorder="1" applyAlignment="1" applyProtection="1">
      <alignment shrinkToFit="1"/>
      <protection locked="0"/>
    </xf>
    <xf numFmtId="0" fontId="28" fillId="0" borderId="12" xfId="0" applyFont="1" applyFill="1" applyBorder="1" applyAlignment="1" applyProtection="1"/>
    <xf numFmtId="0" fontId="28" fillId="0" borderId="11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wrapText="1"/>
    </xf>
    <xf numFmtId="3" fontId="22" fillId="4" borderId="44" xfId="0" applyNumberFormat="1" applyFont="1" applyFill="1" applyBorder="1" applyAlignment="1" applyProtection="1">
      <alignment vertical="center"/>
      <protection locked="0"/>
    </xf>
    <xf numFmtId="3" fontId="22" fillId="4" borderId="26" xfId="0" applyNumberFormat="1" applyFont="1" applyFill="1" applyBorder="1" applyAlignment="1" applyProtection="1">
      <alignment vertical="center"/>
      <protection locked="0"/>
    </xf>
    <xf numFmtId="3" fontId="22" fillId="4" borderId="31" xfId="0" applyNumberFormat="1" applyFont="1" applyFill="1" applyBorder="1" applyAlignment="1" applyProtection="1">
      <alignment vertical="center"/>
      <protection locked="0"/>
    </xf>
    <xf numFmtId="3" fontId="22" fillId="4" borderId="23" xfId="0" applyNumberFormat="1" applyFont="1" applyFill="1" applyBorder="1" applyAlignment="1" applyProtection="1">
      <alignment vertical="center"/>
      <protection locked="0"/>
    </xf>
    <xf numFmtId="0" fontId="25" fillId="4" borderId="7" xfId="0" applyFont="1" applyFill="1" applyBorder="1" applyAlignment="1" applyProtection="1">
      <alignment horizontal="center" vertical="center"/>
      <protection locked="0"/>
    </xf>
    <xf numFmtId="0" fontId="25" fillId="5" borderId="7" xfId="0" applyFont="1" applyFill="1" applyBorder="1" applyAlignment="1" applyProtection="1">
      <alignment horizontal="center" vertical="center"/>
      <protection locked="0"/>
    </xf>
    <xf numFmtId="0" fontId="25" fillId="6" borderId="7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0" fontId="23" fillId="4" borderId="10" xfId="0" applyFont="1" applyFill="1" applyBorder="1" applyAlignment="1" applyProtection="1">
      <alignment shrinkToFit="1"/>
      <protection locked="0"/>
    </xf>
    <xf numFmtId="0" fontId="22" fillId="5" borderId="17" xfId="0" applyFont="1" applyFill="1" applyBorder="1" applyAlignment="1" applyProtection="1">
      <alignment horizontal="center" vertical="center" shrinkToFit="1"/>
      <protection locked="0"/>
    </xf>
    <xf numFmtId="0" fontId="22" fillId="5" borderId="7" xfId="0" applyFont="1" applyFill="1" applyBorder="1" applyAlignment="1" applyProtection="1">
      <alignment horizontal="center" vertical="center" shrinkToFit="1"/>
      <protection locked="0"/>
    </xf>
    <xf numFmtId="0" fontId="25" fillId="6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0" fontId="23" fillId="4" borderId="58" xfId="0" applyFont="1" applyFill="1" applyBorder="1" applyAlignment="1" applyProtection="1">
      <alignment horizontal="center" vertical="center"/>
      <protection locked="0"/>
    </xf>
    <xf numFmtId="0" fontId="23" fillId="4" borderId="56" xfId="0" applyFont="1" applyFill="1" applyBorder="1" applyAlignment="1" applyProtection="1">
      <alignment horizontal="center" vertical="center"/>
      <protection locked="0"/>
    </xf>
    <xf numFmtId="0" fontId="23" fillId="4" borderId="59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51" fillId="5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 wrapText="1"/>
    </xf>
    <xf numFmtId="49" fontId="21" fillId="4" borderId="58" xfId="0" applyNumberFormat="1" applyFont="1" applyFill="1" applyBorder="1" applyAlignment="1" applyProtection="1">
      <alignment horizontal="center" vertical="center"/>
      <protection locked="0"/>
    </xf>
    <xf numFmtId="49" fontId="21" fillId="4" borderId="56" xfId="0" applyNumberFormat="1" applyFont="1" applyFill="1" applyBorder="1" applyAlignment="1" applyProtection="1">
      <alignment horizontal="center" vertical="center"/>
      <protection locked="0"/>
    </xf>
    <xf numFmtId="49" fontId="21" fillId="4" borderId="59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</xf>
    <xf numFmtId="49" fontId="21" fillId="4" borderId="0" xfId="0" applyNumberFormat="1" applyFont="1" applyFill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49" fontId="23" fillId="4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49" fontId="21" fillId="4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52" fillId="5" borderId="25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/>
    </xf>
    <xf numFmtId="0" fontId="41" fillId="0" borderId="40" xfId="0" applyFont="1" applyBorder="1" applyAlignment="1" applyProtection="1">
      <alignment horizontal="left"/>
      <protection locked="0"/>
    </xf>
    <xf numFmtId="0" fontId="41" fillId="0" borderId="0" xfId="0" applyFont="1" applyAlignment="1" applyProtection="1">
      <alignment horizontal="left"/>
      <protection locked="0"/>
    </xf>
    <xf numFmtId="0" fontId="0" fillId="0" borderId="60" xfId="0" applyBorder="1" applyAlignment="1" applyProtection="1">
      <alignment horizontal="center"/>
    </xf>
    <xf numFmtId="0" fontId="0" fillId="0" borderId="61" xfId="0" applyBorder="1" applyAlignment="1" applyProtection="1">
      <alignment horizontal="center"/>
    </xf>
    <xf numFmtId="0" fontId="56" fillId="0" borderId="0" xfId="0" applyFont="1" applyAlignment="1" applyProtection="1">
      <alignment horizontal="left" vertical="center"/>
    </xf>
    <xf numFmtId="49" fontId="21" fillId="4" borderId="0" xfId="0" applyNumberFormat="1" applyFont="1" applyFill="1" applyAlignment="1" applyProtection="1">
      <alignment horizontal="left" vertical="center"/>
      <protection locked="0"/>
    </xf>
    <xf numFmtId="0" fontId="51" fillId="6" borderId="25" xfId="0" applyNumberFormat="1" applyFont="1" applyFill="1" applyBorder="1" applyAlignment="1" applyProtection="1">
      <alignment horizontal="center" vertical="center"/>
      <protection locked="0"/>
    </xf>
    <xf numFmtId="0" fontId="25" fillId="5" borderId="17" xfId="0" applyFont="1" applyFill="1" applyBorder="1" applyAlignment="1" applyProtection="1">
      <alignment horizontal="center" vertical="center"/>
      <protection locked="0"/>
    </xf>
    <xf numFmtId="0" fontId="25" fillId="4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0" fontId="43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48" fillId="0" borderId="0" xfId="0" applyFont="1" applyAlignment="1">
      <alignment horizontal="right" vertical="center"/>
    </xf>
    <xf numFmtId="0" fontId="55" fillId="0" borderId="0" xfId="0" applyFont="1" applyAlignment="1">
      <alignment horizontal="center" vertical="center"/>
    </xf>
    <xf numFmtId="0" fontId="32" fillId="0" borderId="0" xfId="0" applyFont="1" applyAlignment="1">
      <alignment horizontal="distributed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 applyProtection="1">
      <alignment horizontal="left" vertical="center"/>
    </xf>
  </cellXfs>
  <cellStyles count="4">
    <cellStyle name="桁区切り" xfId="1" builtinId="6"/>
    <cellStyle name="桁区切り 2" xfId="2" xr:uid="{00000000-0005-0000-0000-000001000000}"/>
    <cellStyle name="桁区切り 2 2" xfId="3" xr:uid="{00000000-0005-0000-0000-000002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0</xdr:colOff>
      <xdr:row>35</xdr:row>
      <xdr:rowOff>28575</xdr:rowOff>
    </xdr:from>
    <xdr:to>
      <xdr:col>59</xdr:col>
      <xdr:colOff>0</xdr:colOff>
      <xdr:row>35</xdr:row>
      <xdr:rowOff>104775</xdr:rowOff>
    </xdr:to>
    <xdr:sp macro="" textlink="">
      <xdr:nvSpPr>
        <xdr:cNvPr id="97314" name="Freeform 51">
          <a:extLst>
            <a:ext uri="{FF2B5EF4-FFF2-40B4-BE49-F238E27FC236}">
              <a16:creationId xmlns:a16="http://schemas.microsoft.com/office/drawing/2014/main" id="{00000000-0008-0000-0000-0000227C0100}"/>
            </a:ext>
          </a:extLst>
        </xdr:cNvPr>
        <xdr:cNvSpPr>
          <a:spLocks/>
        </xdr:cNvSpPr>
      </xdr:nvSpPr>
      <xdr:spPr bwMode="auto">
        <a:xfrm>
          <a:off x="7743825" y="6124575"/>
          <a:ext cx="0" cy="76200"/>
        </a:xfrm>
        <a:custGeom>
          <a:avLst/>
          <a:gdLst>
            <a:gd name="T0" fmla="*/ 0 w 69"/>
            <a:gd name="T1" fmla="*/ 0 h 7"/>
            <a:gd name="T2" fmla="*/ 2147483647 w 69"/>
            <a:gd name="T3" fmla="*/ 2147483647 h 7"/>
            <a:gd name="T4" fmla="*/ 2147483647 w 69"/>
            <a:gd name="T5" fmla="*/ 0 h 7"/>
            <a:gd name="T6" fmla="*/ 0 60000 65536"/>
            <a:gd name="T7" fmla="*/ 0 60000 65536"/>
            <a:gd name="T8" fmla="*/ 0 60000 65536"/>
            <a:gd name="T9" fmla="*/ 0 w 69"/>
            <a:gd name="T10" fmla="*/ 0 h 7"/>
            <a:gd name="T11" fmla="*/ 69 w 69"/>
            <a:gd name="T12" fmla="*/ 7 h 7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69" h="7">
              <a:moveTo>
                <a:pt x="0" y="0"/>
              </a:moveTo>
              <a:cubicBezTo>
                <a:pt x="11" y="3"/>
                <a:pt x="23" y="7"/>
                <a:pt x="34" y="7"/>
              </a:cubicBezTo>
              <a:cubicBezTo>
                <a:pt x="45" y="7"/>
                <a:pt x="63" y="1"/>
                <a:pt x="69" y="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26</xdr:row>
      <xdr:rowOff>85725</xdr:rowOff>
    </xdr:from>
    <xdr:to>
      <xdr:col>59</xdr:col>
      <xdr:colOff>0</xdr:colOff>
      <xdr:row>27</xdr:row>
      <xdr:rowOff>9525</xdr:rowOff>
    </xdr:to>
    <xdr:sp macro="" textlink="">
      <xdr:nvSpPr>
        <xdr:cNvPr id="97315" name="Freeform 52">
          <a:extLst>
            <a:ext uri="{FF2B5EF4-FFF2-40B4-BE49-F238E27FC236}">
              <a16:creationId xmlns:a16="http://schemas.microsoft.com/office/drawing/2014/main" id="{00000000-0008-0000-0000-0000237C0100}"/>
            </a:ext>
          </a:extLst>
        </xdr:cNvPr>
        <xdr:cNvSpPr>
          <a:spLocks/>
        </xdr:cNvSpPr>
      </xdr:nvSpPr>
      <xdr:spPr bwMode="auto">
        <a:xfrm>
          <a:off x="7743825" y="4467225"/>
          <a:ext cx="0" cy="114300"/>
        </a:xfrm>
        <a:custGeom>
          <a:avLst/>
          <a:gdLst>
            <a:gd name="T0" fmla="*/ 0 w 71"/>
            <a:gd name="T1" fmla="*/ 2147483647 h 7"/>
            <a:gd name="T2" fmla="*/ 2147483647 w 71"/>
            <a:gd name="T3" fmla="*/ 0 h 7"/>
            <a:gd name="T4" fmla="*/ 2147483647 w 71"/>
            <a:gd name="T5" fmla="*/ 2147483647 h 7"/>
            <a:gd name="T6" fmla="*/ 0 60000 65536"/>
            <a:gd name="T7" fmla="*/ 0 60000 65536"/>
            <a:gd name="T8" fmla="*/ 0 60000 65536"/>
            <a:gd name="T9" fmla="*/ 0 w 71"/>
            <a:gd name="T10" fmla="*/ 0 h 7"/>
            <a:gd name="T11" fmla="*/ 71 w 71"/>
            <a:gd name="T12" fmla="*/ 7 h 7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71" h="7">
              <a:moveTo>
                <a:pt x="0" y="7"/>
              </a:moveTo>
              <a:cubicBezTo>
                <a:pt x="12" y="3"/>
                <a:pt x="24" y="0"/>
                <a:pt x="36" y="0"/>
              </a:cubicBezTo>
              <a:cubicBezTo>
                <a:pt x="48" y="0"/>
                <a:pt x="65" y="6"/>
                <a:pt x="71" y="7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47625</xdr:colOff>
      <xdr:row>7</xdr:row>
      <xdr:rowOff>180975</xdr:rowOff>
    </xdr:from>
    <xdr:to>
      <xdr:col>39</xdr:col>
      <xdr:colOff>19050</xdr:colOff>
      <xdr:row>9</xdr:row>
      <xdr:rowOff>76200</xdr:rowOff>
    </xdr:to>
    <xdr:sp macro="" textlink="">
      <xdr:nvSpPr>
        <xdr:cNvPr id="97321" name="Text Box 41">
          <a:extLst>
            <a:ext uri="{FF2B5EF4-FFF2-40B4-BE49-F238E27FC236}">
              <a16:creationId xmlns:a16="http://schemas.microsoft.com/office/drawing/2014/main" id="{00000000-0008-0000-0000-0000297C0100}"/>
            </a:ext>
          </a:extLst>
        </xdr:cNvPr>
        <xdr:cNvSpPr txBox="1">
          <a:spLocks noChangeArrowheads="1"/>
        </xdr:cNvSpPr>
      </xdr:nvSpPr>
      <xdr:spPr bwMode="auto">
        <a:xfrm>
          <a:off x="4562475" y="1190625"/>
          <a:ext cx="8191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(所属所長または　給与事務担当者)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0</xdr:colOff>
      <xdr:row>35</xdr:row>
      <xdr:rowOff>28575</xdr:rowOff>
    </xdr:from>
    <xdr:to>
      <xdr:col>59</xdr:col>
      <xdr:colOff>0</xdr:colOff>
      <xdr:row>35</xdr:row>
      <xdr:rowOff>104775</xdr:rowOff>
    </xdr:to>
    <xdr:sp macro="" textlink="">
      <xdr:nvSpPr>
        <xdr:cNvPr id="98337" name="Freeform 51">
          <a:extLst>
            <a:ext uri="{FF2B5EF4-FFF2-40B4-BE49-F238E27FC236}">
              <a16:creationId xmlns:a16="http://schemas.microsoft.com/office/drawing/2014/main" id="{00000000-0008-0000-0100-000021800100}"/>
            </a:ext>
          </a:extLst>
        </xdr:cNvPr>
        <xdr:cNvSpPr>
          <a:spLocks/>
        </xdr:cNvSpPr>
      </xdr:nvSpPr>
      <xdr:spPr bwMode="auto">
        <a:xfrm>
          <a:off x="7724775" y="6143625"/>
          <a:ext cx="0" cy="76200"/>
        </a:xfrm>
        <a:custGeom>
          <a:avLst/>
          <a:gdLst>
            <a:gd name="T0" fmla="*/ 0 w 69"/>
            <a:gd name="T1" fmla="*/ 0 h 7"/>
            <a:gd name="T2" fmla="*/ 2147483647 w 69"/>
            <a:gd name="T3" fmla="*/ 2147483647 h 7"/>
            <a:gd name="T4" fmla="*/ 2147483647 w 69"/>
            <a:gd name="T5" fmla="*/ 0 h 7"/>
            <a:gd name="T6" fmla="*/ 0 60000 65536"/>
            <a:gd name="T7" fmla="*/ 0 60000 65536"/>
            <a:gd name="T8" fmla="*/ 0 60000 65536"/>
            <a:gd name="T9" fmla="*/ 0 w 69"/>
            <a:gd name="T10" fmla="*/ 0 h 7"/>
            <a:gd name="T11" fmla="*/ 69 w 69"/>
            <a:gd name="T12" fmla="*/ 7 h 7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69" h="7">
              <a:moveTo>
                <a:pt x="0" y="0"/>
              </a:moveTo>
              <a:cubicBezTo>
                <a:pt x="11" y="3"/>
                <a:pt x="23" y="7"/>
                <a:pt x="34" y="7"/>
              </a:cubicBezTo>
              <a:cubicBezTo>
                <a:pt x="45" y="7"/>
                <a:pt x="63" y="1"/>
                <a:pt x="69" y="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26</xdr:row>
      <xdr:rowOff>85725</xdr:rowOff>
    </xdr:from>
    <xdr:to>
      <xdr:col>59</xdr:col>
      <xdr:colOff>0</xdr:colOff>
      <xdr:row>27</xdr:row>
      <xdr:rowOff>9525</xdr:rowOff>
    </xdr:to>
    <xdr:sp macro="" textlink="">
      <xdr:nvSpPr>
        <xdr:cNvPr id="98338" name="Freeform 52">
          <a:extLst>
            <a:ext uri="{FF2B5EF4-FFF2-40B4-BE49-F238E27FC236}">
              <a16:creationId xmlns:a16="http://schemas.microsoft.com/office/drawing/2014/main" id="{00000000-0008-0000-0100-000022800100}"/>
            </a:ext>
          </a:extLst>
        </xdr:cNvPr>
        <xdr:cNvSpPr>
          <a:spLocks/>
        </xdr:cNvSpPr>
      </xdr:nvSpPr>
      <xdr:spPr bwMode="auto">
        <a:xfrm>
          <a:off x="7724775" y="4486275"/>
          <a:ext cx="0" cy="114300"/>
        </a:xfrm>
        <a:custGeom>
          <a:avLst/>
          <a:gdLst>
            <a:gd name="T0" fmla="*/ 0 w 71"/>
            <a:gd name="T1" fmla="*/ 2147483647 h 7"/>
            <a:gd name="T2" fmla="*/ 2147483647 w 71"/>
            <a:gd name="T3" fmla="*/ 0 h 7"/>
            <a:gd name="T4" fmla="*/ 2147483647 w 71"/>
            <a:gd name="T5" fmla="*/ 2147483647 h 7"/>
            <a:gd name="T6" fmla="*/ 0 60000 65536"/>
            <a:gd name="T7" fmla="*/ 0 60000 65536"/>
            <a:gd name="T8" fmla="*/ 0 60000 65536"/>
            <a:gd name="T9" fmla="*/ 0 w 71"/>
            <a:gd name="T10" fmla="*/ 0 h 7"/>
            <a:gd name="T11" fmla="*/ 71 w 71"/>
            <a:gd name="T12" fmla="*/ 7 h 7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71" h="7">
              <a:moveTo>
                <a:pt x="0" y="7"/>
              </a:moveTo>
              <a:cubicBezTo>
                <a:pt x="12" y="3"/>
                <a:pt x="24" y="0"/>
                <a:pt x="36" y="0"/>
              </a:cubicBezTo>
              <a:cubicBezTo>
                <a:pt x="48" y="0"/>
                <a:pt x="65" y="6"/>
                <a:pt x="71" y="7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95250</xdr:colOff>
      <xdr:row>61</xdr:row>
      <xdr:rowOff>47625</xdr:rowOff>
    </xdr:from>
    <xdr:to>
      <xdr:col>66</xdr:col>
      <xdr:colOff>95250</xdr:colOff>
      <xdr:row>64</xdr:row>
      <xdr:rowOff>95250</xdr:rowOff>
    </xdr:to>
    <xdr:sp macro="" textlink="">
      <xdr:nvSpPr>
        <xdr:cNvPr id="98342" name="AutoShape 38">
          <a:extLst>
            <a:ext uri="{FF2B5EF4-FFF2-40B4-BE49-F238E27FC236}">
              <a16:creationId xmlns:a16="http://schemas.microsoft.com/office/drawing/2014/main" id="{00000000-0008-0000-0100-000026800100}"/>
            </a:ext>
          </a:extLst>
        </xdr:cNvPr>
        <xdr:cNvSpPr>
          <a:spLocks noChangeArrowheads="1"/>
        </xdr:cNvSpPr>
      </xdr:nvSpPr>
      <xdr:spPr bwMode="auto">
        <a:xfrm>
          <a:off x="6134100" y="9944100"/>
          <a:ext cx="2438400" cy="619125"/>
        </a:xfrm>
        <a:prstGeom prst="wedgeRoundRectCallout">
          <a:avLst>
            <a:gd name="adj1" fmla="val -58986"/>
            <a:gd name="adj2" fmla="val 2538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給付決定額が生じる場合は、傷病手当金を請求していただくことになります。</a:t>
          </a:r>
        </a:p>
      </xdr:txBody>
    </xdr:sp>
    <xdr:clientData/>
  </xdr:twoCellAnchor>
  <xdr:twoCellAnchor>
    <xdr:from>
      <xdr:col>51</xdr:col>
      <xdr:colOff>28575</xdr:colOff>
      <xdr:row>0</xdr:row>
      <xdr:rowOff>200025</xdr:rowOff>
    </xdr:from>
    <xdr:to>
      <xdr:col>69</xdr:col>
      <xdr:colOff>114300</xdr:colOff>
      <xdr:row>4</xdr:row>
      <xdr:rowOff>0</xdr:rowOff>
    </xdr:to>
    <xdr:sp macro="" textlink="">
      <xdr:nvSpPr>
        <xdr:cNvPr id="98344" name="Text Box 40">
          <a:extLst>
            <a:ext uri="{FF2B5EF4-FFF2-40B4-BE49-F238E27FC236}">
              <a16:creationId xmlns:a16="http://schemas.microsoft.com/office/drawing/2014/main" id="{00000000-0008-0000-0100-000028800100}"/>
            </a:ext>
          </a:extLst>
        </xdr:cNvPr>
        <xdr:cNvSpPr txBox="1">
          <a:spLocks noChangeArrowheads="1"/>
        </xdr:cNvSpPr>
      </xdr:nvSpPr>
      <xdr:spPr bwMode="auto">
        <a:xfrm>
          <a:off x="6810375" y="200025"/>
          <a:ext cx="2133600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平成28年３月13日まで特休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平成28年３月14日以後休職(８割)となり、傷病手当金が生じる場合</a:t>
          </a:r>
        </a:p>
      </xdr:txBody>
    </xdr:sp>
    <xdr:clientData/>
  </xdr:twoCellAnchor>
  <xdr:twoCellAnchor>
    <xdr:from>
      <xdr:col>46</xdr:col>
      <xdr:colOff>66675</xdr:colOff>
      <xdr:row>0</xdr:row>
      <xdr:rowOff>152400</xdr:rowOff>
    </xdr:from>
    <xdr:to>
      <xdr:col>51</xdr:col>
      <xdr:colOff>133350</xdr:colOff>
      <xdr:row>4</xdr:row>
      <xdr:rowOff>47625</xdr:rowOff>
    </xdr:to>
    <xdr:sp macro="" textlink="">
      <xdr:nvSpPr>
        <xdr:cNvPr id="98345" name="Text Box 41">
          <a:extLst>
            <a:ext uri="{FF2B5EF4-FFF2-40B4-BE49-F238E27FC236}">
              <a16:creationId xmlns:a16="http://schemas.microsoft.com/office/drawing/2014/main" id="{00000000-0008-0000-0100-000029800100}"/>
            </a:ext>
          </a:extLst>
        </xdr:cNvPr>
        <xdr:cNvSpPr txBox="1">
          <a:spLocks noChangeArrowheads="1"/>
        </xdr:cNvSpPr>
      </xdr:nvSpPr>
      <xdr:spPr bwMode="auto">
        <a:xfrm>
          <a:off x="6267450" y="152400"/>
          <a:ext cx="6477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18288" rIns="0" bIns="18288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twoCellAnchor>
    <xdr:from>
      <xdr:col>46</xdr:col>
      <xdr:colOff>57150</xdr:colOff>
      <xdr:row>0</xdr:row>
      <xdr:rowOff>123825</xdr:rowOff>
    </xdr:from>
    <xdr:to>
      <xdr:col>69</xdr:col>
      <xdr:colOff>76200</xdr:colOff>
      <xdr:row>5</xdr:row>
      <xdr:rowOff>0</xdr:rowOff>
    </xdr:to>
    <xdr:sp macro="" textlink="">
      <xdr:nvSpPr>
        <xdr:cNvPr id="98346" name="Rectangle 42">
          <a:extLst>
            <a:ext uri="{FF2B5EF4-FFF2-40B4-BE49-F238E27FC236}">
              <a16:creationId xmlns:a16="http://schemas.microsoft.com/office/drawing/2014/main" id="{00000000-0008-0000-0100-00002A800100}"/>
            </a:ext>
          </a:extLst>
        </xdr:cNvPr>
        <xdr:cNvSpPr>
          <a:spLocks noChangeArrowheads="1"/>
        </xdr:cNvSpPr>
      </xdr:nvSpPr>
      <xdr:spPr bwMode="auto">
        <a:xfrm>
          <a:off x="6257925" y="123825"/>
          <a:ext cx="26479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5</xdr:row>
      <xdr:rowOff>9525</xdr:rowOff>
    </xdr:from>
    <xdr:to>
      <xdr:col>10</xdr:col>
      <xdr:colOff>57150</xdr:colOff>
      <xdr:row>7</xdr:row>
      <xdr:rowOff>180975</xdr:rowOff>
    </xdr:to>
    <xdr:sp macro="" textlink="">
      <xdr:nvSpPr>
        <xdr:cNvPr id="98349" name="Text Box 45">
          <a:extLst>
            <a:ext uri="{FF2B5EF4-FFF2-40B4-BE49-F238E27FC236}">
              <a16:creationId xmlns:a16="http://schemas.microsoft.com/office/drawing/2014/main" id="{00000000-0008-0000-0100-00002D800100}"/>
            </a:ext>
          </a:extLst>
        </xdr:cNvPr>
        <xdr:cNvSpPr txBox="1">
          <a:spLocks noChangeArrowheads="1"/>
        </xdr:cNvSpPr>
      </xdr:nvSpPr>
      <xdr:spPr bwMode="auto">
        <a:xfrm>
          <a:off x="114300" y="771525"/>
          <a:ext cx="18097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・計算式は変更しないでください　　・セルのコメント欄の説明もご確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認ください。</a:t>
          </a:r>
        </a:p>
      </xdr:txBody>
    </xdr:sp>
    <xdr:clientData/>
  </xdr:twoCellAnchor>
  <xdr:twoCellAnchor>
    <xdr:from>
      <xdr:col>32</xdr:col>
      <xdr:colOff>66675</xdr:colOff>
      <xdr:row>8</xdr:row>
      <xdr:rowOff>9525</xdr:rowOff>
    </xdr:from>
    <xdr:to>
      <xdr:col>39</xdr:col>
      <xdr:colOff>76200</xdr:colOff>
      <xdr:row>9</xdr:row>
      <xdr:rowOff>95250</xdr:rowOff>
    </xdr:to>
    <xdr:sp macro="" textlink="">
      <xdr:nvSpPr>
        <xdr:cNvPr id="98353" name="Text Box 49">
          <a:extLst>
            <a:ext uri="{FF2B5EF4-FFF2-40B4-BE49-F238E27FC236}">
              <a16:creationId xmlns:a16="http://schemas.microsoft.com/office/drawing/2014/main" id="{00000000-0008-0000-0100-000031800100}"/>
            </a:ext>
          </a:extLst>
        </xdr:cNvPr>
        <xdr:cNvSpPr txBox="1">
          <a:spLocks noChangeArrowheads="1"/>
        </xdr:cNvSpPr>
      </xdr:nvSpPr>
      <xdr:spPr bwMode="auto">
        <a:xfrm>
          <a:off x="4562475" y="1266825"/>
          <a:ext cx="8572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(所属所長または　給与事務担当者)</a:t>
          </a:r>
        </a:p>
      </xdr:txBody>
    </xdr:sp>
    <xdr:clientData/>
  </xdr:twoCellAnchor>
  <xdr:twoCellAnchor>
    <xdr:from>
      <xdr:col>48</xdr:col>
      <xdr:colOff>0</xdr:colOff>
      <xdr:row>18</xdr:row>
      <xdr:rowOff>104775</xdr:rowOff>
    </xdr:from>
    <xdr:to>
      <xdr:col>65</xdr:col>
      <xdr:colOff>66675</xdr:colOff>
      <xdr:row>27</xdr:row>
      <xdr:rowOff>47625</xdr:rowOff>
    </xdr:to>
    <xdr:sp macro="" textlink="">
      <xdr:nvSpPr>
        <xdr:cNvPr id="98354" name="AutoShape 50">
          <a:extLst>
            <a:ext uri="{FF2B5EF4-FFF2-40B4-BE49-F238E27FC236}">
              <a16:creationId xmlns:a16="http://schemas.microsoft.com/office/drawing/2014/main" id="{00000000-0008-0000-0100-000032800100}"/>
            </a:ext>
          </a:extLst>
        </xdr:cNvPr>
        <xdr:cNvSpPr>
          <a:spLocks noChangeArrowheads="1"/>
        </xdr:cNvSpPr>
      </xdr:nvSpPr>
      <xdr:spPr bwMode="auto">
        <a:xfrm>
          <a:off x="6410325" y="3048000"/>
          <a:ext cx="2057400" cy="1590675"/>
        </a:xfrm>
        <a:prstGeom prst="wedgeRoundRectCallout">
          <a:avLst>
            <a:gd name="adj1" fmla="val -68519"/>
            <a:gd name="adj2" fmla="val -230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※要確認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1" i="0" u="sng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休職中、義務教育等教員特別手当が支給されない場合は、計算式を削除して０円と入力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(奈良県での取扱いですので、市長村費の場合はご確認ください。)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54</xdr:col>
      <xdr:colOff>19050</xdr:colOff>
      <xdr:row>1</xdr:row>
      <xdr:rowOff>9525</xdr:rowOff>
    </xdr:to>
    <xdr:sp macro="" textlink="">
      <xdr:nvSpPr>
        <xdr:cNvPr id="90113" name="Text Box 1">
          <a:extLst>
            <a:ext uri="{FF2B5EF4-FFF2-40B4-BE49-F238E27FC236}">
              <a16:creationId xmlns:a16="http://schemas.microsoft.com/office/drawing/2014/main" id="{00000000-0008-0000-0200-000001600100}"/>
            </a:ext>
          </a:extLst>
        </xdr:cNvPr>
        <xdr:cNvSpPr txBox="1">
          <a:spLocks noChangeArrowheads="1"/>
        </xdr:cNvSpPr>
      </xdr:nvSpPr>
      <xdr:spPr bwMode="auto">
        <a:xfrm>
          <a:off x="28575" y="76200"/>
          <a:ext cx="66770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報酬支給額証明書の提出後に誤りを発見した場合、又は遡って内容が変更となり、支給された給与が精算された場合は、改めて該当月の報酬支給額証明書を作成し、差額精算依頼書とともにご提出ください。</a:t>
          </a:r>
        </a:p>
      </xdr:txBody>
    </xdr:sp>
    <xdr:clientData/>
  </xdr:twoCellAnchor>
  <xdr:twoCellAnchor>
    <xdr:from>
      <xdr:col>0</xdr:col>
      <xdr:colOff>28575</xdr:colOff>
      <xdr:row>1</xdr:row>
      <xdr:rowOff>38100</xdr:rowOff>
    </xdr:from>
    <xdr:to>
      <xdr:col>36</xdr:col>
      <xdr:colOff>85725</xdr:colOff>
      <xdr:row>3</xdr:row>
      <xdr:rowOff>28575</xdr:rowOff>
    </xdr:to>
    <xdr:sp macro="" textlink="">
      <xdr:nvSpPr>
        <xdr:cNvPr id="90114" name="Text Box 2">
          <a:extLst>
            <a:ext uri="{FF2B5EF4-FFF2-40B4-BE49-F238E27FC236}">
              <a16:creationId xmlns:a16="http://schemas.microsoft.com/office/drawing/2014/main" id="{00000000-0008-0000-0200-000002600100}"/>
            </a:ext>
          </a:extLst>
        </xdr:cNvPr>
        <xdr:cNvSpPr txBox="1">
          <a:spLocks noChangeArrowheads="1"/>
        </xdr:cNvSpPr>
      </xdr:nvSpPr>
      <xdr:spPr bwMode="auto">
        <a:xfrm>
          <a:off x="28575" y="476250"/>
          <a:ext cx="45148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※この様式は記載例です。適宜変更していただいてもかまいません。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※傷病手当金の差額精算が発生することは、必ず組合員にご説明ください。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A64"/>
  <sheetViews>
    <sheetView showGridLines="0" tabSelected="1" zoomScaleNormal="100" zoomScaleSheetLayoutView="100" workbookViewId="0"/>
  </sheetViews>
  <sheetFormatPr defaultRowHeight="13.5" outlineLevelRow="2" outlineLevelCol="2" x14ac:dyDescent="0.15"/>
  <cols>
    <col min="1" max="1" width="2.125" style="8" customWidth="1"/>
    <col min="2" max="2" width="1.875" style="8" customWidth="1"/>
    <col min="3" max="5" width="3.375" style="8" customWidth="1"/>
    <col min="6" max="6" width="3.5" style="8" customWidth="1" outlineLevel="1"/>
    <col min="7" max="8" width="1.75" style="8" customWidth="1" outlineLevel="1"/>
    <col min="9" max="9" width="2" style="8" customWidth="1" outlineLevel="1"/>
    <col min="10" max="10" width="1.375" style="8" customWidth="1" outlineLevel="1"/>
    <col min="11" max="11" width="2.375" style="8" customWidth="1" outlineLevel="1"/>
    <col min="12" max="12" width="1.625" style="8" customWidth="1" outlineLevel="1"/>
    <col min="13" max="13" width="1.375" style="8" customWidth="1" outlineLevel="1"/>
    <col min="14" max="14" width="1.5" style="8" customWidth="1" outlineLevel="2"/>
    <col min="15" max="17" width="1.375" style="8" customWidth="1" outlineLevel="2"/>
    <col min="18" max="18" width="1.75" style="8" customWidth="1" outlineLevel="1"/>
    <col min="19" max="19" width="1.5" style="8" customWidth="1" outlineLevel="1"/>
    <col min="20" max="21" width="1.25" style="8" customWidth="1" outlineLevel="1"/>
    <col min="22" max="22" width="1.375" style="8" customWidth="1" outlineLevel="1"/>
    <col min="23" max="23" width="1.875" style="8" customWidth="1" outlineLevel="1"/>
    <col min="24" max="24" width="2" style="8" customWidth="1" outlineLevel="1"/>
    <col min="25" max="25" width="1.375" style="8" customWidth="1" outlineLevel="1"/>
    <col min="26" max="26" width="1.625" style="8" customWidth="1" outlineLevel="1"/>
    <col min="27" max="27" width="1.25" style="8" customWidth="1"/>
    <col min="28" max="28" width="1.625" style="8" customWidth="1"/>
    <col min="29" max="29" width="1.75" style="8" customWidth="1"/>
    <col min="30" max="30" width="1.375" style="8" customWidth="1"/>
    <col min="31" max="31" width="1.625" style="8" customWidth="1"/>
    <col min="32" max="32" width="2.125" style="8" customWidth="1"/>
    <col min="33" max="33" width="1.75" style="8" customWidth="1"/>
    <col min="34" max="34" width="1.25" style="8" customWidth="1"/>
    <col min="35" max="35" width="1.5" style="11" customWidth="1"/>
    <col min="36" max="36" width="1.375" style="8" customWidth="1"/>
    <col min="37" max="37" width="1.875" style="8" customWidth="1"/>
    <col min="38" max="38" width="2" style="8" customWidth="1"/>
    <col min="39" max="39" width="1.375" style="8" customWidth="1"/>
    <col min="40" max="40" width="1.625" style="8" customWidth="1"/>
    <col min="41" max="41" width="1.125" style="8" customWidth="1"/>
    <col min="42" max="42" width="1.75" style="8" customWidth="1"/>
    <col min="43" max="43" width="1.875" style="8" customWidth="1"/>
    <col min="44" max="44" width="1.125" style="8" customWidth="1"/>
    <col min="45" max="45" width="1.625" style="8" customWidth="1"/>
    <col min="46" max="46" width="2.125" style="8" customWidth="1"/>
    <col min="47" max="47" width="1.5" style="8" customWidth="1"/>
    <col min="48" max="48" width="1.25" style="8" customWidth="1"/>
    <col min="49" max="50" width="1.5" style="8" customWidth="1"/>
    <col min="51" max="51" width="1.875" style="8" customWidth="1"/>
    <col min="52" max="52" width="2" style="8" customWidth="1"/>
    <col min="53" max="53" width="1.375" style="8" customWidth="1"/>
    <col min="54" max="54" width="1.625" style="8" customWidth="1"/>
    <col min="55" max="55" width="1.25" style="8" customWidth="1"/>
    <col min="56" max="56" width="1.75" style="8" customWidth="1"/>
    <col min="57" max="58" width="1.375" style="8" customWidth="1"/>
    <col min="59" max="59" width="1.625" style="8" customWidth="1"/>
    <col min="60" max="60" width="2.125" style="8" customWidth="1"/>
    <col min="61" max="64" width="1.25" style="8" customWidth="1"/>
    <col min="65" max="65" width="1.75" style="8" customWidth="1"/>
    <col min="66" max="66" width="1" style="8" customWidth="1"/>
    <col min="67" max="67" width="1.375" style="8" customWidth="1"/>
    <col min="68" max="68" width="2" style="8" customWidth="1"/>
    <col min="69" max="69" width="1.25" style="8" customWidth="1"/>
    <col min="70" max="78" width="1.625" style="8" customWidth="1"/>
    <col min="79" max="141" width="9" style="8"/>
    <col min="142" max="167" width="4.625" style="8" customWidth="1"/>
    <col min="168" max="16384" width="9" style="8"/>
  </cols>
  <sheetData>
    <row r="1" spans="1:209" ht="12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75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209" ht="18" customHeight="1" x14ac:dyDescent="0.2">
      <c r="A2" s="1"/>
      <c r="B2" s="76"/>
      <c r="C2" s="1"/>
      <c r="D2" s="1"/>
      <c r="E2" s="1"/>
      <c r="F2" s="376" t="s">
        <v>56</v>
      </c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376"/>
      <c r="AZ2" s="376"/>
      <c r="BA2" s="376"/>
      <c r="BB2" s="376"/>
      <c r="BC2" s="376"/>
      <c r="BD2" s="376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EP2" s="12"/>
      <c r="EQ2" s="13"/>
      <c r="ER2" s="13"/>
      <c r="ES2" s="13"/>
      <c r="ET2" s="13"/>
      <c r="EU2" s="13"/>
    </row>
    <row r="3" spans="1:209" ht="7.5" customHeight="1" x14ac:dyDescent="0.2">
      <c r="A3" s="1"/>
      <c r="B3" s="1"/>
      <c r="C3" s="1"/>
      <c r="D3" s="1"/>
      <c r="E3" s="1"/>
      <c r="F3" s="1"/>
      <c r="G3" s="1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EP3" s="13"/>
      <c r="EQ3" s="13"/>
      <c r="ER3" s="13"/>
      <c r="ES3" s="13"/>
      <c r="ET3" s="13"/>
      <c r="EU3" s="13"/>
    </row>
    <row r="4" spans="1:209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08" t="s">
        <v>208</v>
      </c>
      <c r="M4" s="377"/>
      <c r="N4" s="377"/>
      <c r="O4" s="378"/>
      <c r="P4" s="378"/>
      <c r="Q4" s="379" t="s">
        <v>1</v>
      </c>
      <c r="R4" s="379"/>
      <c r="S4" s="378"/>
      <c r="T4" s="378"/>
      <c r="U4" s="80" t="s">
        <v>114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1"/>
      <c r="AO4" s="80"/>
      <c r="AP4" s="80"/>
      <c r="AQ4" s="80"/>
      <c r="AR4" s="80"/>
      <c r="AS4" s="80"/>
      <c r="AT4" s="80"/>
      <c r="AU4" s="82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1"/>
      <c r="BP4" s="1"/>
      <c r="BQ4" s="1"/>
      <c r="BR4" s="1"/>
      <c r="EP4" s="13"/>
      <c r="EQ4" s="13"/>
      <c r="ER4" s="13"/>
      <c r="ES4" s="13"/>
      <c r="ET4" s="13"/>
      <c r="EU4" s="13"/>
    </row>
    <row r="5" spans="1:209" ht="4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80"/>
      <c r="M5" s="80"/>
      <c r="N5" s="80"/>
      <c r="O5" s="83"/>
      <c r="P5" s="83"/>
      <c r="Q5" s="83"/>
      <c r="R5" s="83"/>
      <c r="S5" s="83"/>
      <c r="T5" s="83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1"/>
      <c r="AO5" s="80"/>
      <c r="AP5" s="80"/>
      <c r="AQ5" s="80"/>
      <c r="AR5" s="80"/>
      <c r="AS5" s="80"/>
      <c r="AT5" s="80"/>
      <c r="AU5" s="82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1"/>
      <c r="BP5" s="1"/>
      <c r="BQ5" s="1"/>
      <c r="BR5" s="1"/>
    </row>
    <row r="6" spans="1:209" ht="12" customHeight="1" x14ac:dyDescent="0.15">
      <c r="A6" s="1"/>
      <c r="B6" s="1"/>
      <c r="C6" s="1"/>
      <c r="D6" s="1"/>
      <c r="E6" s="1"/>
      <c r="F6" s="3"/>
      <c r="G6" s="3"/>
      <c r="H6" s="3"/>
      <c r="I6" s="3"/>
      <c r="J6" s="3"/>
      <c r="K6" s="383" t="s">
        <v>208</v>
      </c>
      <c r="L6" s="383"/>
      <c r="M6" s="383"/>
      <c r="N6" s="378"/>
      <c r="O6" s="378"/>
      <c r="P6" s="384" t="s">
        <v>1</v>
      </c>
      <c r="Q6" s="384"/>
      <c r="R6" s="378"/>
      <c r="S6" s="378"/>
      <c r="T6" s="384" t="s">
        <v>7</v>
      </c>
      <c r="U6" s="384"/>
      <c r="V6" s="378"/>
      <c r="W6" s="378"/>
      <c r="X6" s="385" t="s">
        <v>8</v>
      </c>
      <c r="Y6" s="385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74" t="s">
        <v>6</v>
      </c>
      <c r="AP6" s="374"/>
      <c r="AQ6" s="374"/>
      <c r="AR6" s="374"/>
      <c r="AS6" s="380"/>
      <c r="AT6" s="380"/>
      <c r="AU6" s="380"/>
      <c r="AV6" s="380"/>
      <c r="AW6" s="380"/>
      <c r="AX6" s="380"/>
      <c r="AY6" s="380"/>
      <c r="AZ6" s="380"/>
      <c r="BA6" s="380"/>
      <c r="BB6" s="380"/>
      <c r="BC6" s="380"/>
      <c r="BD6" s="380"/>
      <c r="BE6" s="380"/>
      <c r="BF6" s="380"/>
      <c r="BG6" s="380"/>
      <c r="BH6" s="380"/>
      <c r="BI6" s="380"/>
      <c r="BJ6" s="380"/>
      <c r="BK6" s="380"/>
      <c r="BL6" s="3"/>
      <c r="BM6" s="3"/>
      <c r="BN6" s="3"/>
      <c r="BO6" s="3"/>
      <c r="BP6" s="3"/>
      <c r="BQ6" s="3"/>
      <c r="BR6" s="1"/>
    </row>
    <row r="7" spans="1:209" ht="9.9499999999999993" customHeight="1" x14ac:dyDescent="0.15">
      <c r="A7" s="1"/>
      <c r="B7" s="58"/>
      <c r="C7" s="58"/>
      <c r="D7" s="58"/>
      <c r="E7" s="58"/>
      <c r="F7" s="58"/>
      <c r="G7" s="3"/>
      <c r="H7" s="3"/>
      <c r="I7" s="3"/>
      <c r="J7" s="3"/>
      <c r="K7" s="383"/>
      <c r="L7" s="383"/>
      <c r="M7" s="383"/>
      <c r="N7" s="378"/>
      <c r="O7" s="378"/>
      <c r="P7" s="384"/>
      <c r="Q7" s="384"/>
      <c r="R7" s="378"/>
      <c r="S7" s="378"/>
      <c r="T7" s="384"/>
      <c r="U7" s="384"/>
      <c r="V7" s="378"/>
      <c r="W7" s="378"/>
      <c r="X7" s="385"/>
      <c r="Y7" s="385"/>
      <c r="Z7" s="3"/>
      <c r="AA7" s="3"/>
      <c r="AB7" s="3"/>
      <c r="AC7" s="3"/>
      <c r="AD7" s="3"/>
      <c r="AE7" s="3"/>
      <c r="AF7" s="3"/>
      <c r="AG7" s="381" t="s">
        <v>9</v>
      </c>
      <c r="AH7" s="381"/>
      <c r="AI7" s="381"/>
      <c r="AJ7" s="381"/>
      <c r="AK7" s="381"/>
      <c r="AL7" s="381"/>
      <c r="AM7" s="381"/>
      <c r="AN7" s="3"/>
      <c r="AO7" s="374"/>
      <c r="AP7" s="374"/>
      <c r="AQ7" s="374"/>
      <c r="AR7" s="374"/>
      <c r="AS7" s="380"/>
      <c r="AT7" s="380"/>
      <c r="AU7" s="380"/>
      <c r="AV7" s="380"/>
      <c r="AW7" s="380"/>
      <c r="AX7" s="380"/>
      <c r="AY7" s="380"/>
      <c r="AZ7" s="380"/>
      <c r="BA7" s="380"/>
      <c r="BB7" s="380"/>
      <c r="BC7" s="380"/>
      <c r="BD7" s="380"/>
      <c r="BE7" s="380"/>
      <c r="BF7" s="380"/>
      <c r="BG7" s="380"/>
      <c r="BH7" s="380"/>
      <c r="BI7" s="380"/>
      <c r="BJ7" s="380"/>
      <c r="BK7" s="380"/>
      <c r="BL7" s="3"/>
      <c r="BM7" s="3"/>
      <c r="BN7" s="3"/>
      <c r="BO7" s="3"/>
      <c r="BP7" s="3"/>
      <c r="BQ7" s="3"/>
      <c r="BR7" s="1"/>
    </row>
    <row r="8" spans="1:209" ht="15" customHeight="1" thickBot="1" x14ac:dyDescent="0.2">
      <c r="A8" s="1"/>
      <c r="B8" s="1"/>
      <c r="C8" s="1"/>
      <c r="D8" s="1"/>
      <c r="E8" s="1"/>
      <c r="F8" s="8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85"/>
      <c r="AE8" s="9"/>
      <c r="AF8" s="3"/>
      <c r="AG8" s="381"/>
      <c r="AH8" s="381"/>
      <c r="AI8" s="381"/>
      <c r="AJ8" s="381"/>
      <c r="AK8" s="381"/>
      <c r="AL8" s="381"/>
      <c r="AM8" s="381"/>
      <c r="AN8" s="3"/>
      <c r="AO8" s="152" t="s">
        <v>10</v>
      </c>
      <c r="AP8" s="152"/>
      <c r="AQ8" s="152"/>
      <c r="AR8" s="152"/>
      <c r="AS8" s="382"/>
      <c r="AT8" s="382"/>
      <c r="AU8" s="382"/>
      <c r="AV8" s="382"/>
      <c r="AW8" s="382"/>
      <c r="AX8" s="382"/>
      <c r="AY8" s="382"/>
      <c r="AZ8" s="382"/>
      <c r="BA8" s="382"/>
      <c r="BB8" s="382"/>
      <c r="BC8" s="382"/>
      <c r="BD8" s="382"/>
      <c r="BE8" s="382"/>
      <c r="BF8" s="382"/>
      <c r="BG8" s="382"/>
      <c r="BH8" s="382"/>
      <c r="BI8" s="382"/>
      <c r="BJ8" s="382"/>
      <c r="BK8" s="382"/>
      <c r="BL8" s="1"/>
      <c r="BR8" s="1"/>
    </row>
    <row r="9" spans="1:209" ht="20.100000000000001" customHeight="1" thickBot="1" x14ac:dyDescent="0.2">
      <c r="A9" s="1"/>
      <c r="B9" s="85"/>
      <c r="C9" s="369"/>
      <c r="D9" s="370" t="str">
        <f>IF(C18="","",IF(DQ18&gt;0,DX9,""))</f>
        <v/>
      </c>
      <c r="E9" s="370"/>
      <c r="F9" s="370"/>
      <c r="G9" s="3"/>
      <c r="H9" s="357" t="s">
        <v>11</v>
      </c>
      <c r="I9" s="358"/>
      <c r="J9" s="358"/>
      <c r="K9" s="358"/>
      <c r="L9" s="358"/>
      <c r="M9" s="358"/>
      <c r="N9" s="358"/>
      <c r="O9" s="358"/>
      <c r="P9" s="358"/>
      <c r="Q9" s="359"/>
      <c r="R9" s="371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3"/>
      <c r="AF9" s="86"/>
      <c r="AG9" s="71"/>
      <c r="AH9" s="9"/>
      <c r="AI9" s="9"/>
      <c r="AJ9" s="9"/>
      <c r="AK9" s="9"/>
      <c r="AL9" s="9"/>
      <c r="AM9" s="9"/>
      <c r="AN9" s="9"/>
      <c r="AO9" s="374" t="s">
        <v>0</v>
      </c>
      <c r="AP9" s="374"/>
      <c r="AQ9" s="374"/>
      <c r="AR9" s="374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1"/>
      <c r="BR9" s="1"/>
      <c r="DX9" s="46" t="s">
        <v>77</v>
      </c>
      <c r="GS9" s="47"/>
      <c r="GT9" s="47"/>
      <c r="GU9" s="47"/>
      <c r="GV9" s="47"/>
      <c r="GW9" s="47"/>
      <c r="GX9" s="47"/>
      <c r="GY9" s="47"/>
      <c r="GZ9" s="47"/>
      <c r="HA9" s="47"/>
    </row>
    <row r="10" spans="1:209" ht="15" customHeight="1" thickBot="1" x14ac:dyDescent="0.2">
      <c r="A10" s="1"/>
      <c r="B10" s="1"/>
      <c r="C10" s="369"/>
      <c r="D10" s="370"/>
      <c r="E10" s="370"/>
      <c r="F10" s="370"/>
      <c r="G10" s="3"/>
      <c r="H10" s="357" t="s">
        <v>60</v>
      </c>
      <c r="I10" s="358"/>
      <c r="J10" s="358"/>
      <c r="K10" s="358"/>
      <c r="L10" s="358"/>
      <c r="M10" s="358"/>
      <c r="N10" s="358"/>
      <c r="O10" s="358"/>
      <c r="P10" s="358"/>
      <c r="Q10" s="359"/>
      <c r="R10" s="360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2"/>
      <c r="AF10" s="1"/>
      <c r="AG10" s="3"/>
      <c r="AH10" s="3"/>
      <c r="AI10" s="3"/>
      <c r="AJ10" s="3"/>
      <c r="AK10" s="3"/>
      <c r="AL10" s="3"/>
      <c r="AM10" s="70" t="s">
        <v>58</v>
      </c>
      <c r="AN10" s="70"/>
      <c r="AO10" s="70"/>
      <c r="AP10" s="70"/>
      <c r="AQ10" s="87"/>
      <c r="AR10" s="70"/>
      <c r="AS10" s="363"/>
      <c r="AT10" s="363"/>
      <c r="AU10" s="363"/>
      <c r="AV10" s="363"/>
      <c r="AW10" s="363"/>
      <c r="AX10" s="363"/>
      <c r="AY10" s="363"/>
      <c r="AZ10" s="363"/>
      <c r="BA10" s="363"/>
      <c r="BB10" s="363"/>
      <c r="BC10" s="363"/>
      <c r="BD10" s="363"/>
      <c r="BE10" s="363"/>
      <c r="BF10" s="363"/>
      <c r="BG10" s="363"/>
      <c r="BH10" s="363"/>
      <c r="BI10" s="363"/>
      <c r="BJ10" s="363"/>
      <c r="BK10" s="363"/>
      <c r="BL10" s="1" t="s">
        <v>209</v>
      </c>
      <c r="BR10" s="1"/>
      <c r="GW10" s="47"/>
      <c r="GX10" s="47"/>
      <c r="GY10" s="47"/>
      <c r="GZ10" s="47"/>
      <c r="HA10" s="47"/>
    </row>
    <row r="11" spans="1:209" ht="7.7" customHeight="1" thickBot="1" x14ac:dyDescent="0.2">
      <c r="A11" s="1"/>
      <c r="B11" s="1"/>
      <c r="C11" s="1"/>
      <c r="D11" s="1"/>
      <c r="E11" s="1"/>
      <c r="F11" s="3"/>
      <c r="G11" s="3"/>
      <c r="H11" s="357"/>
      <c r="I11" s="358"/>
      <c r="J11" s="358"/>
      <c r="K11" s="358"/>
      <c r="L11" s="358"/>
      <c r="M11" s="358"/>
      <c r="N11" s="358"/>
      <c r="O11" s="358"/>
      <c r="P11" s="358"/>
      <c r="Q11" s="359"/>
      <c r="R11" s="360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2"/>
      <c r="AF11" s="1"/>
      <c r="AG11" s="43"/>
      <c r="AH11" s="43"/>
      <c r="AI11" s="88"/>
      <c r="AJ11" s="89"/>
      <c r="AK11" s="89"/>
      <c r="AL11" s="88"/>
      <c r="AM11" s="68"/>
      <c r="AN11" s="68"/>
      <c r="AO11" s="68"/>
      <c r="AP11" s="68"/>
      <c r="AQ11" s="68"/>
      <c r="AR11" s="68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129"/>
      <c r="BI11" s="129"/>
      <c r="BJ11" s="129"/>
      <c r="BK11" s="129"/>
      <c r="BL11" s="130"/>
      <c r="BM11" s="51"/>
      <c r="BN11" s="51"/>
      <c r="BO11" s="51"/>
      <c r="BP11" s="92"/>
      <c r="BQ11" s="1"/>
      <c r="BR11" s="1"/>
    </row>
    <row r="12" spans="1:209" ht="13.5" customHeight="1" x14ac:dyDescent="0.15">
      <c r="A12" s="1"/>
      <c r="B12" s="1"/>
      <c r="C12" s="364" t="s">
        <v>12</v>
      </c>
      <c r="D12" s="365"/>
      <c r="E12" s="365"/>
      <c r="F12" s="366"/>
      <c r="G12" s="92"/>
      <c r="H12" s="265" t="s">
        <v>13</v>
      </c>
      <c r="I12" s="266"/>
      <c r="J12" s="266"/>
      <c r="K12" s="266"/>
      <c r="L12" s="266"/>
      <c r="M12" s="266"/>
      <c r="N12" s="266"/>
      <c r="O12" s="266"/>
      <c r="P12" s="266"/>
      <c r="Q12" s="267"/>
      <c r="R12" s="316" t="s">
        <v>208</v>
      </c>
      <c r="S12" s="317"/>
      <c r="T12" s="367" t="str">
        <f>IF(+O4="","",O4)</f>
        <v/>
      </c>
      <c r="U12" s="367"/>
      <c r="V12" s="317" t="s">
        <v>1</v>
      </c>
      <c r="W12" s="367" t="str">
        <f>IF(+S4="","",S4)</f>
        <v/>
      </c>
      <c r="X12" s="367"/>
      <c r="Y12" s="317" t="s">
        <v>2</v>
      </c>
      <c r="Z12" s="356">
        <v>1</v>
      </c>
      <c r="AA12" s="356"/>
      <c r="AB12" s="93" t="s">
        <v>3</v>
      </c>
      <c r="AC12" s="93" t="s">
        <v>116</v>
      </c>
      <c r="AD12" s="93"/>
      <c r="AE12" s="94"/>
      <c r="AF12" s="316" t="s">
        <v>208</v>
      </c>
      <c r="AG12" s="317"/>
      <c r="AH12" s="353"/>
      <c r="AI12" s="353"/>
      <c r="AJ12" s="317" t="s">
        <v>1</v>
      </c>
      <c r="AK12" s="353"/>
      <c r="AL12" s="353"/>
      <c r="AM12" s="317" t="s">
        <v>2</v>
      </c>
      <c r="AN12" s="355"/>
      <c r="AO12" s="355"/>
      <c r="AP12" s="93" t="s">
        <v>3</v>
      </c>
      <c r="AQ12" s="93" t="s">
        <v>116</v>
      </c>
      <c r="AR12" s="93"/>
      <c r="AS12" s="94"/>
      <c r="AT12" s="316" t="s">
        <v>208</v>
      </c>
      <c r="AU12" s="317"/>
      <c r="AV12" s="353"/>
      <c r="AW12" s="353"/>
      <c r="AX12" s="317" t="s">
        <v>1</v>
      </c>
      <c r="AY12" s="353"/>
      <c r="AZ12" s="353"/>
      <c r="BA12" s="317" t="s">
        <v>2</v>
      </c>
      <c r="BB12" s="355"/>
      <c r="BC12" s="355"/>
      <c r="BD12" s="93" t="s">
        <v>3</v>
      </c>
      <c r="BE12" s="93" t="s">
        <v>116</v>
      </c>
      <c r="BF12" s="93"/>
      <c r="BG12" s="95"/>
      <c r="BH12" s="341"/>
      <c r="BI12" s="341"/>
      <c r="BJ12" s="341"/>
      <c r="BK12" s="341"/>
      <c r="BL12" s="341"/>
      <c r="BM12" s="341"/>
      <c r="BN12" s="341"/>
      <c r="BO12" s="341"/>
      <c r="BP12" s="341"/>
      <c r="BQ12" s="1"/>
      <c r="BR12" s="1"/>
      <c r="DX12" s="8" t="s">
        <v>78</v>
      </c>
    </row>
    <row r="13" spans="1:209" ht="13.5" customHeight="1" x14ac:dyDescent="0.15">
      <c r="A13" s="1"/>
      <c r="B13" s="1"/>
      <c r="C13" s="342"/>
      <c r="D13" s="343"/>
      <c r="E13" s="343"/>
      <c r="F13" s="293" t="s">
        <v>104</v>
      </c>
      <c r="G13" s="96"/>
      <c r="H13" s="305"/>
      <c r="I13" s="306"/>
      <c r="J13" s="306"/>
      <c r="K13" s="306"/>
      <c r="L13" s="306"/>
      <c r="M13" s="306"/>
      <c r="N13" s="306"/>
      <c r="O13" s="306"/>
      <c r="P13" s="306"/>
      <c r="Q13" s="307"/>
      <c r="R13" s="319"/>
      <c r="S13" s="320"/>
      <c r="T13" s="368"/>
      <c r="U13" s="368"/>
      <c r="V13" s="320"/>
      <c r="W13" s="368"/>
      <c r="X13" s="368"/>
      <c r="Y13" s="320"/>
      <c r="Z13" s="346"/>
      <c r="AA13" s="346"/>
      <c r="AB13" s="97" t="s">
        <v>3</v>
      </c>
      <c r="AC13" s="97" t="s">
        <v>117</v>
      </c>
      <c r="AD13" s="97"/>
      <c r="AE13" s="98"/>
      <c r="AF13" s="319"/>
      <c r="AG13" s="320"/>
      <c r="AH13" s="354"/>
      <c r="AI13" s="354"/>
      <c r="AJ13" s="320"/>
      <c r="AK13" s="354"/>
      <c r="AL13" s="354"/>
      <c r="AM13" s="320"/>
      <c r="AN13" s="347"/>
      <c r="AO13" s="347"/>
      <c r="AP13" s="97" t="s">
        <v>3</v>
      </c>
      <c r="AQ13" s="97" t="s">
        <v>117</v>
      </c>
      <c r="AR13" s="97"/>
      <c r="AS13" s="98"/>
      <c r="AT13" s="319"/>
      <c r="AU13" s="320"/>
      <c r="AV13" s="354"/>
      <c r="AW13" s="354"/>
      <c r="AX13" s="320"/>
      <c r="AY13" s="354"/>
      <c r="AZ13" s="354"/>
      <c r="BA13" s="320"/>
      <c r="BB13" s="348"/>
      <c r="BC13" s="348"/>
      <c r="BD13" s="97" t="s">
        <v>3</v>
      </c>
      <c r="BE13" s="97" t="s">
        <v>117</v>
      </c>
      <c r="BF13" s="97"/>
      <c r="BG13" s="99"/>
      <c r="BH13" s="1"/>
      <c r="BI13" s="1"/>
    </row>
    <row r="14" spans="1:209" ht="15" customHeight="1" outlineLevel="1" thickBot="1" x14ac:dyDescent="0.2">
      <c r="A14" s="1"/>
      <c r="B14" s="1"/>
      <c r="C14" s="344"/>
      <c r="D14" s="345"/>
      <c r="E14" s="345"/>
      <c r="F14" s="295"/>
      <c r="G14" s="96"/>
      <c r="H14" s="349" t="s">
        <v>81</v>
      </c>
      <c r="I14" s="350"/>
      <c r="J14" s="350"/>
      <c r="K14" s="350"/>
      <c r="L14" s="350"/>
      <c r="M14" s="350"/>
      <c r="N14" s="350"/>
      <c r="O14" s="350"/>
      <c r="P14" s="350"/>
      <c r="Q14" s="351"/>
      <c r="R14" s="335" t="s">
        <v>121</v>
      </c>
      <c r="S14" s="336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36" t="s">
        <v>8</v>
      </c>
      <c r="AE14" s="340"/>
      <c r="AF14" s="335" t="s">
        <v>122</v>
      </c>
      <c r="AG14" s="336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6" t="s">
        <v>8</v>
      </c>
      <c r="AS14" s="340"/>
      <c r="AT14" s="335" t="s">
        <v>123</v>
      </c>
      <c r="AU14" s="336"/>
      <c r="AV14" s="337"/>
      <c r="AW14" s="337"/>
      <c r="AX14" s="337"/>
      <c r="AY14" s="337"/>
      <c r="AZ14" s="337"/>
      <c r="BA14" s="337"/>
      <c r="BB14" s="338"/>
      <c r="BC14" s="338"/>
      <c r="BD14" s="338"/>
      <c r="BE14" s="337"/>
      <c r="BF14" s="336" t="s">
        <v>8</v>
      </c>
      <c r="BG14" s="339"/>
      <c r="BH14" s="1"/>
      <c r="BI14" s="1"/>
      <c r="DO14" s="8" t="s">
        <v>79</v>
      </c>
    </row>
    <row r="15" spans="1:209" ht="12" customHeight="1" outlineLevel="1" thickBot="1" x14ac:dyDescent="0.2">
      <c r="A15" s="1"/>
      <c r="B15" s="1"/>
      <c r="C15" s="322" t="s">
        <v>80</v>
      </c>
      <c r="D15" s="323"/>
      <c r="E15" s="323"/>
      <c r="F15" s="324"/>
      <c r="G15" s="92"/>
      <c r="H15" s="328" t="s">
        <v>14</v>
      </c>
      <c r="I15" s="329"/>
      <c r="J15" s="329"/>
      <c r="K15" s="329"/>
      <c r="L15" s="329"/>
      <c r="M15" s="329"/>
      <c r="N15" s="329"/>
      <c r="O15" s="329"/>
      <c r="P15" s="329"/>
      <c r="Q15" s="330"/>
      <c r="R15" s="73"/>
      <c r="S15" s="74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160" t="s">
        <v>15</v>
      </c>
      <c r="AE15" s="310"/>
      <c r="AF15" s="100"/>
      <c r="AG15" s="101"/>
      <c r="AH15" s="309"/>
      <c r="AI15" s="309"/>
      <c r="AJ15" s="309"/>
      <c r="AK15" s="309"/>
      <c r="AL15" s="309"/>
      <c r="AM15" s="309"/>
      <c r="AN15" s="309"/>
      <c r="AO15" s="309"/>
      <c r="AP15" s="309"/>
      <c r="AQ15" s="309"/>
      <c r="AR15" s="160" t="s">
        <v>15</v>
      </c>
      <c r="AS15" s="310"/>
      <c r="AT15" s="102"/>
      <c r="AU15" s="102"/>
      <c r="AV15" s="309"/>
      <c r="AW15" s="309"/>
      <c r="AX15" s="309"/>
      <c r="AY15" s="309"/>
      <c r="AZ15" s="309"/>
      <c r="BA15" s="309"/>
      <c r="BB15" s="309"/>
      <c r="BC15" s="309"/>
      <c r="BD15" s="309"/>
      <c r="BE15" s="309"/>
      <c r="BF15" s="160" t="s">
        <v>15</v>
      </c>
      <c r="BG15" s="311"/>
      <c r="BH15" s="1"/>
      <c r="BI15" s="1"/>
    </row>
    <row r="16" spans="1:209" ht="9.9499999999999993" customHeight="1" outlineLevel="1" x14ac:dyDescent="0.15">
      <c r="A16" s="1"/>
      <c r="B16" s="1"/>
      <c r="C16" s="325"/>
      <c r="D16" s="326"/>
      <c r="E16" s="326"/>
      <c r="F16" s="327"/>
      <c r="G16" s="1"/>
      <c r="H16" s="332" t="s">
        <v>204</v>
      </c>
      <c r="I16" s="333"/>
      <c r="J16" s="333"/>
      <c r="K16" s="333"/>
      <c r="L16" s="333"/>
      <c r="M16" s="333"/>
      <c r="N16" s="333"/>
      <c r="O16" s="333"/>
      <c r="P16" s="333"/>
      <c r="Q16" s="334"/>
      <c r="R16" s="312" t="s">
        <v>16</v>
      </c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313"/>
      <c r="AF16" s="312" t="s">
        <v>16</v>
      </c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313"/>
      <c r="AT16" s="316" t="s">
        <v>16</v>
      </c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8"/>
      <c r="BH16" s="1"/>
      <c r="BI16" s="1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DO16" s="8" t="s">
        <v>73</v>
      </c>
    </row>
    <row r="17" spans="1:125" ht="12" customHeight="1" outlineLevel="1" x14ac:dyDescent="0.15">
      <c r="A17" s="1"/>
      <c r="B17" s="1"/>
      <c r="C17" s="325"/>
      <c r="D17" s="326"/>
      <c r="E17" s="326"/>
      <c r="F17" s="327"/>
      <c r="G17" s="92"/>
      <c r="H17" s="305" t="s">
        <v>18</v>
      </c>
      <c r="I17" s="306"/>
      <c r="J17" s="306"/>
      <c r="K17" s="307"/>
      <c r="L17" s="215" t="s">
        <v>74</v>
      </c>
      <c r="M17" s="204"/>
      <c r="N17" s="204"/>
      <c r="O17" s="204"/>
      <c r="P17" s="204"/>
      <c r="Q17" s="205"/>
      <c r="R17" s="314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315"/>
      <c r="AF17" s="314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  <c r="AR17" s="273"/>
      <c r="AS17" s="315"/>
      <c r="AT17" s="319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1"/>
      <c r="BH17" s="1"/>
      <c r="BI17" s="1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</row>
    <row r="18" spans="1:125" ht="15" customHeight="1" outlineLevel="1" x14ac:dyDescent="0.15">
      <c r="A18" s="1"/>
      <c r="B18" s="1"/>
      <c r="C18" s="299"/>
      <c r="D18" s="300"/>
      <c r="E18" s="300"/>
      <c r="F18" s="303" t="s">
        <v>105</v>
      </c>
      <c r="G18" s="96"/>
      <c r="H18" s="305" t="s">
        <v>115</v>
      </c>
      <c r="I18" s="306"/>
      <c r="J18" s="306"/>
      <c r="K18" s="307"/>
      <c r="L18" s="283">
        <v>0</v>
      </c>
      <c r="M18" s="284"/>
      <c r="N18" s="284"/>
      <c r="O18" s="284"/>
      <c r="P18" s="284"/>
      <c r="Q18" s="285"/>
      <c r="R18" s="140" t="str">
        <f>IF(L18="","",IF(T14="","",IF(L18&lt;0,"エラー",ROUNDDOWN(L18*T$15/10*T$14/$C$18,0))))</f>
        <v/>
      </c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2" t="str">
        <f t="shared" ref="AD18:AD23" si="0">IF(L18="","",IF(T$14="","","円"))</f>
        <v/>
      </c>
      <c r="AE18" s="144"/>
      <c r="AF18" s="140" t="str">
        <f>IF($L18="","",IF(AH$14="","",IF($L18&lt;0,"エラー",ROUNDDOWN($L18*AH$15/10*AH$14/$C$18,0))))</f>
        <v/>
      </c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2" t="str">
        <f>IF($L18="","",IF(AH$14="","","円"))</f>
        <v/>
      </c>
      <c r="AS18" s="144"/>
      <c r="AT18" s="140" t="str">
        <f t="shared" ref="AT18:AT23" si="1">IF($L18="","",IF(AV$14="","",IF($L18&lt;0,"エラー",ROUNDDOWN($L18*AV$15/10*AV$14/$C$18,0))))</f>
        <v/>
      </c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2" t="str">
        <f t="shared" ref="BF18:BF23" si="2">IF($L18="","",IF(AV$14="","","円"))</f>
        <v/>
      </c>
      <c r="BG18" s="143"/>
      <c r="BH18" s="1"/>
      <c r="BI18" s="1"/>
      <c r="BJ18" s="109"/>
      <c r="BK18" s="131"/>
      <c r="BL18" s="131"/>
      <c r="BM18" s="131"/>
      <c r="BN18" s="131"/>
      <c r="BO18" s="131"/>
      <c r="BP18" s="131"/>
      <c r="BQ18" s="131"/>
      <c r="BR18" s="131"/>
      <c r="BS18" s="131"/>
      <c r="BT18" s="109"/>
      <c r="DO18" s="8">
        <f>IF(L18&lt;0,1,0)</f>
        <v>0</v>
      </c>
      <c r="DQ18" s="115">
        <f>C18-(T14+AH14+AV14)</f>
        <v>0</v>
      </c>
    </row>
    <row r="19" spans="1:125" ht="15" customHeight="1" outlineLevel="1" thickBot="1" x14ac:dyDescent="0.2">
      <c r="A19" s="1"/>
      <c r="B19" s="1"/>
      <c r="C19" s="301"/>
      <c r="D19" s="302"/>
      <c r="E19" s="302"/>
      <c r="F19" s="304"/>
      <c r="G19" s="96"/>
      <c r="H19" s="308" t="s">
        <v>119</v>
      </c>
      <c r="I19" s="204"/>
      <c r="J19" s="204"/>
      <c r="K19" s="205"/>
      <c r="L19" s="283">
        <v>0</v>
      </c>
      <c r="M19" s="284"/>
      <c r="N19" s="284"/>
      <c r="O19" s="284"/>
      <c r="P19" s="284"/>
      <c r="Q19" s="285"/>
      <c r="R19" s="140" t="e">
        <f>IF(L19="","",IF(L19&lt;0,"エラー",ROUNDDOWN(L19*T$15/10*T$14/$C$18,0)))</f>
        <v>#DIV/0!</v>
      </c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142" t="str">
        <f t="shared" si="0"/>
        <v/>
      </c>
      <c r="AE19" s="144"/>
      <c r="AF19" s="140" t="str">
        <f>IF(L19="","",IF(AH$14="","",IF(L19&lt;0,"エラー",ROUNDDOWN(L19*AH$15/10*AH$14/$C$18,0))))</f>
        <v/>
      </c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2" t="str">
        <f>IF(L19="","",IF(AH$14="","","円"))</f>
        <v/>
      </c>
      <c r="AS19" s="144"/>
      <c r="AT19" s="140" t="str">
        <f t="shared" si="1"/>
        <v/>
      </c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2" t="str">
        <f t="shared" si="2"/>
        <v/>
      </c>
      <c r="BG19" s="143"/>
      <c r="BH19" s="1"/>
      <c r="BI19" s="1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DO19" s="8">
        <f>IF(L19&lt;0,1,0)</f>
        <v>0</v>
      </c>
    </row>
    <row r="20" spans="1:125" ht="15" customHeight="1" outlineLevel="2" x14ac:dyDescent="0.15">
      <c r="A20" s="1"/>
      <c r="B20" s="1"/>
      <c r="C20" s="277" t="s">
        <v>19</v>
      </c>
      <c r="D20" s="278"/>
      <c r="E20" s="278"/>
      <c r="F20" s="279"/>
      <c r="G20" s="104"/>
      <c r="H20" s="280" t="s">
        <v>118</v>
      </c>
      <c r="I20" s="281"/>
      <c r="J20" s="281"/>
      <c r="K20" s="282"/>
      <c r="L20" s="283">
        <v>0</v>
      </c>
      <c r="M20" s="284"/>
      <c r="N20" s="284"/>
      <c r="O20" s="284"/>
      <c r="P20" s="284"/>
      <c r="Q20" s="285"/>
      <c r="R20" s="140" t="e">
        <f>IF(L20="","",IF(L20&lt;0,"エラー",ROUNDDOWN(L20*T$15/10*T$14/$C$18,0)))</f>
        <v>#DIV/0!</v>
      </c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142" t="str">
        <f t="shared" si="0"/>
        <v/>
      </c>
      <c r="AE20" s="144"/>
      <c r="AF20" s="140" t="str">
        <f>IF(L20="","",IF(AH$14="","",IF(L20&lt;0,"エラー",ROUNDDOWN(L20*AH$15/10*AH$14/$C$18,0))))</f>
        <v/>
      </c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2" t="str">
        <f>IF(L20="","",IF(AH$14="","","円"))</f>
        <v/>
      </c>
      <c r="AS20" s="144"/>
      <c r="AT20" s="140" t="str">
        <f t="shared" si="1"/>
        <v/>
      </c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2" t="str">
        <f t="shared" si="2"/>
        <v/>
      </c>
      <c r="BG20" s="143"/>
      <c r="BH20" s="1"/>
      <c r="BI20" s="1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DO20" s="8">
        <f>IF(L20&lt;0,1,0)</f>
        <v>0</v>
      </c>
    </row>
    <row r="21" spans="1:125" ht="22.5" customHeight="1" outlineLevel="2" x14ac:dyDescent="0.15">
      <c r="A21" s="1"/>
      <c r="B21" s="1"/>
      <c r="C21" s="287"/>
      <c r="D21" s="288"/>
      <c r="E21" s="288"/>
      <c r="F21" s="293" t="s">
        <v>104</v>
      </c>
      <c r="G21" s="96"/>
      <c r="H21" s="296" t="s">
        <v>206</v>
      </c>
      <c r="I21" s="297"/>
      <c r="J21" s="297"/>
      <c r="K21" s="298"/>
      <c r="L21" s="283">
        <v>0</v>
      </c>
      <c r="M21" s="284"/>
      <c r="N21" s="284"/>
      <c r="O21" s="284"/>
      <c r="P21" s="284"/>
      <c r="Q21" s="285"/>
      <c r="R21" s="140" t="e">
        <f>IF(L21="","",IF(L21&lt;0,"エラー",ROUNDDOWN(L21*T$15/10*T$14/$C$18,0)))</f>
        <v>#DIV/0!</v>
      </c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2" t="str">
        <f t="shared" si="0"/>
        <v/>
      </c>
      <c r="AE21" s="144"/>
      <c r="AF21" s="140" t="str">
        <f>IF(L21="","",IF(AH$14="","",IF(L21&lt;0,"エラー",ROUNDDOWN(L21*AH$15/10*AH$14/$C$18,0))))</f>
        <v/>
      </c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2" t="str">
        <f>IF(L21="","",IF(AH$14="","","円"))</f>
        <v/>
      </c>
      <c r="AS21" s="144"/>
      <c r="AT21" s="140" t="str">
        <f t="shared" si="1"/>
        <v/>
      </c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2" t="str">
        <f t="shared" si="2"/>
        <v/>
      </c>
      <c r="BG21" s="143"/>
      <c r="BH21" s="1"/>
      <c r="BI21" s="1"/>
      <c r="BJ21" s="109"/>
      <c r="BK21" s="131"/>
      <c r="BL21" s="131"/>
      <c r="BM21" s="131"/>
      <c r="BN21" s="131"/>
      <c r="BO21" s="131"/>
      <c r="BP21" s="131"/>
      <c r="BQ21" s="131"/>
      <c r="BR21" s="131"/>
      <c r="BS21" s="103"/>
      <c r="BT21" s="109"/>
      <c r="DO21" s="8">
        <f>IF(L21&lt;0,1,0)</f>
        <v>0</v>
      </c>
    </row>
    <row r="22" spans="1:125" ht="12" customHeight="1" outlineLevel="2" x14ac:dyDescent="0.15">
      <c r="A22" s="1"/>
      <c r="B22" s="1"/>
      <c r="C22" s="289"/>
      <c r="D22" s="290"/>
      <c r="E22" s="290"/>
      <c r="F22" s="294"/>
      <c r="G22" s="114"/>
      <c r="H22" s="230"/>
      <c r="I22" s="386"/>
      <c r="J22" s="386"/>
      <c r="K22" s="386"/>
      <c r="L22" s="283">
        <v>0</v>
      </c>
      <c r="M22" s="284"/>
      <c r="N22" s="284"/>
      <c r="O22" s="284"/>
      <c r="P22" s="284"/>
      <c r="Q22" s="285"/>
      <c r="R22" s="140" t="e">
        <f>IF(L22="","",IF(L22&lt;0,"エラー",ROUNDDOWN(L22*T$15/10*T$14/$C$18,0)))</f>
        <v>#DIV/0!</v>
      </c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2" t="str">
        <f t="shared" si="0"/>
        <v/>
      </c>
      <c r="AE22" s="144"/>
      <c r="AF22" s="140" t="str">
        <f>IF(L22="","",IF(AH$14="","",IF(L22&lt;0,"エラー",ROUNDDOWN(L22*AH$15/10*AH$14/$C$18,0))))</f>
        <v/>
      </c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2" t="str">
        <f>IF(L22="","",IF(AH$14="","","円"))</f>
        <v/>
      </c>
      <c r="AS22" s="144"/>
      <c r="AT22" s="140" t="str">
        <f t="shared" si="1"/>
        <v/>
      </c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2" t="str">
        <f t="shared" si="2"/>
        <v/>
      </c>
      <c r="BG22" s="143"/>
      <c r="BH22" s="1"/>
      <c r="BI22" s="1"/>
      <c r="BJ22" s="109"/>
      <c r="BK22" s="131"/>
      <c r="BL22" s="131"/>
      <c r="BM22" s="131"/>
      <c r="BN22" s="131"/>
      <c r="BO22" s="131"/>
      <c r="BP22" s="131"/>
      <c r="BQ22" s="131"/>
      <c r="BR22" s="131"/>
      <c r="BS22" s="103"/>
      <c r="BT22" s="109"/>
    </row>
    <row r="23" spans="1:125" ht="12" customHeight="1" outlineLevel="2" x14ac:dyDescent="0.15">
      <c r="A23" s="1"/>
      <c r="B23" s="1"/>
      <c r="C23" s="289"/>
      <c r="D23" s="290"/>
      <c r="E23" s="290"/>
      <c r="F23" s="294"/>
      <c r="G23" s="114"/>
      <c r="H23" s="230"/>
      <c r="I23" s="386"/>
      <c r="J23" s="386"/>
      <c r="K23" s="386"/>
      <c r="L23" s="283">
        <v>0</v>
      </c>
      <c r="M23" s="284"/>
      <c r="N23" s="284"/>
      <c r="O23" s="284"/>
      <c r="P23" s="284"/>
      <c r="Q23" s="285"/>
      <c r="R23" s="140" t="e">
        <f>IF(L23="","",IF(L23&lt;0,"エラー",ROUNDDOWN(L23*T$15/10*T$14/$C$18,0)))</f>
        <v>#DIV/0!</v>
      </c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2" t="str">
        <f t="shared" si="0"/>
        <v/>
      </c>
      <c r="AE23" s="144"/>
      <c r="AF23" s="140" t="str">
        <f>IF(L23="","",IF(AH$14="","",IF(L23&lt;0,"エラー",ROUNDDOWN(L23*AH$15/10*AH$14/$C$18,0))))</f>
        <v/>
      </c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2" t="str">
        <f>IF(L23="","",IF(AH$14="","","円"))</f>
        <v/>
      </c>
      <c r="AS23" s="144"/>
      <c r="AT23" s="140" t="str">
        <f t="shared" si="1"/>
        <v/>
      </c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2" t="str">
        <f t="shared" si="2"/>
        <v/>
      </c>
      <c r="BG23" s="143"/>
      <c r="BH23" s="1"/>
      <c r="BI23" s="1"/>
      <c r="BJ23" s="109"/>
      <c r="BK23" s="131"/>
      <c r="BL23" s="131"/>
      <c r="BM23" s="131"/>
      <c r="BN23" s="131"/>
      <c r="BO23" s="131"/>
      <c r="BP23" s="131"/>
      <c r="BQ23" s="131"/>
      <c r="BR23" s="131"/>
      <c r="BS23" s="103"/>
      <c r="BT23" s="109"/>
    </row>
    <row r="24" spans="1:125" ht="12" customHeight="1" outlineLevel="2" thickBot="1" x14ac:dyDescent="0.2">
      <c r="A24" s="1"/>
      <c r="B24" s="1"/>
      <c r="C24" s="291"/>
      <c r="D24" s="292"/>
      <c r="E24" s="292"/>
      <c r="F24" s="295"/>
      <c r="G24" s="96"/>
      <c r="H24" s="274" t="s">
        <v>20</v>
      </c>
      <c r="I24" s="275"/>
      <c r="J24" s="275"/>
      <c r="K24" s="275"/>
      <c r="L24" s="275"/>
      <c r="M24" s="275"/>
      <c r="N24" s="275"/>
      <c r="O24" s="275"/>
      <c r="P24" s="275"/>
      <c r="Q24" s="276"/>
      <c r="R24" s="159" t="s">
        <v>124</v>
      </c>
      <c r="S24" s="160"/>
      <c r="T24" s="264" t="str">
        <f>IF(T$14="","",SUM(R18:AC23))</f>
        <v/>
      </c>
      <c r="U24" s="264"/>
      <c r="V24" s="264"/>
      <c r="W24" s="264"/>
      <c r="X24" s="264"/>
      <c r="Y24" s="264"/>
      <c r="Z24" s="264"/>
      <c r="AA24" s="264"/>
      <c r="AB24" s="264"/>
      <c r="AC24" s="264"/>
      <c r="AD24" s="162" t="s">
        <v>4</v>
      </c>
      <c r="AE24" s="163"/>
      <c r="AF24" s="159" t="s">
        <v>125</v>
      </c>
      <c r="AG24" s="160"/>
      <c r="AH24" s="264" t="str">
        <f>IF(AH$14="","",SUM(AF18:AQ21))</f>
        <v/>
      </c>
      <c r="AI24" s="264"/>
      <c r="AJ24" s="264"/>
      <c r="AK24" s="264"/>
      <c r="AL24" s="264"/>
      <c r="AM24" s="264"/>
      <c r="AN24" s="264"/>
      <c r="AO24" s="264"/>
      <c r="AP24" s="264"/>
      <c r="AQ24" s="264"/>
      <c r="AR24" s="162" t="s">
        <v>4</v>
      </c>
      <c r="AS24" s="163"/>
      <c r="AT24" s="159" t="s">
        <v>126</v>
      </c>
      <c r="AU24" s="160"/>
      <c r="AV24" s="264" t="str">
        <f>IF(AV$14="","",SUM(AT18:BE21))</f>
        <v/>
      </c>
      <c r="AW24" s="264"/>
      <c r="AX24" s="264"/>
      <c r="AY24" s="264"/>
      <c r="AZ24" s="264"/>
      <c r="BA24" s="264"/>
      <c r="BB24" s="264"/>
      <c r="BC24" s="264"/>
      <c r="BD24" s="264"/>
      <c r="BE24" s="264"/>
      <c r="BF24" s="162" t="s">
        <v>4</v>
      </c>
      <c r="BG24" s="223"/>
      <c r="BH24" s="1"/>
      <c r="BI24" s="1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</row>
    <row r="25" spans="1:125" ht="9.9499999999999993" customHeight="1" outlineLevel="2" x14ac:dyDescent="0.15">
      <c r="A25" s="1"/>
      <c r="B25" s="85"/>
      <c r="C25" s="1"/>
      <c r="D25" s="1"/>
      <c r="E25" s="1"/>
      <c r="F25" s="105"/>
      <c r="G25" s="92"/>
      <c r="H25" s="265" t="s">
        <v>205</v>
      </c>
      <c r="I25" s="266"/>
      <c r="J25" s="266"/>
      <c r="K25" s="266"/>
      <c r="L25" s="266"/>
      <c r="M25" s="266"/>
      <c r="N25" s="266"/>
      <c r="O25" s="266"/>
      <c r="P25" s="266"/>
      <c r="Q25" s="267"/>
      <c r="R25" s="268" t="s">
        <v>21</v>
      </c>
      <c r="S25" s="269"/>
      <c r="T25" s="269"/>
      <c r="U25" s="269"/>
      <c r="V25" s="269"/>
      <c r="W25" s="272" t="s">
        <v>127</v>
      </c>
      <c r="X25" s="244" t="s">
        <v>22</v>
      </c>
      <c r="Y25" s="244"/>
      <c r="Z25" s="244"/>
      <c r="AA25" s="244"/>
      <c r="AB25" s="244"/>
      <c r="AC25" s="244"/>
      <c r="AD25" s="244"/>
      <c r="AE25" s="245"/>
      <c r="AF25" s="268" t="s">
        <v>21</v>
      </c>
      <c r="AG25" s="269"/>
      <c r="AH25" s="269"/>
      <c r="AI25" s="269"/>
      <c r="AJ25" s="269"/>
      <c r="AK25" s="272" t="s">
        <v>127</v>
      </c>
      <c r="AL25" s="244" t="s">
        <v>22</v>
      </c>
      <c r="AM25" s="244"/>
      <c r="AN25" s="244"/>
      <c r="AO25" s="244"/>
      <c r="AP25" s="244"/>
      <c r="AQ25" s="244"/>
      <c r="AR25" s="244"/>
      <c r="AS25" s="245"/>
      <c r="AT25" s="248" t="s">
        <v>21</v>
      </c>
      <c r="AU25" s="249"/>
      <c r="AV25" s="249"/>
      <c r="AW25" s="249"/>
      <c r="AX25" s="249"/>
      <c r="AY25" s="252" t="s">
        <v>127</v>
      </c>
      <c r="AZ25" s="254" t="s">
        <v>22</v>
      </c>
      <c r="BA25" s="254"/>
      <c r="BB25" s="254"/>
      <c r="BC25" s="254"/>
      <c r="BD25" s="254"/>
      <c r="BE25" s="254"/>
      <c r="BF25" s="254"/>
      <c r="BG25" s="255"/>
      <c r="BH25" s="1"/>
      <c r="BI25" s="1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</row>
    <row r="26" spans="1:125" ht="20.100000000000001" customHeight="1" outlineLevel="2" x14ac:dyDescent="0.15">
      <c r="A26" s="1"/>
      <c r="B26" s="85"/>
      <c r="C26" s="85"/>
      <c r="D26" s="85"/>
      <c r="E26" s="85"/>
      <c r="F26" s="85"/>
      <c r="G26" s="106"/>
      <c r="H26" s="258" t="s">
        <v>18</v>
      </c>
      <c r="I26" s="259"/>
      <c r="J26" s="259"/>
      <c r="K26" s="259"/>
      <c r="L26" s="259"/>
      <c r="M26" s="260"/>
      <c r="N26" s="261" t="s">
        <v>159</v>
      </c>
      <c r="O26" s="262"/>
      <c r="P26" s="262"/>
      <c r="Q26" s="263"/>
      <c r="R26" s="270"/>
      <c r="S26" s="271"/>
      <c r="T26" s="271"/>
      <c r="U26" s="271"/>
      <c r="V26" s="271"/>
      <c r="W26" s="273"/>
      <c r="X26" s="246"/>
      <c r="Y26" s="246"/>
      <c r="Z26" s="246"/>
      <c r="AA26" s="246"/>
      <c r="AB26" s="246"/>
      <c r="AC26" s="246"/>
      <c r="AD26" s="246"/>
      <c r="AE26" s="247"/>
      <c r="AF26" s="270"/>
      <c r="AG26" s="271"/>
      <c r="AH26" s="271"/>
      <c r="AI26" s="271"/>
      <c r="AJ26" s="271"/>
      <c r="AK26" s="273"/>
      <c r="AL26" s="246"/>
      <c r="AM26" s="246"/>
      <c r="AN26" s="246"/>
      <c r="AO26" s="246"/>
      <c r="AP26" s="246"/>
      <c r="AQ26" s="246"/>
      <c r="AR26" s="246"/>
      <c r="AS26" s="247"/>
      <c r="AT26" s="250"/>
      <c r="AU26" s="251"/>
      <c r="AV26" s="251"/>
      <c r="AW26" s="251"/>
      <c r="AX26" s="251"/>
      <c r="AY26" s="253"/>
      <c r="AZ26" s="256"/>
      <c r="BA26" s="256"/>
      <c r="BB26" s="256"/>
      <c r="BC26" s="256"/>
      <c r="BD26" s="256"/>
      <c r="BE26" s="256"/>
      <c r="BF26" s="256"/>
      <c r="BG26" s="257"/>
      <c r="BH26" s="1"/>
      <c r="BI26" s="1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</row>
    <row r="27" spans="1:125" ht="15" customHeight="1" outlineLevel="2" x14ac:dyDescent="0.15">
      <c r="A27" s="241" t="str">
        <f>IF(C18="","",IF(DO36&gt;0,"エラー",IF(DQ36-C9=0,"",IF(DQ36=0,"","注意"))))</f>
        <v/>
      </c>
      <c r="B27" s="241"/>
      <c r="C27" s="241"/>
      <c r="D27" s="241"/>
      <c r="E27" s="241"/>
      <c r="F27" s="241"/>
      <c r="G27" s="242"/>
      <c r="H27" s="243" t="s">
        <v>76</v>
      </c>
      <c r="I27" s="236"/>
      <c r="J27" s="215" t="s">
        <v>120</v>
      </c>
      <c r="K27" s="204"/>
      <c r="L27" s="204"/>
      <c r="M27" s="205"/>
      <c r="N27" s="231"/>
      <c r="O27" s="232"/>
      <c r="P27" s="232"/>
      <c r="Q27" s="233"/>
      <c r="R27" s="226" t="str">
        <f t="shared" ref="R27:R35" si="3">IF(N27="","",IF(T$14="","",N27))</f>
        <v/>
      </c>
      <c r="S27" s="227"/>
      <c r="T27" s="227"/>
      <c r="U27" s="227"/>
      <c r="V27" s="227"/>
      <c r="W27" s="40" t="s">
        <v>128</v>
      </c>
      <c r="X27" s="225" t="str">
        <f>IF(T$14="","",IF(N27="","",IF(T$15=5,1,T$15/10)))</f>
        <v/>
      </c>
      <c r="Y27" s="225"/>
      <c r="Z27" s="40" t="s">
        <v>129</v>
      </c>
      <c r="AA27" s="224" t="str">
        <f>IF(T$14="","",IF($N27="","",IF($N27&lt;0,"エラー",R27*X27)))</f>
        <v/>
      </c>
      <c r="AB27" s="224"/>
      <c r="AC27" s="224"/>
      <c r="AD27" s="224"/>
      <c r="AE27" s="41" t="str">
        <f t="shared" ref="AE27:AE35" si="4">IF($N27="","",IF(T$14="","","円"))</f>
        <v/>
      </c>
      <c r="AF27" s="226" t="str">
        <f t="shared" ref="AF27:AF35" si="5">IF(N27="","",IF(AH$14="","",N27))</f>
        <v/>
      </c>
      <c r="AG27" s="227"/>
      <c r="AH27" s="227"/>
      <c r="AI27" s="227"/>
      <c r="AJ27" s="227"/>
      <c r="AK27" s="40" t="s">
        <v>128</v>
      </c>
      <c r="AL27" s="225" t="str">
        <f>IF(AH$14="","",IF(N27="","",IF(AH$15=5,1,AH$15/10)))</f>
        <v/>
      </c>
      <c r="AM27" s="225"/>
      <c r="AN27" s="40" t="s">
        <v>129</v>
      </c>
      <c r="AO27" s="224" t="str">
        <f>IF(AH$14="","",IF($N27="","",IF($N27&lt;0,"エラー",AF27*AL27)))</f>
        <v/>
      </c>
      <c r="AP27" s="224"/>
      <c r="AQ27" s="224"/>
      <c r="AR27" s="224"/>
      <c r="AS27" s="41" t="str">
        <f t="shared" ref="AS27:AS35" si="6">IF(N27="","",IF(AH$14="","","円"))</f>
        <v/>
      </c>
      <c r="AT27" s="226" t="str">
        <f t="shared" ref="AT27:AT35" si="7">IF(N27="","",IF(AV$14="","",N27))</f>
        <v/>
      </c>
      <c r="AU27" s="227"/>
      <c r="AV27" s="227"/>
      <c r="AW27" s="227"/>
      <c r="AX27" s="227"/>
      <c r="AY27" s="40" t="s">
        <v>128</v>
      </c>
      <c r="AZ27" s="225" t="str">
        <f>IF(AV$14="","",IF(N27="","",IF(AV$15=5,1,AV$15/10)))</f>
        <v/>
      </c>
      <c r="BA27" s="225"/>
      <c r="BB27" s="40" t="s">
        <v>129</v>
      </c>
      <c r="BC27" s="224" t="str">
        <f>IF(AV$14="","",IF($N27="","",IF($N27&lt;0,"エラー",AT27*AZ27)))</f>
        <v/>
      </c>
      <c r="BD27" s="224"/>
      <c r="BE27" s="224"/>
      <c r="BF27" s="224"/>
      <c r="BG27" s="42" t="str">
        <f t="shared" ref="BG27:BG35" si="8">IF(N27="","",IF(AV$14="","","円"))</f>
        <v/>
      </c>
      <c r="BH27" s="1"/>
      <c r="BI27" s="1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DO27" s="8">
        <f t="shared" ref="DO27:DO35" si="9">IF(N27&lt;0,1,0)</f>
        <v>0</v>
      </c>
    </row>
    <row r="28" spans="1:125" ht="15" customHeight="1" outlineLevel="2" x14ac:dyDescent="0.15">
      <c r="A28" s="48"/>
      <c r="B28" s="234" t="str">
        <f>IF(C18="","",IF(DO36&lt;&gt;0,DO16,IF(DQ36-C9=0,"",IF(DQ36&lt;&gt;0,DX12,""))))</f>
        <v/>
      </c>
      <c r="C28" s="234"/>
      <c r="D28" s="234"/>
      <c r="E28" s="234"/>
      <c r="F28" s="234"/>
      <c r="G28" s="49"/>
      <c r="H28" s="237"/>
      <c r="I28" s="238"/>
      <c r="J28" s="215" t="s">
        <v>24</v>
      </c>
      <c r="K28" s="204"/>
      <c r="L28" s="204"/>
      <c r="M28" s="205"/>
      <c r="N28" s="231"/>
      <c r="O28" s="232"/>
      <c r="P28" s="232"/>
      <c r="Q28" s="233"/>
      <c r="R28" s="226" t="str">
        <f t="shared" si="3"/>
        <v/>
      </c>
      <c r="S28" s="227"/>
      <c r="T28" s="227"/>
      <c r="U28" s="227"/>
      <c r="V28" s="227"/>
      <c r="W28" s="40" t="s">
        <v>65</v>
      </c>
      <c r="X28" s="225" t="str">
        <f>IF(T$14="","",IF(N28="","",IF(T$15=5,1,T$15/10)))</f>
        <v/>
      </c>
      <c r="Y28" s="225"/>
      <c r="Z28" s="40" t="s">
        <v>66</v>
      </c>
      <c r="AA28" s="224" t="str">
        <f>IF(T$14="","",IF(N28="","",IF(N28&lt;0,"エラー",R28*X28)))</f>
        <v/>
      </c>
      <c r="AB28" s="224"/>
      <c r="AC28" s="224"/>
      <c r="AD28" s="224"/>
      <c r="AE28" s="41" t="str">
        <f t="shared" si="4"/>
        <v/>
      </c>
      <c r="AF28" s="226" t="str">
        <f t="shared" si="5"/>
        <v/>
      </c>
      <c r="AG28" s="227"/>
      <c r="AH28" s="227"/>
      <c r="AI28" s="227"/>
      <c r="AJ28" s="227"/>
      <c r="AK28" s="40" t="s">
        <v>65</v>
      </c>
      <c r="AL28" s="225" t="str">
        <f>IF(AH$14="","",IF(N28="","",IF(AH$15=5,1,AH$15/10)))</f>
        <v/>
      </c>
      <c r="AM28" s="225"/>
      <c r="AN28" s="40" t="s">
        <v>66</v>
      </c>
      <c r="AO28" s="224" t="str">
        <f>IF(AH$14="","",IF($N28="","",IF($N28&lt;0,"エラー",AF28*AL28)))</f>
        <v/>
      </c>
      <c r="AP28" s="224"/>
      <c r="AQ28" s="224"/>
      <c r="AR28" s="224"/>
      <c r="AS28" s="41" t="str">
        <f t="shared" si="6"/>
        <v/>
      </c>
      <c r="AT28" s="226" t="str">
        <f t="shared" si="7"/>
        <v/>
      </c>
      <c r="AU28" s="227"/>
      <c r="AV28" s="227"/>
      <c r="AW28" s="227"/>
      <c r="AX28" s="227"/>
      <c r="AY28" s="40" t="s">
        <v>65</v>
      </c>
      <c r="AZ28" s="225" t="str">
        <f>IF(AV$14="","",IF(N28="","",IF(AV$15=5,1,AV$15/10)))</f>
        <v/>
      </c>
      <c r="BA28" s="225"/>
      <c r="BB28" s="40" t="s">
        <v>66</v>
      </c>
      <c r="BC28" s="224" t="str">
        <f>IF(AV$14="","",IF($N28="","",IF($N28&lt;0,"エラー",AT28*AZ28)))</f>
        <v/>
      </c>
      <c r="BD28" s="224"/>
      <c r="BE28" s="224"/>
      <c r="BF28" s="224"/>
      <c r="BG28" s="42" t="str">
        <f t="shared" si="8"/>
        <v/>
      </c>
      <c r="BH28" s="1"/>
      <c r="BI28" s="1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DO28" s="8">
        <f t="shared" si="9"/>
        <v>0</v>
      </c>
    </row>
    <row r="29" spans="1:125" ht="15" customHeight="1" outlineLevel="2" x14ac:dyDescent="0.15">
      <c r="A29" s="48"/>
      <c r="B29" s="234"/>
      <c r="C29" s="234"/>
      <c r="D29" s="234"/>
      <c r="E29" s="234"/>
      <c r="F29" s="234"/>
      <c r="G29" s="49"/>
      <c r="H29" s="237"/>
      <c r="I29" s="238"/>
      <c r="J29" s="215" t="s">
        <v>25</v>
      </c>
      <c r="K29" s="204"/>
      <c r="L29" s="204"/>
      <c r="M29" s="205"/>
      <c r="N29" s="231"/>
      <c r="O29" s="232"/>
      <c r="P29" s="232"/>
      <c r="Q29" s="233"/>
      <c r="R29" s="226" t="str">
        <f t="shared" si="3"/>
        <v/>
      </c>
      <c r="S29" s="227"/>
      <c r="T29" s="227"/>
      <c r="U29" s="227"/>
      <c r="V29" s="227"/>
      <c r="W29" s="40" t="s">
        <v>130</v>
      </c>
      <c r="X29" s="225" t="str">
        <f>IF(T$14="","",IF(N29="","",T$15/10))</f>
        <v/>
      </c>
      <c r="Y29" s="225"/>
      <c r="Z29" s="40" t="s">
        <v>131</v>
      </c>
      <c r="AA29" s="224" t="str">
        <f>IF(T$14="","",IF(N29="","",IF(N29&lt;0,"エラー",R29*X29)))</f>
        <v/>
      </c>
      <c r="AB29" s="224"/>
      <c r="AC29" s="224"/>
      <c r="AD29" s="224"/>
      <c r="AE29" s="41" t="str">
        <f t="shared" si="4"/>
        <v/>
      </c>
      <c r="AF29" s="226" t="str">
        <f t="shared" si="5"/>
        <v/>
      </c>
      <c r="AG29" s="227"/>
      <c r="AH29" s="227"/>
      <c r="AI29" s="227"/>
      <c r="AJ29" s="227"/>
      <c r="AK29" s="40" t="s">
        <v>130</v>
      </c>
      <c r="AL29" s="225" t="str">
        <f>IF(AH$14="","",IF(N29="","",T$15/10))</f>
        <v/>
      </c>
      <c r="AM29" s="225"/>
      <c r="AN29" s="40" t="s">
        <v>131</v>
      </c>
      <c r="AO29" s="224" t="str">
        <f>IF(AH$14="","",IF($N29="","",IF($N29&lt;0,"エラー",AF29*AL29)))</f>
        <v/>
      </c>
      <c r="AP29" s="224"/>
      <c r="AQ29" s="224"/>
      <c r="AR29" s="224"/>
      <c r="AS29" s="41" t="str">
        <f t="shared" si="6"/>
        <v/>
      </c>
      <c r="AT29" s="226" t="str">
        <f t="shared" si="7"/>
        <v/>
      </c>
      <c r="AU29" s="227"/>
      <c r="AV29" s="227"/>
      <c r="AW29" s="227"/>
      <c r="AX29" s="227"/>
      <c r="AY29" s="40" t="s">
        <v>130</v>
      </c>
      <c r="AZ29" s="225" t="str">
        <f>IF(AV$14="","",IF(N29="","",T$15/10))</f>
        <v/>
      </c>
      <c r="BA29" s="225"/>
      <c r="BB29" s="40" t="s">
        <v>131</v>
      </c>
      <c r="BC29" s="224" t="str">
        <f>IF(AV$14="","",IF($N29="","",IF($N29&lt;0,"エラー",AT29*AZ29)))</f>
        <v/>
      </c>
      <c r="BD29" s="224"/>
      <c r="BE29" s="224"/>
      <c r="BF29" s="224"/>
      <c r="BG29" s="42" t="str">
        <f t="shared" si="8"/>
        <v/>
      </c>
      <c r="BH29" s="1"/>
      <c r="BI29" s="1"/>
      <c r="BJ29" s="109"/>
      <c r="BK29" s="132"/>
      <c r="BL29" s="132"/>
      <c r="BM29" s="132"/>
      <c r="BN29" s="132"/>
      <c r="BO29" s="132"/>
      <c r="BP29" s="132"/>
      <c r="BQ29" s="132"/>
      <c r="BR29" s="132"/>
      <c r="BS29" s="132"/>
      <c r="BT29" s="109"/>
      <c r="DO29" s="8">
        <f t="shared" si="9"/>
        <v>0</v>
      </c>
    </row>
    <row r="30" spans="1:125" ht="15" customHeight="1" outlineLevel="2" x14ac:dyDescent="0.15">
      <c r="A30" s="50"/>
      <c r="B30" s="234"/>
      <c r="C30" s="234"/>
      <c r="D30" s="234"/>
      <c r="E30" s="234"/>
      <c r="F30" s="234"/>
      <c r="G30" s="49"/>
      <c r="H30" s="237"/>
      <c r="I30" s="238"/>
      <c r="J30" s="215" t="s">
        <v>173</v>
      </c>
      <c r="K30" s="204"/>
      <c r="L30" s="204"/>
      <c r="M30" s="205"/>
      <c r="N30" s="231"/>
      <c r="O30" s="232"/>
      <c r="P30" s="232"/>
      <c r="Q30" s="233"/>
      <c r="R30" s="226" t="str">
        <f t="shared" si="3"/>
        <v/>
      </c>
      <c r="S30" s="227"/>
      <c r="T30" s="227"/>
      <c r="U30" s="227"/>
      <c r="V30" s="227"/>
      <c r="W30" s="40" t="s">
        <v>130</v>
      </c>
      <c r="X30" s="225" t="str">
        <f>IF(T$14="","",IF(N30="","",IF(T$15=5,1,T$15/10)))</f>
        <v/>
      </c>
      <c r="Y30" s="225"/>
      <c r="Z30" s="40" t="s">
        <v>131</v>
      </c>
      <c r="AA30" s="224" t="str">
        <f>IF(T$14="","",IF(N30="","",IF(N30&lt;0,"エラー",R30*X30)))</f>
        <v/>
      </c>
      <c r="AB30" s="224"/>
      <c r="AC30" s="224"/>
      <c r="AD30" s="224"/>
      <c r="AE30" s="41" t="str">
        <f t="shared" si="4"/>
        <v/>
      </c>
      <c r="AF30" s="226" t="str">
        <f t="shared" si="5"/>
        <v/>
      </c>
      <c r="AG30" s="227"/>
      <c r="AH30" s="227"/>
      <c r="AI30" s="227"/>
      <c r="AJ30" s="227"/>
      <c r="AK30" s="40" t="s">
        <v>130</v>
      </c>
      <c r="AL30" s="225" t="str">
        <f>IF(AH$14="","",IF(N30="","",IF(AH$15=5,1,AH$15/10)))</f>
        <v/>
      </c>
      <c r="AM30" s="225"/>
      <c r="AN30" s="40" t="s">
        <v>131</v>
      </c>
      <c r="AO30" s="224" t="str">
        <f>IF(AH$14="","",IF($N30="","",IF($N30&lt;0,"エラー",AF30*AL30)))</f>
        <v/>
      </c>
      <c r="AP30" s="224"/>
      <c r="AQ30" s="224"/>
      <c r="AR30" s="224"/>
      <c r="AS30" s="41" t="str">
        <f t="shared" si="6"/>
        <v/>
      </c>
      <c r="AT30" s="226" t="str">
        <f t="shared" si="7"/>
        <v/>
      </c>
      <c r="AU30" s="227"/>
      <c r="AV30" s="227"/>
      <c r="AW30" s="227"/>
      <c r="AX30" s="227"/>
      <c r="AY30" s="40" t="s">
        <v>130</v>
      </c>
      <c r="AZ30" s="225" t="str">
        <f>IF(AV$14="","",IF(N30="","",IF(AV$15=5,1,AV$15/10)))</f>
        <v/>
      </c>
      <c r="BA30" s="225"/>
      <c r="BB30" s="40" t="s">
        <v>131</v>
      </c>
      <c r="BC30" s="224" t="str">
        <f>IF(AV$14="","",IF($N30="","",IF($N30&lt;0,"エラー",AT30*AZ30)))</f>
        <v/>
      </c>
      <c r="BD30" s="224"/>
      <c r="BE30" s="224"/>
      <c r="BF30" s="224"/>
      <c r="BG30" s="42" t="str">
        <f t="shared" si="8"/>
        <v/>
      </c>
      <c r="BH30" s="1"/>
      <c r="BI30" s="1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DO30" s="8">
        <f t="shared" si="9"/>
        <v>0</v>
      </c>
      <c r="DU30" s="14"/>
    </row>
    <row r="31" spans="1:125" ht="15" customHeight="1" outlineLevel="2" x14ac:dyDescent="0.15">
      <c r="A31" s="50"/>
      <c r="B31" s="234"/>
      <c r="C31" s="234"/>
      <c r="D31" s="234"/>
      <c r="E31" s="234"/>
      <c r="F31" s="234"/>
      <c r="G31" s="49"/>
      <c r="H31" s="239"/>
      <c r="I31" s="240"/>
      <c r="J31" s="228"/>
      <c r="K31" s="229"/>
      <c r="L31" s="229"/>
      <c r="M31" s="230"/>
      <c r="N31" s="231"/>
      <c r="O31" s="232"/>
      <c r="P31" s="232"/>
      <c r="Q31" s="233"/>
      <c r="R31" s="226" t="str">
        <f t="shared" si="3"/>
        <v/>
      </c>
      <c r="S31" s="227"/>
      <c r="T31" s="227"/>
      <c r="U31" s="227"/>
      <c r="V31" s="227"/>
      <c r="W31" s="40" t="s">
        <v>130</v>
      </c>
      <c r="X31" s="225" t="str">
        <f>IF(T$14="","",IF(N31="","",IF(T$15=5,1,T$15/10)))</f>
        <v/>
      </c>
      <c r="Y31" s="225"/>
      <c r="Z31" s="40" t="s">
        <v>131</v>
      </c>
      <c r="AA31" s="224" t="str">
        <f>IF(T$14="","",IF(N31="","",IF(N31&lt;0,"エラー",R31*X31)))</f>
        <v/>
      </c>
      <c r="AB31" s="224"/>
      <c r="AC31" s="224"/>
      <c r="AD31" s="224"/>
      <c r="AE31" s="41" t="str">
        <f t="shared" si="4"/>
        <v/>
      </c>
      <c r="AF31" s="226" t="str">
        <f t="shared" si="5"/>
        <v/>
      </c>
      <c r="AG31" s="227"/>
      <c r="AH31" s="227"/>
      <c r="AI31" s="227"/>
      <c r="AJ31" s="227"/>
      <c r="AK31" s="40" t="s">
        <v>130</v>
      </c>
      <c r="AL31" s="225" t="str">
        <f>IF(AH$14="","",IF(N31="","",IF(AH$15=5,1,AH$15/10)))</f>
        <v/>
      </c>
      <c r="AM31" s="225"/>
      <c r="AN31" s="40" t="s">
        <v>131</v>
      </c>
      <c r="AO31" s="224" t="str">
        <f>IF(AH$14="","",IF($N31="","",IF($N31&lt;0,"エラー",AF31*AL31)))</f>
        <v/>
      </c>
      <c r="AP31" s="224"/>
      <c r="AQ31" s="224"/>
      <c r="AR31" s="224"/>
      <c r="AS31" s="41" t="str">
        <f t="shared" si="6"/>
        <v/>
      </c>
      <c r="AT31" s="226" t="str">
        <f t="shared" si="7"/>
        <v/>
      </c>
      <c r="AU31" s="227"/>
      <c r="AV31" s="227"/>
      <c r="AW31" s="227"/>
      <c r="AX31" s="227"/>
      <c r="AY31" s="40" t="s">
        <v>130</v>
      </c>
      <c r="AZ31" s="225" t="str">
        <f>IF(AV$14="","",IF(N31="","",IF(AV$15=5,1,AV$15/10)))</f>
        <v/>
      </c>
      <c r="BA31" s="225"/>
      <c r="BB31" s="40" t="s">
        <v>131</v>
      </c>
      <c r="BC31" s="224" t="str">
        <f>IF(AV$14="","",IF($N31="","",IF($N31&lt;0,"エラー",AT31*AZ31)))</f>
        <v/>
      </c>
      <c r="BD31" s="224"/>
      <c r="BE31" s="224"/>
      <c r="BF31" s="224"/>
      <c r="BG31" s="42" t="str">
        <f t="shared" si="8"/>
        <v/>
      </c>
      <c r="BH31" s="1"/>
      <c r="BI31" s="1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DO31" s="8">
        <f t="shared" si="9"/>
        <v>0</v>
      </c>
    </row>
    <row r="32" spans="1:125" ht="15" customHeight="1" outlineLevel="2" x14ac:dyDescent="0.15">
      <c r="A32" s="3"/>
      <c r="B32" s="234" t="str">
        <f>IF(C18="","",IF(C9=1,"",IF(DQ18&gt;0,DO14,"")))</f>
        <v/>
      </c>
      <c r="C32" s="234"/>
      <c r="D32" s="234"/>
      <c r="E32" s="234"/>
      <c r="F32" s="234"/>
      <c r="G32" s="49"/>
      <c r="H32" s="235" t="s">
        <v>75</v>
      </c>
      <c r="I32" s="236"/>
      <c r="J32" s="228"/>
      <c r="K32" s="229"/>
      <c r="L32" s="229"/>
      <c r="M32" s="230"/>
      <c r="N32" s="231"/>
      <c r="O32" s="232"/>
      <c r="P32" s="232"/>
      <c r="Q32" s="233"/>
      <c r="R32" s="226" t="str">
        <f>IF(N32="","",IF(T$14="","",N32))</f>
        <v/>
      </c>
      <c r="S32" s="227"/>
      <c r="T32" s="227"/>
      <c r="U32" s="227"/>
      <c r="V32" s="227"/>
      <c r="W32" s="40" t="s">
        <v>160</v>
      </c>
      <c r="X32" s="225">
        <v>1</v>
      </c>
      <c r="Y32" s="225"/>
      <c r="Z32" s="40" t="s">
        <v>161</v>
      </c>
      <c r="AA32" s="224" t="str">
        <f>IF(N32="","",IF(N32&lt;0,"エラー",R32*X32))</f>
        <v/>
      </c>
      <c r="AB32" s="224"/>
      <c r="AC32" s="224"/>
      <c r="AD32" s="224"/>
      <c r="AE32" s="41" t="str">
        <f t="shared" si="4"/>
        <v/>
      </c>
      <c r="AF32" s="226" t="str">
        <f t="shared" si="5"/>
        <v/>
      </c>
      <c r="AG32" s="227"/>
      <c r="AH32" s="227"/>
      <c r="AI32" s="227"/>
      <c r="AJ32" s="227"/>
      <c r="AK32" s="40" t="s">
        <v>160</v>
      </c>
      <c r="AL32" s="225">
        <v>1</v>
      </c>
      <c r="AM32" s="225"/>
      <c r="AN32" s="40" t="s">
        <v>161</v>
      </c>
      <c r="AO32" s="224" t="str">
        <f>IF(AH$14="","",IF(N32="","",IF(N32&lt;0,"エラー",AF32*AL32)))</f>
        <v/>
      </c>
      <c r="AP32" s="224"/>
      <c r="AQ32" s="224"/>
      <c r="AR32" s="224"/>
      <c r="AS32" s="41" t="str">
        <f t="shared" si="6"/>
        <v/>
      </c>
      <c r="AT32" s="226" t="str">
        <f t="shared" si="7"/>
        <v/>
      </c>
      <c r="AU32" s="227"/>
      <c r="AV32" s="227"/>
      <c r="AW32" s="227"/>
      <c r="AX32" s="227"/>
      <c r="AY32" s="40" t="s">
        <v>160</v>
      </c>
      <c r="AZ32" s="225">
        <v>1</v>
      </c>
      <c r="BA32" s="225"/>
      <c r="BB32" s="40" t="s">
        <v>161</v>
      </c>
      <c r="BC32" s="224" t="str">
        <f>IF(N32="","",IF(AV$14="","",IF(N32&lt;0,"エラー",AT32*AZ32)))</f>
        <v/>
      </c>
      <c r="BD32" s="224"/>
      <c r="BE32" s="224"/>
      <c r="BF32" s="224"/>
      <c r="BG32" s="42" t="str">
        <f t="shared" si="8"/>
        <v/>
      </c>
      <c r="BH32" s="1"/>
      <c r="BI32" s="1"/>
      <c r="DO32" s="8">
        <f t="shared" si="9"/>
        <v>0</v>
      </c>
    </row>
    <row r="33" spans="1:121" ht="15" customHeight="1" outlineLevel="2" x14ac:dyDescent="0.15">
      <c r="A33" s="3"/>
      <c r="B33" s="234"/>
      <c r="C33" s="234"/>
      <c r="D33" s="234"/>
      <c r="E33" s="234"/>
      <c r="F33" s="234"/>
      <c r="G33" s="51"/>
      <c r="H33" s="237"/>
      <c r="I33" s="238"/>
      <c r="J33" s="228"/>
      <c r="K33" s="229"/>
      <c r="L33" s="229"/>
      <c r="M33" s="230"/>
      <c r="N33" s="231"/>
      <c r="O33" s="232"/>
      <c r="P33" s="232"/>
      <c r="Q33" s="233"/>
      <c r="R33" s="226" t="str">
        <f t="shared" si="3"/>
        <v/>
      </c>
      <c r="S33" s="227"/>
      <c r="T33" s="227"/>
      <c r="U33" s="227"/>
      <c r="V33" s="227"/>
      <c r="W33" s="40" t="s">
        <v>160</v>
      </c>
      <c r="X33" s="225">
        <v>1</v>
      </c>
      <c r="Y33" s="225"/>
      <c r="Z33" s="40" t="s">
        <v>161</v>
      </c>
      <c r="AA33" s="224" t="str">
        <f>IF(N33="","",IF(N33&lt;0,"エラー",R33*AL33))</f>
        <v/>
      </c>
      <c r="AB33" s="224"/>
      <c r="AC33" s="224"/>
      <c r="AD33" s="224"/>
      <c r="AE33" s="41" t="str">
        <f t="shared" si="4"/>
        <v/>
      </c>
      <c r="AF33" s="226" t="str">
        <f t="shared" si="5"/>
        <v/>
      </c>
      <c r="AG33" s="227"/>
      <c r="AH33" s="227"/>
      <c r="AI33" s="227"/>
      <c r="AJ33" s="227"/>
      <c r="AK33" s="40" t="s">
        <v>160</v>
      </c>
      <c r="AL33" s="225">
        <v>1</v>
      </c>
      <c r="AM33" s="225"/>
      <c r="AN33" s="40" t="s">
        <v>161</v>
      </c>
      <c r="AO33" s="224" t="str">
        <f>IF(AH$14="","",IF(N33="","",IF(N33&lt;0,"エラー",AF33*AL33)))</f>
        <v/>
      </c>
      <c r="AP33" s="224"/>
      <c r="AQ33" s="224"/>
      <c r="AR33" s="224"/>
      <c r="AS33" s="41" t="str">
        <f t="shared" si="6"/>
        <v/>
      </c>
      <c r="AT33" s="226" t="str">
        <f t="shared" si="7"/>
        <v/>
      </c>
      <c r="AU33" s="227"/>
      <c r="AV33" s="227"/>
      <c r="AW33" s="227"/>
      <c r="AX33" s="227"/>
      <c r="AY33" s="40" t="s">
        <v>160</v>
      </c>
      <c r="AZ33" s="225">
        <v>1</v>
      </c>
      <c r="BA33" s="225"/>
      <c r="BB33" s="40" t="s">
        <v>161</v>
      </c>
      <c r="BC33" s="224" t="str">
        <f>IF(N33="","",IF(AV$14="","",IF(N33&lt;0,"エラー",AT33*AZ33)))</f>
        <v/>
      </c>
      <c r="BD33" s="224"/>
      <c r="BE33" s="224"/>
      <c r="BF33" s="224"/>
      <c r="BG33" s="42" t="str">
        <f t="shared" si="8"/>
        <v/>
      </c>
      <c r="BH33" s="1"/>
      <c r="BI33" s="1"/>
      <c r="DO33" s="8">
        <f t="shared" si="9"/>
        <v>0</v>
      </c>
    </row>
    <row r="34" spans="1:121" ht="15" customHeight="1" outlineLevel="2" x14ac:dyDescent="0.15">
      <c r="A34" s="3"/>
      <c r="B34" s="234"/>
      <c r="C34" s="234"/>
      <c r="D34" s="234"/>
      <c r="E34" s="234"/>
      <c r="F34" s="234"/>
      <c r="G34" s="51"/>
      <c r="H34" s="237"/>
      <c r="I34" s="238"/>
      <c r="J34" s="228"/>
      <c r="K34" s="229"/>
      <c r="L34" s="229"/>
      <c r="M34" s="230"/>
      <c r="N34" s="231"/>
      <c r="O34" s="232"/>
      <c r="P34" s="232"/>
      <c r="Q34" s="233"/>
      <c r="R34" s="226" t="str">
        <f t="shared" si="3"/>
        <v/>
      </c>
      <c r="S34" s="227"/>
      <c r="T34" s="227"/>
      <c r="U34" s="227"/>
      <c r="V34" s="227"/>
      <c r="W34" s="40" t="s">
        <v>160</v>
      </c>
      <c r="X34" s="225">
        <v>1</v>
      </c>
      <c r="Y34" s="225"/>
      <c r="Z34" s="40" t="s">
        <v>161</v>
      </c>
      <c r="AA34" s="224" t="str">
        <f>IF(N34="","",IF(N34&lt;0,"エラー",R34*AL34))</f>
        <v/>
      </c>
      <c r="AB34" s="224"/>
      <c r="AC34" s="224"/>
      <c r="AD34" s="224"/>
      <c r="AE34" s="41" t="str">
        <f t="shared" si="4"/>
        <v/>
      </c>
      <c r="AF34" s="226" t="str">
        <f t="shared" si="5"/>
        <v/>
      </c>
      <c r="AG34" s="227"/>
      <c r="AH34" s="227"/>
      <c r="AI34" s="227"/>
      <c r="AJ34" s="227"/>
      <c r="AK34" s="40" t="s">
        <v>160</v>
      </c>
      <c r="AL34" s="225">
        <v>1</v>
      </c>
      <c r="AM34" s="225"/>
      <c r="AN34" s="40" t="s">
        <v>161</v>
      </c>
      <c r="AO34" s="224" t="str">
        <f>IF(AH$14="","",IF(N34="","",IF(N34&lt;0,"エラー",AF34*AL34)))</f>
        <v/>
      </c>
      <c r="AP34" s="224"/>
      <c r="AQ34" s="224"/>
      <c r="AR34" s="224"/>
      <c r="AS34" s="41" t="str">
        <f t="shared" si="6"/>
        <v/>
      </c>
      <c r="AT34" s="226" t="str">
        <f t="shared" si="7"/>
        <v/>
      </c>
      <c r="AU34" s="227"/>
      <c r="AV34" s="227"/>
      <c r="AW34" s="227"/>
      <c r="AX34" s="227"/>
      <c r="AY34" s="40" t="s">
        <v>160</v>
      </c>
      <c r="AZ34" s="225">
        <v>1</v>
      </c>
      <c r="BA34" s="225"/>
      <c r="BB34" s="40" t="s">
        <v>161</v>
      </c>
      <c r="BC34" s="224" t="str">
        <f>IF(N34="","",IF(AV$14="","",IF(N34&lt;0,"エラー",AT34*AZ34)))</f>
        <v/>
      </c>
      <c r="BD34" s="224"/>
      <c r="BE34" s="224"/>
      <c r="BF34" s="224"/>
      <c r="BG34" s="42" t="str">
        <f t="shared" si="8"/>
        <v/>
      </c>
      <c r="BH34" s="1"/>
      <c r="BI34" s="1"/>
      <c r="DO34" s="8">
        <f t="shared" si="9"/>
        <v>0</v>
      </c>
    </row>
    <row r="35" spans="1:121" ht="15" customHeight="1" outlineLevel="2" x14ac:dyDescent="0.15">
      <c r="A35" s="3"/>
      <c r="B35" s="234"/>
      <c r="C35" s="234"/>
      <c r="D35" s="234"/>
      <c r="E35" s="234"/>
      <c r="F35" s="234"/>
      <c r="G35" s="3"/>
      <c r="H35" s="239"/>
      <c r="I35" s="240"/>
      <c r="J35" s="228"/>
      <c r="K35" s="229"/>
      <c r="L35" s="229"/>
      <c r="M35" s="230"/>
      <c r="N35" s="231"/>
      <c r="O35" s="232"/>
      <c r="P35" s="232"/>
      <c r="Q35" s="233"/>
      <c r="R35" s="226" t="str">
        <f t="shared" si="3"/>
        <v/>
      </c>
      <c r="S35" s="227"/>
      <c r="T35" s="227"/>
      <c r="U35" s="227"/>
      <c r="V35" s="227"/>
      <c r="W35" s="40" t="s">
        <v>160</v>
      </c>
      <c r="X35" s="225">
        <v>1</v>
      </c>
      <c r="Y35" s="225"/>
      <c r="Z35" s="40" t="s">
        <v>161</v>
      </c>
      <c r="AA35" s="224" t="str">
        <f>IF(N35="","",IF(N35&lt;0,"エラー",R35*AL35))</f>
        <v/>
      </c>
      <c r="AB35" s="224"/>
      <c r="AC35" s="224"/>
      <c r="AD35" s="224"/>
      <c r="AE35" s="41" t="str">
        <f t="shared" si="4"/>
        <v/>
      </c>
      <c r="AF35" s="226" t="str">
        <f t="shared" si="5"/>
        <v/>
      </c>
      <c r="AG35" s="227"/>
      <c r="AH35" s="227"/>
      <c r="AI35" s="227"/>
      <c r="AJ35" s="227"/>
      <c r="AK35" s="40" t="s">
        <v>160</v>
      </c>
      <c r="AL35" s="225">
        <v>1</v>
      </c>
      <c r="AM35" s="225"/>
      <c r="AN35" s="40" t="s">
        <v>161</v>
      </c>
      <c r="AO35" s="224" t="str">
        <f>IF(AH$14="","",IF(N35="","",IF(N35&lt;0,"エラー",AF35*AL35)))</f>
        <v/>
      </c>
      <c r="AP35" s="224"/>
      <c r="AQ35" s="224"/>
      <c r="AR35" s="224"/>
      <c r="AS35" s="41" t="str">
        <f t="shared" si="6"/>
        <v/>
      </c>
      <c r="AT35" s="226" t="str">
        <f t="shared" si="7"/>
        <v/>
      </c>
      <c r="AU35" s="227"/>
      <c r="AV35" s="227"/>
      <c r="AW35" s="227"/>
      <c r="AX35" s="227"/>
      <c r="AY35" s="40" t="s">
        <v>160</v>
      </c>
      <c r="AZ35" s="225">
        <v>1</v>
      </c>
      <c r="BA35" s="225"/>
      <c r="BB35" s="40" t="s">
        <v>161</v>
      </c>
      <c r="BC35" s="224" t="str">
        <f>IF(N35="","",IF(AV$14="","",IF(N35&lt;0,"エラー",AT35*AZ35)))</f>
        <v/>
      </c>
      <c r="BD35" s="224"/>
      <c r="BE35" s="224"/>
      <c r="BF35" s="224"/>
      <c r="BG35" s="42" t="str">
        <f t="shared" si="8"/>
        <v/>
      </c>
      <c r="BH35" s="1"/>
      <c r="BI35" s="1"/>
      <c r="DO35" s="8">
        <f t="shared" si="9"/>
        <v>0</v>
      </c>
    </row>
    <row r="36" spans="1:121" ht="12" customHeight="1" outlineLevel="2" thickBot="1" x14ac:dyDescent="0.2">
      <c r="A36" s="3"/>
      <c r="B36" s="234"/>
      <c r="C36" s="234"/>
      <c r="D36" s="234"/>
      <c r="E36" s="234"/>
      <c r="F36" s="234"/>
      <c r="G36" s="3"/>
      <c r="H36" s="156" t="s">
        <v>20</v>
      </c>
      <c r="I36" s="157"/>
      <c r="J36" s="157"/>
      <c r="K36" s="157"/>
      <c r="L36" s="157"/>
      <c r="M36" s="157"/>
      <c r="N36" s="157"/>
      <c r="O36" s="157"/>
      <c r="P36" s="157"/>
      <c r="Q36" s="158"/>
      <c r="R36" s="159" t="s">
        <v>132</v>
      </c>
      <c r="S36" s="160"/>
      <c r="T36" s="161">
        <f>SUM(AA27:AA35)</f>
        <v>0</v>
      </c>
      <c r="U36" s="161"/>
      <c r="V36" s="161"/>
      <c r="W36" s="161"/>
      <c r="X36" s="161"/>
      <c r="Y36" s="161"/>
      <c r="Z36" s="161"/>
      <c r="AA36" s="161"/>
      <c r="AB36" s="161"/>
      <c r="AC36" s="161"/>
      <c r="AD36" s="162" t="s">
        <v>4</v>
      </c>
      <c r="AE36" s="163"/>
      <c r="AF36" s="159" t="s">
        <v>133</v>
      </c>
      <c r="AG36" s="160"/>
      <c r="AH36" s="161">
        <f>SUM(AO27:AR35)</f>
        <v>0</v>
      </c>
      <c r="AI36" s="161"/>
      <c r="AJ36" s="161"/>
      <c r="AK36" s="161"/>
      <c r="AL36" s="161"/>
      <c r="AM36" s="161"/>
      <c r="AN36" s="161"/>
      <c r="AO36" s="161"/>
      <c r="AP36" s="161"/>
      <c r="AQ36" s="161"/>
      <c r="AR36" s="162" t="s">
        <v>4</v>
      </c>
      <c r="AS36" s="163"/>
      <c r="AT36" s="159" t="s">
        <v>134</v>
      </c>
      <c r="AU36" s="160"/>
      <c r="AV36" s="161">
        <f>SUM(BC27:BF35)</f>
        <v>0</v>
      </c>
      <c r="AW36" s="161"/>
      <c r="AX36" s="161"/>
      <c r="AY36" s="161"/>
      <c r="AZ36" s="161"/>
      <c r="BA36" s="161"/>
      <c r="BB36" s="161"/>
      <c r="BC36" s="161"/>
      <c r="BD36" s="161"/>
      <c r="BE36" s="161"/>
      <c r="BF36" s="162" t="s">
        <v>4</v>
      </c>
      <c r="BG36" s="223"/>
      <c r="BH36" s="1"/>
      <c r="BI36" s="1"/>
      <c r="DO36" s="116">
        <f>SUM(DO18:DO35)</f>
        <v>0</v>
      </c>
      <c r="DQ36" s="116">
        <f>IF(DQ18=0,0,IF(DQ18&gt;0,1,-1))</f>
        <v>0</v>
      </c>
    </row>
    <row r="37" spans="1:121" ht="8.25" customHeight="1" outlineLevel="2" thickBot="1" x14ac:dyDescent="0.2">
      <c r="A37" s="1"/>
      <c r="B37" s="3"/>
      <c r="C37" s="3"/>
      <c r="D37" s="3"/>
      <c r="E37" s="3"/>
      <c r="F37" s="3"/>
      <c r="G37" s="3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7"/>
      <c r="AJ37" s="5"/>
      <c r="AK37" s="5"/>
      <c r="AL37" s="5"/>
      <c r="AM37" s="5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5"/>
      <c r="BI37" s="3"/>
      <c r="BJ37" s="3"/>
      <c r="BK37" s="3"/>
      <c r="BL37" s="3"/>
      <c r="BM37" s="3"/>
      <c r="BN37" s="3"/>
      <c r="BO37" s="3"/>
      <c r="BP37" s="1"/>
      <c r="BQ37" s="1"/>
      <c r="BR37" s="1"/>
    </row>
    <row r="38" spans="1:121" ht="9.9499999999999993" customHeight="1" thickTop="1" x14ac:dyDescent="0.15">
      <c r="A38" s="52"/>
      <c r="B38" s="220" t="s">
        <v>72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52"/>
      <c r="S38" s="52"/>
      <c r="T38" s="52"/>
      <c r="U38" s="53"/>
      <c r="V38" s="53"/>
      <c r="W38" s="53"/>
      <c r="X38" s="53"/>
      <c r="Y38" s="53"/>
      <c r="Z38" s="53"/>
      <c r="AA38" s="53"/>
      <c r="AB38" s="53"/>
      <c r="AC38" s="53"/>
      <c r="AD38" s="54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</row>
    <row r="39" spans="1:121" ht="15" hidden="1" customHeight="1" outlineLevel="2" x14ac:dyDescent="0.15">
      <c r="A39" s="2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45"/>
      <c r="S39" s="45"/>
      <c r="T39" s="44"/>
      <c r="U39" s="222" t="s">
        <v>71</v>
      </c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1"/>
      <c r="BP39" s="1"/>
      <c r="BQ39" s="1"/>
      <c r="BR39" s="1"/>
    </row>
    <row r="40" spans="1:121" ht="15" hidden="1" customHeight="1" outlineLevel="2" x14ac:dyDescent="0.15">
      <c r="A40" s="1"/>
      <c r="B40" s="3"/>
      <c r="C40" s="3"/>
      <c r="D40" s="3"/>
      <c r="E40" s="3"/>
      <c r="F40" s="206" t="s">
        <v>59</v>
      </c>
      <c r="G40" s="207"/>
      <c r="H40" s="207"/>
      <c r="I40" s="208"/>
      <c r="J40" s="215" t="s">
        <v>17</v>
      </c>
      <c r="K40" s="204"/>
      <c r="L40" s="204"/>
      <c r="M40" s="204"/>
      <c r="N40" s="204"/>
      <c r="O40" s="204"/>
      <c r="P40" s="204"/>
      <c r="Q40" s="205"/>
      <c r="R40" s="215" t="s">
        <v>68</v>
      </c>
      <c r="S40" s="204"/>
      <c r="T40" s="204"/>
      <c r="U40" s="204"/>
      <c r="V40" s="204"/>
      <c r="W40" s="204"/>
      <c r="X40" s="219" t="str">
        <f>IF(T$14="","",IF(T$14=0,0,(ROUNDDOWN(T24/T14,2))))</f>
        <v/>
      </c>
      <c r="Y40" s="219"/>
      <c r="Z40" s="219"/>
      <c r="AA40" s="219"/>
      <c r="AB40" s="219"/>
      <c r="AC40" s="219"/>
      <c r="AD40" s="204" t="s">
        <v>4</v>
      </c>
      <c r="AE40" s="205"/>
      <c r="AF40" s="215" t="s">
        <v>135</v>
      </c>
      <c r="AG40" s="204"/>
      <c r="AH40" s="204"/>
      <c r="AI40" s="204"/>
      <c r="AJ40" s="204"/>
      <c r="AK40" s="204"/>
      <c r="AL40" s="219" t="str">
        <f>IF(AH$14="","",IF(AH14=0,0,(ROUNDDOWN(AH24/AH14,2))))</f>
        <v/>
      </c>
      <c r="AM40" s="219"/>
      <c r="AN40" s="219"/>
      <c r="AO40" s="219"/>
      <c r="AP40" s="219"/>
      <c r="AQ40" s="219"/>
      <c r="AR40" s="204" t="s">
        <v>4</v>
      </c>
      <c r="AS40" s="205"/>
      <c r="AT40" s="215" t="s">
        <v>136</v>
      </c>
      <c r="AU40" s="204"/>
      <c r="AV40" s="204"/>
      <c r="AW40" s="204"/>
      <c r="AX40" s="204"/>
      <c r="AY40" s="204"/>
      <c r="AZ40" s="217" t="str">
        <f>IF(AV$14="","",IF(AV14=0,0,(ROUNDDOWN(AV24/AV14,2))))</f>
        <v/>
      </c>
      <c r="BA40" s="217"/>
      <c r="BB40" s="217"/>
      <c r="BC40" s="217"/>
      <c r="BD40" s="217"/>
      <c r="BE40" s="217"/>
      <c r="BF40" s="217"/>
      <c r="BG40" s="204" t="s">
        <v>4</v>
      </c>
      <c r="BH40" s="205"/>
      <c r="BI40" s="3"/>
      <c r="BJ40" s="3"/>
      <c r="BK40" s="3"/>
      <c r="BL40" s="3"/>
      <c r="BM40" s="3"/>
      <c r="BN40" s="3"/>
      <c r="BO40" s="1"/>
      <c r="BP40" s="1"/>
      <c r="BQ40" s="1"/>
      <c r="BR40" s="1"/>
    </row>
    <row r="41" spans="1:121" ht="15" hidden="1" customHeight="1" outlineLevel="2" x14ac:dyDescent="0.15">
      <c r="A41" s="1"/>
      <c r="B41" s="3"/>
      <c r="C41" s="3"/>
      <c r="D41" s="3"/>
      <c r="E41" s="3"/>
      <c r="F41" s="209"/>
      <c r="G41" s="210"/>
      <c r="H41" s="210"/>
      <c r="I41" s="211"/>
      <c r="J41" s="215" t="s">
        <v>23</v>
      </c>
      <c r="K41" s="204"/>
      <c r="L41" s="204"/>
      <c r="M41" s="204"/>
      <c r="N41" s="204"/>
      <c r="O41" s="204"/>
      <c r="P41" s="204"/>
      <c r="Q41" s="205"/>
      <c r="R41" s="215" t="s">
        <v>69</v>
      </c>
      <c r="S41" s="204"/>
      <c r="T41" s="204"/>
      <c r="U41" s="204"/>
      <c r="V41" s="204"/>
      <c r="W41" s="204"/>
      <c r="X41" s="219" t="str">
        <f>IF(T$14="","",ROUNDDOWN(T36/22,2))</f>
        <v/>
      </c>
      <c r="Y41" s="219"/>
      <c r="Z41" s="219"/>
      <c r="AA41" s="219"/>
      <c r="AB41" s="219"/>
      <c r="AC41" s="219"/>
      <c r="AD41" s="204" t="s">
        <v>4</v>
      </c>
      <c r="AE41" s="205"/>
      <c r="AF41" s="215" t="s">
        <v>137</v>
      </c>
      <c r="AG41" s="204"/>
      <c r="AH41" s="204"/>
      <c r="AI41" s="204"/>
      <c r="AJ41" s="204"/>
      <c r="AK41" s="204"/>
      <c r="AL41" s="219" t="str">
        <f>IF(AH$14="","",ROUNDDOWN(AH36/22,2))</f>
        <v/>
      </c>
      <c r="AM41" s="219"/>
      <c r="AN41" s="219"/>
      <c r="AO41" s="219"/>
      <c r="AP41" s="219"/>
      <c r="AQ41" s="219"/>
      <c r="AR41" s="204" t="s">
        <v>4</v>
      </c>
      <c r="AS41" s="205"/>
      <c r="AT41" s="215" t="s">
        <v>138</v>
      </c>
      <c r="AU41" s="204"/>
      <c r="AV41" s="204"/>
      <c r="AW41" s="204"/>
      <c r="AX41" s="204"/>
      <c r="AY41" s="204"/>
      <c r="AZ41" s="217" t="str">
        <f>IF(AV$14="","",ROUNDDOWN(AV36/22,2))</f>
        <v/>
      </c>
      <c r="BA41" s="217"/>
      <c r="BB41" s="217"/>
      <c r="BC41" s="217"/>
      <c r="BD41" s="217"/>
      <c r="BE41" s="217"/>
      <c r="BF41" s="217"/>
      <c r="BG41" s="204" t="s">
        <v>4</v>
      </c>
      <c r="BH41" s="205"/>
      <c r="BI41" s="3"/>
      <c r="BJ41" s="3"/>
      <c r="BK41" s="3"/>
      <c r="BL41" s="3"/>
      <c r="BM41" s="3"/>
      <c r="BN41" s="3"/>
      <c r="BO41" s="1"/>
      <c r="BP41" s="1"/>
      <c r="BQ41" s="1"/>
      <c r="BR41" s="1"/>
    </row>
    <row r="42" spans="1:121" ht="15" hidden="1" customHeight="1" outlineLevel="1" collapsed="1" x14ac:dyDescent="0.15">
      <c r="A42" s="1"/>
      <c r="B42" s="3"/>
      <c r="C42" s="3"/>
      <c r="D42" s="3"/>
      <c r="E42" s="3"/>
      <c r="F42" s="212"/>
      <c r="G42" s="213"/>
      <c r="H42" s="213"/>
      <c r="I42" s="214"/>
      <c r="J42" s="215" t="s">
        <v>26</v>
      </c>
      <c r="K42" s="204"/>
      <c r="L42" s="204"/>
      <c r="M42" s="204"/>
      <c r="N42" s="204"/>
      <c r="O42" s="204"/>
      <c r="P42" s="204"/>
      <c r="Q42" s="205"/>
      <c r="R42" s="215" t="s">
        <v>162</v>
      </c>
      <c r="S42" s="204"/>
      <c r="T42" s="204"/>
      <c r="U42" s="204"/>
      <c r="V42" s="204"/>
      <c r="W42" s="204"/>
      <c r="X42" s="216" t="str">
        <f>IF(T$14="","",ROUNDDOWN(X40+X41,0))</f>
        <v/>
      </c>
      <c r="Y42" s="216"/>
      <c r="Z42" s="216"/>
      <c r="AA42" s="216"/>
      <c r="AB42" s="216"/>
      <c r="AC42" s="216"/>
      <c r="AD42" s="204" t="s">
        <v>4</v>
      </c>
      <c r="AE42" s="205"/>
      <c r="AF42" s="215" t="s">
        <v>139</v>
      </c>
      <c r="AG42" s="204"/>
      <c r="AH42" s="204"/>
      <c r="AI42" s="204"/>
      <c r="AJ42" s="204"/>
      <c r="AK42" s="204"/>
      <c r="AL42" s="216" t="str">
        <f>IF(AH$14="","",ROUNDDOWN(AL40+AL41,0))</f>
        <v/>
      </c>
      <c r="AM42" s="216"/>
      <c r="AN42" s="216"/>
      <c r="AO42" s="216"/>
      <c r="AP42" s="216"/>
      <c r="AQ42" s="216"/>
      <c r="AR42" s="204" t="s">
        <v>4</v>
      </c>
      <c r="AS42" s="205"/>
      <c r="AT42" s="215" t="s">
        <v>140</v>
      </c>
      <c r="AU42" s="204"/>
      <c r="AV42" s="204"/>
      <c r="AW42" s="204"/>
      <c r="AX42" s="204"/>
      <c r="AY42" s="204"/>
      <c r="AZ42" s="218" t="str">
        <f>IF(AV$14="","",ROUNDDOWN(AZ40+AZ41,0))</f>
        <v/>
      </c>
      <c r="BA42" s="218"/>
      <c r="BB42" s="218"/>
      <c r="BC42" s="218"/>
      <c r="BD42" s="218"/>
      <c r="BE42" s="218"/>
      <c r="BF42" s="218"/>
      <c r="BG42" s="204" t="s">
        <v>4</v>
      </c>
      <c r="BH42" s="205"/>
      <c r="BI42" s="3"/>
      <c r="BJ42" s="3"/>
      <c r="BK42" s="3"/>
      <c r="BL42" s="3"/>
      <c r="BM42" s="3"/>
      <c r="BN42" s="3"/>
      <c r="BO42" s="1"/>
      <c r="BP42" s="1"/>
      <c r="BQ42" s="1"/>
      <c r="BR42" s="1"/>
    </row>
    <row r="43" spans="1:121" s="16" customFormat="1" ht="15" hidden="1" customHeight="1" outlineLevel="1" x14ac:dyDescent="0.15">
      <c r="A43" s="2"/>
      <c r="B43" s="5"/>
      <c r="C43" s="5"/>
      <c r="D43" s="18" t="s">
        <v>27</v>
      </c>
      <c r="E43" s="18"/>
      <c r="F43" s="5"/>
      <c r="G43" s="5"/>
      <c r="H43" s="133" t="s">
        <v>28</v>
      </c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2"/>
      <c r="BP43" s="2"/>
      <c r="BQ43" s="2"/>
      <c r="BR43" s="2"/>
    </row>
    <row r="44" spans="1:121" s="16" customFormat="1" ht="15" customHeight="1" outlineLevel="1" x14ac:dyDescent="0.15">
      <c r="A44" s="138" t="s">
        <v>201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</row>
    <row r="45" spans="1:121" s="16" customFormat="1" ht="15" customHeight="1" outlineLevel="1" x14ac:dyDescent="0.15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</row>
    <row r="46" spans="1:121" s="16" customFormat="1" ht="15" customHeight="1" outlineLevel="1" x14ac:dyDescent="0.15">
      <c r="A46" s="2"/>
      <c r="B46" s="5"/>
      <c r="C46" s="5"/>
      <c r="D46" s="18"/>
      <c r="E46" s="18"/>
      <c r="F46" s="5"/>
      <c r="G46" s="5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2"/>
      <c r="BP46" s="2"/>
      <c r="BQ46" s="2"/>
      <c r="BR46" s="2"/>
    </row>
    <row r="47" spans="1:121" s="16" customFormat="1" ht="15" customHeight="1" x14ac:dyDescent="0.15">
      <c r="A47" s="2"/>
      <c r="B47" s="5"/>
      <c r="C47" s="195" t="s">
        <v>29</v>
      </c>
      <c r="D47" s="195"/>
      <c r="E47" s="196">
        <f>ROUNDDOWN(C21/264,0)</f>
        <v>0</v>
      </c>
      <c r="F47" s="197"/>
      <c r="G47" s="5"/>
      <c r="H47" s="164" t="s">
        <v>202</v>
      </c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5"/>
      <c r="BO47" s="2"/>
      <c r="BP47" s="2"/>
      <c r="BQ47" s="2"/>
      <c r="BR47" s="2"/>
    </row>
    <row r="48" spans="1:121" s="16" customFormat="1" ht="15" customHeight="1" x14ac:dyDescent="0.15">
      <c r="A48" s="2"/>
      <c r="B48" s="5"/>
      <c r="C48" s="198" t="s">
        <v>30</v>
      </c>
      <c r="D48" s="198"/>
      <c r="E48" s="199" t="s">
        <v>31</v>
      </c>
      <c r="F48" s="200"/>
      <c r="G48" s="5"/>
      <c r="H48" s="19" t="s">
        <v>32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7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2"/>
      <c r="BP48" s="2"/>
      <c r="BQ48" s="2"/>
      <c r="BR48" s="2"/>
      <c r="BT48" s="202"/>
      <c r="BU48" s="202"/>
      <c r="BV48" s="202"/>
      <c r="BW48" s="202"/>
      <c r="BX48" s="202"/>
      <c r="BY48" s="202"/>
      <c r="BZ48" s="202"/>
      <c r="CA48" s="202"/>
      <c r="CB48" s="202"/>
    </row>
    <row r="49" spans="1:70" s="16" customFormat="1" ht="15" customHeight="1" x14ac:dyDescent="0.15">
      <c r="A49" s="17"/>
      <c r="B49" s="20" t="s">
        <v>61</v>
      </c>
      <c r="C49" s="189" t="str">
        <f>IF($C$21="","",IF($AA$52&gt;$E$47,T14,0))</f>
        <v/>
      </c>
      <c r="D49" s="189"/>
      <c r="E49" s="190" t="str">
        <f>IF($C$21="","",IF($AA$52&gt;$E$47,$E$47*T14,0))</f>
        <v/>
      </c>
      <c r="F49" s="191"/>
      <c r="G49" s="5"/>
      <c r="H49" s="5"/>
      <c r="I49" s="5" t="s">
        <v>33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152" t="s">
        <v>34</v>
      </c>
      <c r="AB49" s="152"/>
      <c r="AC49" s="152"/>
      <c r="AD49" s="152"/>
      <c r="AE49" s="152"/>
      <c r="AF49" s="152"/>
      <c r="AG49" s="5"/>
      <c r="AH49" s="5"/>
      <c r="AI49" s="7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2"/>
      <c r="BP49" s="2"/>
      <c r="BQ49" s="2"/>
      <c r="BR49" s="2"/>
    </row>
    <row r="50" spans="1:70" ht="15" customHeight="1" x14ac:dyDescent="0.15">
      <c r="A50" s="17"/>
      <c r="B50" s="20" t="s">
        <v>62</v>
      </c>
      <c r="C50" s="189" t="str">
        <f>IF($C$21="","",IF($AA$52&gt;$E$47,AH14,0))</f>
        <v/>
      </c>
      <c r="D50" s="189"/>
      <c r="E50" s="190" t="str">
        <f>IF($C$21="","",IF($AA$52&gt;$E$47,$E$47*AH14,0))</f>
        <v/>
      </c>
      <c r="F50" s="191"/>
      <c r="G50" s="3"/>
      <c r="H50" s="5"/>
      <c r="I50" s="9" t="s">
        <v>141</v>
      </c>
      <c r="J50" s="194" t="str">
        <f>IF(+C13="","",C13)</f>
        <v/>
      </c>
      <c r="K50" s="194"/>
      <c r="L50" s="194"/>
      <c r="M50" s="194"/>
      <c r="N50" s="194"/>
      <c r="O50" s="71" t="s">
        <v>35</v>
      </c>
      <c r="P50" s="21"/>
      <c r="Q50" s="201" t="s">
        <v>163</v>
      </c>
      <c r="R50" s="201"/>
      <c r="S50" s="201"/>
      <c r="T50" s="201"/>
      <c r="U50" s="201"/>
      <c r="V50" s="201"/>
      <c r="W50" s="201"/>
      <c r="X50" s="201"/>
      <c r="Y50" s="201"/>
      <c r="Z50" s="71" t="s">
        <v>164</v>
      </c>
      <c r="AA50" s="203" t="str">
        <f>IF($J$50="","",ROUND(J50/22,-1))</f>
        <v/>
      </c>
      <c r="AB50" s="203"/>
      <c r="AC50" s="203"/>
      <c r="AD50" s="203"/>
      <c r="AE50" s="203"/>
      <c r="AF50" s="203"/>
      <c r="AG50" s="71" t="s">
        <v>35</v>
      </c>
      <c r="AH50" s="71"/>
      <c r="AI50" s="117" t="s">
        <v>36</v>
      </c>
      <c r="AJ50" s="71"/>
      <c r="AK50" s="71"/>
      <c r="AL50" s="21"/>
      <c r="AM50" s="21"/>
      <c r="AN50" s="21"/>
      <c r="AO50" s="71"/>
      <c r="AP50" s="71"/>
      <c r="AQ50" s="71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3"/>
      <c r="BH50" s="3"/>
      <c r="BI50" s="3"/>
      <c r="BJ50" s="3"/>
      <c r="BK50" s="3"/>
      <c r="BL50" s="3"/>
      <c r="BM50" s="3"/>
      <c r="BN50" s="3"/>
      <c r="BO50" s="1"/>
      <c r="BP50" s="1"/>
      <c r="BQ50" s="1"/>
      <c r="BR50" s="1"/>
    </row>
    <row r="51" spans="1:70" ht="15" customHeight="1" thickBot="1" x14ac:dyDescent="0.2">
      <c r="A51" s="17"/>
      <c r="B51" s="20" t="s">
        <v>63</v>
      </c>
      <c r="C51" s="189" t="str">
        <f>IF($C$21="","",IF($AA$52&gt;$E$47,AV14,0))</f>
        <v/>
      </c>
      <c r="D51" s="189"/>
      <c r="E51" s="190" t="str">
        <f>IF($C$21="","",IF($AA$52&gt;$E$47,$E$47*AV14,0))</f>
        <v/>
      </c>
      <c r="F51" s="191"/>
      <c r="G51" s="3"/>
      <c r="H51" s="5"/>
      <c r="I51" s="5" t="s">
        <v>37</v>
      </c>
      <c r="J51" s="5"/>
      <c r="K51" s="5"/>
      <c r="L51" s="5"/>
      <c r="M51" s="5"/>
      <c r="N51" s="5"/>
      <c r="O51" s="5"/>
      <c r="P51" s="5"/>
      <c r="Q51" s="5"/>
      <c r="R51" s="5" t="s">
        <v>38</v>
      </c>
      <c r="S51" s="5"/>
      <c r="T51" s="5"/>
      <c r="U51" s="5"/>
      <c r="V51" s="5"/>
      <c r="W51" s="5"/>
      <c r="X51" s="5"/>
      <c r="Y51" s="5"/>
      <c r="Z51" s="5"/>
      <c r="AA51" s="3"/>
      <c r="AB51" s="5" t="s">
        <v>39</v>
      </c>
      <c r="AC51" s="5"/>
      <c r="AD51" s="5"/>
      <c r="AE51" s="5"/>
      <c r="AF51" s="5"/>
      <c r="AG51" s="5"/>
      <c r="AH51" s="5"/>
      <c r="AI51" s="7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5"/>
      <c r="BB51" s="22"/>
      <c r="BC51" s="5"/>
      <c r="BD51" s="5"/>
      <c r="BE51" s="5"/>
      <c r="BF51" s="5"/>
      <c r="BG51" s="3"/>
      <c r="BH51" s="3"/>
      <c r="BI51" s="3"/>
      <c r="BJ51" s="3"/>
      <c r="BK51" s="3"/>
      <c r="BL51" s="3"/>
      <c r="BM51" s="3"/>
      <c r="BN51" s="3"/>
      <c r="BO51" s="1"/>
      <c r="BP51" s="1"/>
      <c r="BQ51" s="1"/>
      <c r="BR51" s="1"/>
    </row>
    <row r="52" spans="1:70" ht="15" customHeight="1" thickTop="1" x14ac:dyDescent="0.15">
      <c r="A52" s="1"/>
      <c r="B52" s="3"/>
      <c r="C52" s="3"/>
      <c r="D52" s="3"/>
      <c r="E52" s="3"/>
      <c r="F52" s="3"/>
      <c r="G52" s="3"/>
      <c r="H52" s="5"/>
      <c r="I52" s="71" t="s">
        <v>142</v>
      </c>
      <c r="J52" s="192" t="str">
        <f>+AA50</f>
        <v/>
      </c>
      <c r="K52" s="192"/>
      <c r="L52" s="192"/>
      <c r="M52" s="192"/>
      <c r="N52" s="192"/>
      <c r="O52" s="71" t="s">
        <v>143</v>
      </c>
      <c r="P52" s="193" t="s">
        <v>144</v>
      </c>
      <c r="Q52" s="193"/>
      <c r="R52" s="187" t="s">
        <v>145</v>
      </c>
      <c r="S52" s="187"/>
      <c r="T52" s="187" t="s">
        <v>146</v>
      </c>
      <c r="U52" s="187"/>
      <c r="V52" s="187"/>
      <c r="W52" s="187"/>
      <c r="X52" s="72" t="s">
        <v>147</v>
      </c>
      <c r="Y52" s="1"/>
      <c r="Z52" s="71" t="s">
        <v>142</v>
      </c>
      <c r="AA52" s="188" t="str">
        <f>IF($J$50="","",ROUND(J52*2/3,0))</f>
        <v/>
      </c>
      <c r="AB52" s="188"/>
      <c r="AC52" s="188"/>
      <c r="AD52" s="188"/>
      <c r="AE52" s="188"/>
      <c r="AF52" s="188"/>
      <c r="AG52" s="71" t="s">
        <v>35</v>
      </c>
      <c r="AH52" s="1"/>
      <c r="AI52" s="23" t="s">
        <v>82</v>
      </c>
      <c r="AJ52" s="71"/>
      <c r="AK52" s="71"/>
      <c r="AL52" s="71"/>
      <c r="AM52" s="71"/>
      <c r="AN52" s="21"/>
      <c r="AO52" s="71"/>
      <c r="AP52" s="5"/>
      <c r="AQ52" s="9"/>
      <c r="AR52" s="9" t="s">
        <v>148</v>
      </c>
      <c r="AS52" s="1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24" t="s">
        <v>149</v>
      </c>
      <c r="BG52" s="25" t="s">
        <v>40</v>
      </c>
      <c r="BH52" s="25"/>
      <c r="BI52" s="25"/>
      <c r="BJ52" s="25"/>
      <c r="BK52" s="25"/>
      <c r="BL52" s="25"/>
      <c r="BM52" s="26"/>
      <c r="BN52" s="3"/>
      <c r="BO52" s="1"/>
      <c r="BP52" s="1"/>
      <c r="BQ52" s="1"/>
      <c r="BR52" s="1"/>
    </row>
    <row r="53" spans="1:70" ht="15" customHeight="1" x14ac:dyDescent="0.15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10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5"/>
      <c r="AY53" s="5"/>
      <c r="AZ53" s="5"/>
      <c r="BA53" s="5"/>
      <c r="BB53" s="5"/>
      <c r="BC53" s="5"/>
      <c r="BD53" s="5"/>
      <c r="BE53" s="5"/>
      <c r="BF53" s="181" t="s">
        <v>57</v>
      </c>
      <c r="BG53" s="182"/>
      <c r="BH53" s="182"/>
      <c r="BI53" s="182"/>
      <c r="BJ53" s="182"/>
      <c r="BK53" s="182"/>
      <c r="BL53" s="182"/>
      <c r="BM53" s="183"/>
      <c r="BN53" s="3"/>
      <c r="BO53" s="1"/>
      <c r="BP53" s="1"/>
      <c r="BQ53" s="1"/>
      <c r="BR53" s="1"/>
    </row>
    <row r="54" spans="1:70" ht="15" customHeight="1" x14ac:dyDescent="0.15">
      <c r="A54" s="1"/>
      <c r="B54" s="3"/>
      <c r="C54" s="184" t="s">
        <v>23</v>
      </c>
      <c r="D54" s="185"/>
      <c r="E54" s="185"/>
      <c r="F54" s="186"/>
      <c r="G54" s="3"/>
      <c r="H54" s="19" t="s">
        <v>41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19" t="s">
        <v>42</v>
      </c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7"/>
      <c r="AJ54" s="5"/>
      <c r="AK54" s="5"/>
      <c r="AL54" s="5"/>
      <c r="AM54" s="5"/>
      <c r="AN54" s="5"/>
      <c r="AO54" s="19" t="s">
        <v>43</v>
      </c>
      <c r="AP54" s="5"/>
      <c r="AQ54" s="5"/>
      <c r="AR54" s="5"/>
      <c r="AS54" s="5"/>
      <c r="AT54" s="5"/>
      <c r="AU54" s="5"/>
      <c r="AV54" s="5"/>
      <c r="AW54" s="3"/>
      <c r="AX54" s="5"/>
      <c r="AY54" s="5"/>
      <c r="AZ54" s="5"/>
      <c r="BA54" s="5"/>
      <c r="BB54" s="5"/>
      <c r="BC54" s="5"/>
      <c r="BD54" s="5"/>
      <c r="BE54" s="5"/>
      <c r="BF54" s="181"/>
      <c r="BG54" s="182"/>
      <c r="BH54" s="182"/>
      <c r="BI54" s="182"/>
      <c r="BJ54" s="182"/>
      <c r="BK54" s="182"/>
      <c r="BL54" s="182"/>
      <c r="BM54" s="183"/>
      <c r="BN54" s="3"/>
      <c r="BO54" s="1"/>
      <c r="BP54" s="1"/>
      <c r="BQ54" s="1"/>
      <c r="BR54" s="1"/>
    </row>
    <row r="55" spans="1:70" s="16" customFormat="1" ht="15" customHeight="1" x14ac:dyDescent="0.15">
      <c r="A55" s="2"/>
      <c r="B55" s="5"/>
      <c r="C55" s="171" t="s">
        <v>67</v>
      </c>
      <c r="D55" s="172"/>
      <c r="E55" s="179">
        <f>T36</f>
        <v>0</v>
      </c>
      <c r="F55" s="180"/>
      <c r="G55" s="5"/>
      <c r="H55" s="5"/>
      <c r="I55" s="175" t="s">
        <v>70</v>
      </c>
      <c r="J55" s="175"/>
      <c r="K55" s="176" t="str">
        <f>+X42</f>
        <v/>
      </c>
      <c r="L55" s="176"/>
      <c r="M55" s="176"/>
      <c r="N55" s="176"/>
      <c r="O55" s="176"/>
      <c r="P55" s="175" t="s">
        <v>44</v>
      </c>
      <c r="Q55" s="175"/>
      <c r="R55" s="152" t="s">
        <v>165</v>
      </c>
      <c r="S55" s="152"/>
      <c r="T55" s="5" t="s">
        <v>166</v>
      </c>
      <c r="U55" s="5"/>
      <c r="V55" s="5"/>
      <c r="W55" s="5" t="s">
        <v>167</v>
      </c>
      <c r="X55" s="5"/>
      <c r="Y55" s="5" t="s">
        <v>166</v>
      </c>
      <c r="Z55" s="5"/>
      <c r="AA55" s="152" t="s">
        <v>45</v>
      </c>
      <c r="AB55" s="152"/>
      <c r="AC55" s="152"/>
      <c r="AD55" s="152"/>
      <c r="AE55" s="178" t="str">
        <f>IF(K55="","",IF($AA$52&gt;K55,T14,0))</f>
        <v/>
      </c>
      <c r="AF55" s="178"/>
      <c r="AG55" s="178"/>
      <c r="AH55" s="5" t="s">
        <v>46</v>
      </c>
      <c r="AI55" s="7"/>
      <c r="AJ55" s="5" t="s">
        <v>168</v>
      </c>
      <c r="AK55" s="5"/>
      <c r="AL55" s="5"/>
      <c r="AM55" s="5" t="s">
        <v>169</v>
      </c>
      <c r="AN55" s="5"/>
      <c r="AO55" s="5"/>
      <c r="AP55" s="5" t="s">
        <v>166</v>
      </c>
      <c r="AQ55" s="5"/>
      <c r="AR55" s="5" t="s">
        <v>160</v>
      </c>
      <c r="AS55" s="5"/>
      <c r="AT55" s="5" t="s">
        <v>169</v>
      </c>
      <c r="AU55" s="4"/>
      <c r="AV55" s="4" t="s">
        <v>161</v>
      </c>
      <c r="AW55" s="4"/>
      <c r="AX55" s="165" t="str">
        <f>IF(K55="","",K55*AE55)</f>
        <v/>
      </c>
      <c r="AY55" s="165"/>
      <c r="AZ55" s="165"/>
      <c r="BA55" s="165"/>
      <c r="BB55" s="165"/>
      <c r="BC55" s="165"/>
      <c r="BD55" s="4" t="s">
        <v>4</v>
      </c>
      <c r="BE55" s="4"/>
      <c r="BF55" s="27"/>
      <c r="BG55" s="4"/>
      <c r="BH55" s="166" t="str">
        <f>IF(K55="","",IF(K55&gt;=$E$47,IF(T$15=0,IF(AX55&gt;=E$55,E$55,AX55),AX55),E49))</f>
        <v/>
      </c>
      <c r="BI55" s="166"/>
      <c r="BJ55" s="166"/>
      <c r="BK55" s="166"/>
      <c r="BL55" s="166"/>
      <c r="BM55" s="28" t="s">
        <v>4</v>
      </c>
      <c r="BN55" s="5"/>
      <c r="BO55" s="2"/>
      <c r="BP55" s="2"/>
      <c r="BQ55" s="2"/>
      <c r="BR55" s="2"/>
    </row>
    <row r="56" spans="1:70" s="16" customFormat="1" ht="15" customHeight="1" x14ac:dyDescent="0.15">
      <c r="A56" s="2"/>
      <c r="B56" s="5"/>
      <c r="C56" s="171" t="s">
        <v>133</v>
      </c>
      <c r="D56" s="172"/>
      <c r="E56" s="179">
        <f>AH36</f>
        <v>0</v>
      </c>
      <c r="F56" s="180"/>
      <c r="G56" s="5"/>
      <c r="H56" s="5"/>
      <c r="I56" s="175" t="s">
        <v>150</v>
      </c>
      <c r="J56" s="175"/>
      <c r="K56" s="176" t="str">
        <f>+AL42</f>
        <v/>
      </c>
      <c r="L56" s="176"/>
      <c r="M56" s="176"/>
      <c r="N56" s="176"/>
      <c r="O56" s="176"/>
      <c r="P56" s="175" t="s">
        <v>44</v>
      </c>
      <c r="Q56" s="175"/>
      <c r="R56" s="152" t="s">
        <v>165</v>
      </c>
      <c r="S56" s="152"/>
      <c r="T56" s="5" t="s">
        <v>170</v>
      </c>
      <c r="U56" s="5"/>
      <c r="V56" s="5"/>
      <c r="W56" s="5" t="s">
        <v>167</v>
      </c>
      <c r="X56" s="5"/>
      <c r="Y56" s="5" t="s">
        <v>170</v>
      </c>
      <c r="Z56" s="5"/>
      <c r="AA56" s="152" t="s">
        <v>45</v>
      </c>
      <c r="AB56" s="152"/>
      <c r="AC56" s="152"/>
      <c r="AD56" s="152"/>
      <c r="AE56" s="178" t="str">
        <f>IF(K56="","",IF($AA$52&gt;K56,AH14,0))</f>
        <v/>
      </c>
      <c r="AF56" s="178"/>
      <c r="AG56" s="178"/>
      <c r="AH56" s="5" t="s">
        <v>46</v>
      </c>
      <c r="AI56" s="7"/>
      <c r="AJ56" s="5" t="s">
        <v>168</v>
      </c>
      <c r="AK56" s="5"/>
      <c r="AL56" s="5"/>
      <c r="AM56" s="5" t="s">
        <v>171</v>
      </c>
      <c r="AN56" s="5"/>
      <c r="AO56" s="5"/>
      <c r="AP56" s="5" t="s">
        <v>170</v>
      </c>
      <c r="AQ56" s="5"/>
      <c r="AR56" s="5" t="s">
        <v>160</v>
      </c>
      <c r="AS56" s="5"/>
      <c r="AT56" s="5" t="s">
        <v>171</v>
      </c>
      <c r="AU56" s="4"/>
      <c r="AV56" s="4" t="s">
        <v>161</v>
      </c>
      <c r="AW56" s="4"/>
      <c r="AX56" s="165" t="str">
        <f>IF(K56="","",K56*AE56)</f>
        <v/>
      </c>
      <c r="AY56" s="165"/>
      <c r="AZ56" s="165"/>
      <c r="BA56" s="165"/>
      <c r="BB56" s="165"/>
      <c r="BC56" s="165"/>
      <c r="BD56" s="4" t="s">
        <v>4</v>
      </c>
      <c r="BE56" s="4"/>
      <c r="BF56" s="27"/>
      <c r="BG56" s="4"/>
      <c r="BH56" s="166" t="str">
        <f>IF(K56="","",IF(K56&gt;=$E$47,IF(AH$15=0,IF(AX56&gt;=E$56,E$56,AX56),AX56),E50))</f>
        <v/>
      </c>
      <c r="BI56" s="166"/>
      <c r="BJ56" s="166"/>
      <c r="BK56" s="166"/>
      <c r="BL56" s="166"/>
      <c r="BM56" s="28" t="s">
        <v>4</v>
      </c>
      <c r="BN56" s="5"/>
      <c r="BO56" s="2"/>
      <c r="BP56" s="2"/>
      <c r="BQ56" s="2"/>
      <c r="BR56" s="2"/>
    </row>
    <row r="57" spans="1:70" s="16" customFormat="1" ht="15" customHeight="1" x14ac:dyDescent="0.15">
      <c r="A57" s="2"/>
      <c r="B57" s="5"/>
      <c r="C57" s="171" t="s">
        <v>134</v>
      </c>
      <c r="D57" s="172"/>
      <c r="E57" s="173">
        <f>AV36</f>
        <v>0</v>
      </c>
      <c r="F57" s="174"/>
      <c r="G57" s="5"/>
      <c r="H57" s="5"/>
      <c r="I57" s="175" t="s">
        <v>151</v>
      </c>
      <c r="J57" s="175"/>
      <c r="K57" s="176" t="str">
        <f>+AZ42</f>
        <v/>
      </c>
      <c r="L57" s="176"/>
      <c r="M57" s="176"/>
      <c r="N57" s="176"/>
      <c r="O57" s="176"/>
      <c r="P57" s="175" t="s">
        <v>44</v>
      </c>
      <c r="Q57" s="175"/>
      <c r="R57" s="152" t="s">
        <v>165</v>
      </c>
      <c r="S57" s="152"/>
      <c r="T57" s="5" t="s">
        <v>47</v>
      </c>
      <c r="U57" s="5"/>
      <c r="V57" s="5"/>
      <c r="W57" s="29" t="s">
        <v>167</v>
      </c>
      <c r="X57" s="29"/>
      <c r="Y57" s="29" t="s">
        <v>47</v>
      </c>
      <c r="Z57" s="29"/>
      <c r="AA57" s="177" t="s">
        <v>45</v>
      </c>
      <c r="AB57" s="177"/>
      <c r="AC57" s="177"/>
      <c r="AD57" s="177"/>
      <c r="AE57" s="178" t="str">
        <f>IF(K57="","",IF($AA$52&gt;K57,AV14,0))</f>
        <v/>
      </c>
      <c r="AF57" s="178"/>
      <c r="AG57" s="178"/>
      <c r="AH57" s="29" t="s">
        <v>46</v>
      </c>
      <c r="AI57" s="30"/>
      <c r="AJ57" s="29" t="s">
        <v>168</v>
      </c>
      <c r="AK57" s="29"/>
      <c r="AL57" s="29"/>
      <c r="AM57" s="29" t="s">
        <v>48</v>
      </c>
      <c r="AN57" s="29"/>
      <c r="AO57" s="31"/>
      <c r="AP57" s="29" t="s">
        <v>47</v>
      </c>
      <c r="AQ57" s="29"/>
      <c r="AR57" s="29" t="s">
        <v>160</v>
      </c>
      <c r="AS57" s="29"/>
      <c r="AT57" s="29" t="s">
        <v>48</v>
      </c>
      <c r="AU57" s="32"/>
      <c r="AV57" s="32" t="s">
        <v>161</v>
      </c>
      <c r="AW57" s="32"/>
      <c r="AX57" s="165" t="str">
        <f>IF(K57="","",K57*AE57)</f>
        <v/>
      </c>
      <c r="AY57" s="165"/>
      <c r="AZ57" s="165"/>
      <c r="BA57" s="165"/>
      <c r="BB57" s="165"/>
      <c r="BC57" s="165"/>
      <c r="BD57" s="4" t="s">
        <v>4</v>
      </c>
      <c r="BE57" s="4"/>
      <c r="BF57" s="27"/>
      <c r="BG57" s="4"/>
      <c r="BH57" s="166" t="str">
        <f>IF(K57="","",IF(K57&gt;=$E$47,IF(AV$15=0,IF(AX57&gt;=E57,E57,AX57),AX57),E51))</f>
        <v/>
      </c>
      <c r="BI57" s="166"/>
      <c r="BJ57" s="166"/>
      <c r="BK57" s="166"/>
      <c r="BL57" s="166"/>
      <c r="BM57" s="28" t="s">
        <v>4</v>
      </c>
      <c r="BN57" s="5"/>
      <c r="BO57" s="2"/>
      <c r="BP57" s="2"/>
      <c r="BQ57" s="2"/>
      <c r="BR57" s="2"/>
    </row>
    <row r="58" spans="1:70" s="16" customFormat="1" ht="15" customHeight="1" x14ac:dyDescent="0.15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 t="s">
        <v>49</v>
      </c>
      <c r="AD58" s="5" t="s">
        <v>152</v>
      </c>
      <c r="AE58" s="167" t="str">
        <f>IF(J50="","",SUM(AE55:AG57))</f>
        <v/>
      </c>
      <c r="AF58" s="167"/>
      <c r="AG58" s="167"/>
      <c r="AH58" s="5" t="s">
        <v>46</v>
      </c>
      <c r="AI58" s="7"/>
      <c r="AJ58" s="5" t="s">
        <v>168</v>
      </c>
      <c r="AK58" s="5"/>
      <c r="AL58" s="5"/>
      <c r="AM58" s="5" t="s">
        <v>172</v>
      </c>
      <c r="AN58" s="5"/>
      <c r="AO58" s="5"/>
      <c r="AP58" s="5"/>
      <c r="AQ58" s="5"/>
      <c r="AR58" s="5"/>
      <c r="AS58" s="5"/>
      <c r="AT58" s="4" t="s">
        <v>49</v>
      </c>
      <c r="AU58" s="4"/>
      <c r="AV58" s="4"/>
      <c r="AW58" s="4"/>
      <c r="AX58" s="168" t="str">
        <f>IF(J50="","",SUM(AX55:BC57))</f>
        <v/>
      </c>
      <c r="AY58" s="168"/>
      <c r="AZ58" s="168"/>
      <c r="BA58" s="168"/>
      <c r="BB58" s="168"/>
      <c r="BC58" s="168"/>
      <c r="BD58" s="4" t="s">
        <v>4</v>
      </c>
      <c r="BE58" s="4"/>
      <c r="BF58" s="169" t="s">
        <v>49</v>
      </c>
      <c r="BG58" s="170"/>
      <c r="BH58" s="168" t="str">
        <f>IF(J50="","",SUM(BH55:BH57))</f>
        <v/>
      </c>
      <c r="BI58" s="168"/>
      <c r="BJ58" s="168"/>
      <c r="BK58" s="168"/>
      <c r="BL58" s="168"/>
      <c r="BM58" s="28" t="s">
        <v>4</v>
      </c>
      <c r="BN58" s="5"/>
      <c r="BO58" s="2"/>
      <c r="BP58" s="2"/>
      <c r="BQ58" s="2"/>
      <c r="BR58" s="2"/>
    </row>
    <row r="59" spans="1:70" ht="15" customHeight="1" thickBot="1" x14ac:dyDescent="0.2">
      <c r="A59" s="1"/>
      <c r="B59" s="3"/>
      <c r="C59" s="3"/>
      <c r="D59" s="3"/>
      <c r="E59" s="3"/>
      <c r="F59" s="3"/>
      <c r="G59" s="3"/>
      <c r="H59" s="19" t="s">
        <v>50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7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33"/>
      <c r="BG59" s="34"/>
      <c r="BH59" s="34"/>
      <c r="BI59" s="34"/>
      <c r="BJ59" s="147" t="s">
        <v>51</v>
      </c>
      <c r="BK59" s="147"/>
      <c r="BL59" s="148" t="s">
        <v>153</v>
      </c>
      <c r="BM59" s="149"/>
      <c r="BN59" s="3"/>
      <c r="BO59" s="1"/>
      <c r="BP59" s="1"/>
      <c r="BQ59" s="1"/>
      <c r="BR59" s="1"/>
    </row>
    <row r="60" spans="1:70" ht="15" customHeight="1" thickTop="1" x14ac:dyDescent="0.15">
      <c r="A60" s="1"/>
      <c r="B60" s="3"/>
      <c r="C60" s="3"/>
      <c r="D60" s="3"/>
      <c r="E60" s="3"/>
      <c r="F60" s="3"/>
      <c r="G60" s="3"/>
      <c r="H60" s="5"/>
      <c r="I60" s="3"/>
      <c r="J60" s="152" t="s">
        <v>52</v>
      </c>
      <c r="K60" s="152"/>
      <c r="L60" s="152"/>
      <c r="M60" s="152"/>
      <c r="N60" s="152"/>
      <c r="O60" s="152"/>
      <c r="P60" s="3"/>
      <c r="Q60" s="3"/>
      <c r="R60" s="152" t="s">
        <v>53</v>
      </c>
      <c r="S60" s="152"/>
      <c r="T60" s="152"/>
      <c r="U60" s="152"/>
      <c r="V60" s="152"/>
      <c r="W60" s="152"/>
      <c r="X60" s="152"/>
      <c r="Y60" s="152"/>
      <c r="Z60" s="3"/>
      <c r="AA60" s="152" t="s">
        <v>54</v>
      </c>
      <c r="AB60" s="152"/>
      <c r="AC60" s="152"/>
      <c r="AD60" s="152"/>
      <c r="AE60" s="152"/>
      <c r="AF60" s="152"/>
      <c r="AG60" s="152"/>
      <c r="AH60" s="35"/>
      <c r="AI60" s="152" t="s">
        <v>55</v>
      </c>
      <c r="AJ60" s="152"/>
      <c r="AK60" s="152"/>
      <c r="AL60" s="152"/>
      <c r="AM60" s="152"/>
      <c r="AN60" s="152"/>
      <c r="AO60" s="152"/>
      <c r="AP60" s="152"/>
      <c r="AQ60" s="5"/>
      <c r="AR60" s="3"/>
      <c r="AS60" s="153" t="str">
        <f>IF(J50="","",IF(C18=(T14+AH14+AV14),"",IF(C9=1,"",#REF!)))</f>
        <v/>
      </c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13"/>
      <c r="BL60" s="113"/>
      <c r="BM60" s="113"/>
      <c r="BN60" s="5"/>
      <c r="BO60" s="5"/>
      <c r="BP60" s="1"/>
      <c r="BQ60" s="1"/>
      <c r="BR60" s="1"/>
    </row>
    <row r="61" spans="1:70" s="15" customFormat="1" ht="15" customHeight="1" thickBot="1" x14ac:dyDescent="0.2">
      <c r="A61" s="6"/>
      <c r="B61" s="36"/>
      <c r="C61" s="36"/>
      <c r="D61" s="36"/>
      <c r="E61" s="36"/>
      <c r="F61" s="36"/>
      <c r="G61" s="36"/>
      <c r="H61" s="36"/>
      <c r="I61" s="36" t="s">
        <v>154</v>
      </c>
      <c r="J61" s="150" t="str">
        <f>+AA52</f>
        <v/>
      </c>
      <c r="K61" s="150"/>
      <c r="L61" s="150"/>
      <c r="M61" s="150"/>
      <c r="N61" s="150"/>
      <c r="O61" s="36" t="s">
        <v>4</v>
      </c>
      <c r="P61" s="36"/>
      <c r="Q61" s="37" t="s">
        <v>155</v>
      </c>
      <c r="R61" s="37"/>
      <c r="S61" s="150" t="str">
        <f>IF(C18=(T14+AH14+AV14),AE58,IF(C9=1,AE58,"（エラー）"))</f>
        <v/>
      </c>
      <c r="T61" s="150"/>
      <c r="U61" s="150"/>
      <c r="V61" s="150"/>
      <c r="W61" s="150"/>
      <c r="X61" s="37" t="s">
        <v>5</v>
      </c>
      <c r="Y61" s="36" t="s">
        <v>156</v>
      </c>
      <c r="Z61" s="38" t="s">
        <v>157</v>
      </c>
      <c r="AA61" s="150" t="str">
        <f>+BH58</f>
        <v/>
      </c>
      <c r="AB61" s="150"/>
      <c r="AC61" s="150"/>
      <c r="AD61" s="150"/>
      <c r="AE61" s="150"/>
      <c r="AF61" s="38" t="s">
        <v>4</v>
      </c>
      <c r="AG61" s="38" t="s">
        <v>158</v>
      </c>
      <c r="AH61" s="38"/>
      <c r="AI61" s="151" t="str">
        <f>IF($J$50="","",IF(C18=(T14+AH14+AV14),J61*S61-AA61,IF(J61*S61-AA61&lt;=0,0,IF(C9=1,J61*S61-AA61,"【計算不能】"))))</f>
        <v/>
      </c>
      <c r="AJ61" s="151"/>
      <c r="AK61" s="151"/>
      <c r="AL61" s="151"/>
      <c r="AM61" s="151"/>
      <c r="AN61" s="151"/>
      <c r="AO61" s="151"/>
      <c r="AP61" s="151"/>
      <c r="AQ61" s="39" t="s">
        <v>4</v>
      </c>
      <c r="AR61" s="36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  <c r="BI61" s="153"/>
      <c r="BJ61" s="153"/>
      <c r="BK61" s="113"/>
      <c r="BL61" s="113"/>
      <c r="BM61" s="113"/>
      <c r="BN61" s="5"/>
      <c r="BO61" s="5"/>
      <c r="BP61" s="6"/>
      <c r="BQ61" s="6"/>
      <c r="BR61" s="6"/>
    </row>
    <row r="62" spans="1:70" ht="15" customHeight="1" x14ac:dyDescent="0.15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54" t="str">
        <f>IF(C18=(T14+AH14+AV14),"",IF(C9=1,"",DX12))</f>
        <v/>
      </c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11"/>
      <c r="AI62" s="10"/>
      <c r="AJ62" s="3"/>
      <c r="AK62" s="3"/>
      <c r="AL62" s="3"/>
      <c r="AM62" s="3"/>
      <c r="AN62" s="3"/>
      <c r="AO62" s="3"/>
      <c r="AP62" s="3"/>
      <c r="AQ62" s="3"/>
      <c r="AR62" s="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  <c r="BJ62" s="153"/>
      <c r="BK62" s="113"/>
      <c r="BL62" s="113"/>
      <c r="BM62" s="113"/>
      <c r="BN62" s="3"/>
      <c r="BO62" s="1"/>
      <c r="BP62" s="1"/>
      <c r="BQ62" s="1"/>
      <c r="BR62" s="1"/>
    </row>
    <row r="63" spans="1:70" ht="7.5" hidden="1" customHeight="1" outlineLevel="2" thickBot="1" x14ac:dyDescent="0.2">
      <c r="A63" s="1"/>
      <c r="B63" s="55"/>
      <c r="C63" s="55"/>
      <c r="D63" s="55"/>
      <c r="E63" s="55"/>
      <c r="F63" s="55"/>
      <c r="G63" s="55"/>
      <c r="H63" s="55"/>
      <c r="I63" s="34"/>
      <c r="J63" s="34"/>
      <c r="K63" s="34"/>
      <c r="L63" s="34"/>
      <c r="M63" s="34"/>
      <c r="N63" s="34"/>
      <c r="O63" s="34"/>
      <c r="P63" s="34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12"/>
      <c r="AI63" s="56"/>
      <c r="AJ63" s="55"/>
      <c r="AK63" s="55"/>
      <c r="AL63" s="55"/>
      <c r="AM63" s="55"/>
      <c r="AN63" s="57"/>
      <c r="AO63" s="55"/>
      <c r="AP63" s="55"/>
      <c r="AQ63" s="55"/>
      <c r="AR63" s="55"/>
      <c r="AS63" s="110"/>
      <c r="AT63" s="110"/>
      <c r="AU63" s="110"/>
      <c r="AV63" s="110"/>
      <c r="AW63" s="110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1"/>
      <c r="BR63" s="1"/>
    </row>
    <row r="64" spans="1:70" collapsed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"/>
      <c r="BR64" s="1"/>
    </row>
  </sheetData>
  <sheetProtection selectLockedCells="1"/>
  <mergeCells count="370">
    <mergeCell ref="F2:BD2"/>
    <mergeCell ref="L4:N4"/>
    <mergeCell ref="O4:P4"/>
    <mergeCell ref="Q4:R4"/>
    <mergeCell ref="S4:T4"/>
    <mergeCell ref="AO6:AR7"/>
    <mergeCell ref="AS6:BK7"/>
    <mergeCell ref="AG7:AM8"/>
    <mergeCell ref="AO8:AR8"/>
    <mergeCell ref="AS8:BK8"/>
    <mergeCell ref="K6:M7"/>
    <mergeCell ref="N6:O7"/>
    <mergeCell ref="P6:Q7"/>
    <mergeCell ref="R6:S7"/>
    <mergeCell ref="T6:U7"/>
    <mergeCell ref="V6:W7"/>
    <mergeCell ref="X6:Y7"/>
    <mergeCell ref="C12:F12"/>
    <mergeCell ref="H12:Q13"/>
    <mergeCell ref="R12:S13"/>
    <mergeCell ref="T12:U13"/>
    <mergeCell ref="V12:V13"/>
    <mergeCell ref="W12:X13"/>
    <mergeCell ref="C9:C10"/>
    <mergeCell ref="D9:F10"/>
    <mergeCell ref="H9:Q9"/>
    <mergeCell ref="R9:AE9"/>
    <mergeCell ref="Z12:AA12"/>
    <mergeCell ref="AF12:AG13"/>
    <mergeCell ref="AH12:AI13"/>
    <mergeCell ref="AJ12:AJ13"/>
    <mergeCell ref="AK12:AL13"/>
    <mergeCell ref="H10:Q11"/>
    <mergeCell ref="R10:AE11"/>
    <mergeCell ref="AS10:BK10"/>
    <mergeCell ref="AO9:AR9"/>
    <mergeCell ref="AS9:BK9"/>
    <mergeCell ref="AV14:BE14"/>
    <mergeCell ref="BF14:BG14"/>
    <mergeCell ref="AD14:AE14"/>
    <mergeCell ref="AF14:AG14"/>
    <mergeCell ref="AH14:AQ14"/>
    <mergeCell ref="AR14:AS14"/>
    <mergeCell ref="BH12:BP12"/>
    <mergeCell ref="C13:E14"/>
    <mergeCell ref="F13:F14"/>
    <mergeCell ref="Z13:AA13"/>
    <mergeCell ref="AN13:AO13"/>
    <mergeCell ref="BB13:BC13"/>
    <mergeCell ref="H14:Q14"/>
    <mergeCell ref="R14:S14"/>
    <mergeCell ref="T14:AC14"/>
    <mergeCell ref="AX12:AX13"/>
    <mergeCell ref="AY12:AZ13"/>
    <mergeCell ref="BA12:BA13"/>
    <mergeCell ref="BB12:BC12"/>
    <mergeCell ref="AM12:AM13"/>
    <mergeCell ref="AN12:AO12"/>
    <mergeCell ref="AT12:AU13"/>
    <mergeCell ref="AV12:AW13"/>
    <mergeCell ref="Y12:Y13"/>
    <mergeCell ref="C15:F17"/>
    <mergeCell ref="H15:Q15"/>
    <mergeCell ref="T15:AC15"/>
    <mergeCell ref="AD15:AE15"/>
    <mergeCell ref="H16:Q16"/>
    <mergeCell ref="R16:AE17"/>
    <mergeCell ref="H17:K17"/>
    <mergeCell ref="L17:Q17"/>
    <mergeCell ref="AT14:AU14"/>
    <mergeCell ref="AH15:AQ15"/>
    <mergeCell ref="AR15:AS15"/>
    <mergeCell ref="AV15:BE15"/>
    <mergeCell ref="BF15:BG15"/>
    <mergeCell ref="AD18:AE18"/>
    <mergeCell ref="AF18:AQ18"/>
    <mergeCell ref="AR18:AS18"/>
    <mergeCell ref="AT18:BE18"/>
    <mergeCell ref="AF16:AS17"/>
    <mergeCell ref="AT16:BG17"/>
    <mergeCell ref="AR19:AS19"/>
    <mergeCell ref="AT19:BE19"/>
    <mergeCell ref="BF19:BG19"/>
    <mergeCell ref="R18:AC18"/>
    <mergeCell ref="AF20:AQ20"/>
    <mergeCell ref="AR20:AS20"/>
    <mergeCell ref="AT20:BE20"/>
    <mergeCell ref="C18:E19"/>
    <mergeCell ref="F18:F19"/>
    <mergeCell ref="H18:K18"/>
    <mergeCell ref="L18:Q18"/>
    <mergeCell ref="BF18:BG18"/>
    <mergeCell ref="H19:K19"/>
    <mergeCell ref="L19:Q19"/>
    <mergeCell ref="R19:AC19"/>
    <mergeCell ref="AD19:AE19"/>
    <mergeCell ref="AF19:AQ19"/>
    <mergeCell ref="AD21:AE21"/>
    <mergeCell ref="AF21:AQ21"/>
    <mergeCell ref="AR21:AS21"/>
    <mergeCell ref="AD20:AE20"/>
    <mergeCell ref="AT21:BE21"/>
    <mergeCell ref="BF21:BG21"/>
    <mergeCell ref="C20:F20"/>
    <mergeCell ref="H20:K20"/>
    <mergeCell ref="L20:Q20"/>
    <mergeCell ref="R20:AC20"/>
    <mergeCell ref="BF20:BG20"/>
    <mergeCell ref="C21:E24"/>
    <mergeCell ref="F21:F24"/>
    <mergeCell ref="H21:K21"/>
    <mergeCell ref="L21:Q21"/>
    <mergeCell ref="R21:AC21"/>
    <mergeCell ref="AD23:AE23"/>
    <mergeCell ref="H22:K22"/>
    <mergeCell ref="L22:Q22"/>
    <mergeCell ref="H23:K23"/>
    <mergeCell ref="L23:Q23"/>
    <mergeCell ref="R22:AC22"/>
    <mergeCell ref="R23:AC23"/>
    <mergeCell ref="AD22:AE22"/>
    <mergeCell ref="AL25:AS26"/>
    <mergeCell ref="AT25:AX26"/>
    <mergeCell ref="AY25:AY26"/>
    <mergeCell ref="AZ25:BG26"/>
    <mergeCell ref="H26:M26"/>
    <mergeCell ref="N26:Q26"/>
    <mergeCell ref="AR24:AS24"/>
    <mergeCell ref="AT24:AU24"/>
    <mergeCell ref="AV24:BE24"/>
    <mergeCell ref="BF24:BG24"/>
    <mergeCell ref="H25:Q25"/>
    <mergeCell ref="R25:V26"/>
    <mergeCell ref="W25:W26"/>
    <mergeCell ref="X25:AE26"/>
    <mergeCell ref="AF25:AJ26"/>
    <mergeCell ref="AK25:AK26"/>
    <mergeCell ref="H24:Q24"/>
    <mergeCell ref="R24:S24"/>
    <mergeCell ref="T24:AC24"/>
    <mergeCell ref="AD24:AE24"/>
    <mergeCell ref="AF24:AG24"/>
    <mergeCell ref="AH24:AQ24"/>
    <mergeCell ref="AT27:AX27"/>
    <mergeCell ref="AZ27:BA27"/>
    <mergeCell ref="BC27:BF27"/>
    <mergeCell ref="B28:F31"/>
    <mergeCell ref="J28:M28"/>
    <mergeCell ref="N28:Q28"/>
    <mergeCell ref="R28:V28"/>
    <mergeCell ref="X28:Y28"/>
    <mergeCell ref="AA28:AD28"/>
    <mergeCell ref="AF28:AJ28"/>
    <mergeCell ref="R27:V27"/>
    <mergeCell ref="X27:Y27"/>
    <mergeCell ref="AA27:AD27"/>
    <mergeCell ref="AF27:AJ27"/>
    <mergeCell ref="AL27:AM27"/>
    <mergeCell ref="AO27:AR27"/>
    <mergeCell ref="A27:G27"/>
    <mergeCell ref="H27:I31"/>
    <mergeCell ref="J27:M27"/>
    <mergeCell ref="N27:Q27"/>
    <mergeCell ref="N30:Q30"/>
    <mergeCell ref="J29:M29"/>
    <mergeCell ref="AL28:AM28"/>
    <mergeCell ref="AO28:AR28"/>
    <mergeCell ref="AT28:AX28"/>
    <mergeCell ref="AZ28:BA28"/>
    <mergeCell ref="BC28:BF28"/>
    <mergeCell ref="J30:M30"/>
    <mergeCell ref="N29:Q29"/>
    <mergeCell ref="R29:V29"/>
    <mergeCell ref="X29:Y29"/>
    <mergeCell ref="AA29:AD29"/>
    <mergeCell ref="AO29:AR29"/>
    <mergeCell ref="AT29:AX29"/>
    <mergeCell ref="AZ29:BA29"/>
    <mergeCell ref="BC29:BF29"/>
    <mergeCell ref="AO30:AR30"/>
    <mergeCell ref="AT30:AX30"/>
    <mergeCell ref="AF29:AJ29"/>
    <mergeCell ref="AL29:AM29"/>
    <mergeCell ref="R30:V30"/>
    <mergeCell ref="X30:Y30"/>
    <mergeCell ref="AA30:AD30"/>
    <mergeCell ref="AF30:AJ30"/>
    <mergeCell ref="AA31:AD31"/>
    <mergeCell ref="AF31:AJ31"/>
    <mergeCell ref="AL30:AM30"/>
    <mergeCell ref="BC31:BF31"/>
    <mergeCell ref="B32:F36"/>
    <mergeCell ref="H32:I35"/>
    <mergeCell ref="J32:M32"/>
    <mergeCell ref="N32:Q32"/>
    <mergeCell ref="R32:V32"/>
    <mergeCell ref="AZ30:BA30"/>
    <mergeCell ref="BC30:BF30"/>
    <mergeCell ref="AA32:AD32"/>
    <mergeCell ref="AF32:AJ32"/>
    <mergeCell ref="AA33:AD33"/>
    <mergeCell ref="AF34:AJ34"/>
    <mergeCell ref="AF33:AJ33"/>
    <mergeCell ref="X32:Y32"/>
    <mergeCell ref="J31:M31"/>
    <mergeCell ref="N31:Q31"/>
    <mergeCell ref="R31:V31"/>
    <mergeCell ref="J33:M33"/>
    <mergeCell ref="N33:Q33"/>
    <mergeCell ref="R33:V33"/>
    <mergeCell ref="X33:Y33"/>
    <mergeCell ref="X31:Y31"/>
    <mergeCell ref="AZ31:BA31"/>
    <mergeCell ref="BC33:BF33"/>
    <mergeCell ref="AL32:AM32"/>
    <mergeCell ref="AO32:AR32"/>
    <mergeCell ref="AT32:AX32"/>
    <mergeCell ref="AZ32:BA32"/>
    <mergeCell ref="BC32:BF32"/>
    <mergeCell ref="AL31:AM31"/>
    <mergeCell ref="AO31:AR31"/>
    <mergeCell ref="AT31:AX31"/>
    <mergeCell ref="AL33:AM33"/>
    <mergeCell ref="AO33:AR33"/>
    <mergeCell ref="AT33:AX33"/>
    <mergeCell ref="AZ33:BA33"/>
    <mergeCell ref="AA35:AD35"/>
    <mergeCell ref="J34:M34"/>
    <mergeCell ref="N34:Q34"/>
    <mergeCell ref="R34:V34"/>
    <mergeCell ref="X34:Y34"/>
    <mergeCell ref="AA34:AD34"/>
    <mergeCell ref="BC35:BF35"/>
    <mergeCell ref="AL34:AM34"/>
    <mergeCell ref="AO34:AR34"/>
    <mergeCell ref="AT34:AX34"/>
    <mergeCell ref="AZ34:BA34"/>
    <mergeCell ref="BC34:BF34"/>
    <mergeCell ref="AL35:AM35"/>
    <mergeCell ref="AO35:AR35"/>
    <mergeCell ref="J35:M35"/>
    <mergeCell ref="N35:Q35"/>
    <mergeCell ref="R35:V35"/>
    <mergeCell ref="X35:Y35"/>
    <mergeCell ref="AT35:AX35"/>
    <mergeCell ref="AZ35:BA35"/>
    <mergeCell ref="AF35:AJ35"/>
    <mergeCell ref="B38:Q39"/>
    <mergeCell ref="U39:AN39"/>
    <mergeCell ref="AL40:AQ40"/>
    <mergeCell ref="AR36:AS36"/>
    <mergeCell ref="AT36:AU36"/>
    <mergeCell ref="AV36:BE36"/>
    <mergeCell ref="BF36:BG36"/>
    <mergeCell ref="AF36:AG36"/>
    <mergeCell ref="AH36:AQ36"/>
    <mergeCell ref="BT48:CB48"/>
    <mergeCell ref="C49:D49"/>
    <mergeCell ref="E49:F49"/>
    <mergeCell ref="AA49:AF49"/>
    <mergeCell ref="AA50:AF50"/>
    <mergeCell ref="BG42:BH42"/>
    <mergeCell ref="F40:I42"/>
    <mergeCell ref="J40:Q40"/>
    <mergeCell ref="R40:W40"/>
    <mergeCell ref="BG41:BH41"/>
    <mergeCell ref="J42:Q42"/>
    <mergeCell ref="R42:W42"/>
    <mergeCell ref="X42:AC42"/>
    <mergeCell ref="AZ41:BF41"/>
    <mergeCell ref="AD42:AE42"/>
    <mergeCell ref="AZ42:BF42"/>
    <mergeCell ref="AF41:AK41"/>
    <mergeCell ref="AL41:AQ41"/>
    <mergeCell ref="AR41:AS41"/>
    <mergeCell ref="AT41:AY41"/>
    <mergeCell ref="AF42:AK42"/>
    <mergeCell ref="AL42:AQ42"/>
    <mergeCell ref="AR42:AS42"/>
    <mergeCell ref="AT42:AY42"/>
    <mergeCell ref="C50:D50"/>
    <mergeCell ref="E50:F50"/>
    <mergeCell ref="C51:D51"/>
    <mergeCell ref="E51:F51"/>
    <mergeCell ref="J52:N52"/>
    <mergeCell ref="P52:Q52"/>
    <mergeCell ref="J50:N50"/>
    <mergeCell ref="C47:D47"/>
    <mergeCell ref="E47:F47"/>
    <mergeCell ref="C48:D48"/>
    <mergeCell ref="E48:F48"/>
    <mergeCell ref="Q50:Y50"/>
    <mergeCell ref="C54:F54"/>
    <mergeCell ref="C55:D55"/>
    <mergeCell ref="E55:F55"/>
    <mergeCell ref="I55:J55"/>
    <mergeCell ref="K55:O55"/>
    <mergeCell ref="P55:Q55"/>
    <mergeCell ref="R55:S55"/>
    <mergeCell ref="AA55:AD55"/>
    <mergeCell ref="AE55:AG55"/>
    <mergeCell ref="C57:D57"/>
    <mergeCell ref="E57:F57"/>
    <mergeCell ref="I57:J57"/>
    <mergeCell ref="K57:O57"/>
    <mergeCell ref="P57:Q57"/>
    <mergeCell ref="R57:S57"/>
    <mergeCell ref="AA57:AD57"/>
    <mergeCell ref="AE57:AG57"/>
    <mergeCell ref="AX55:BC55"/>
    <mergeCell ref="C56:D56"/>
    <mergeCell ref="E56:F56"/>
    <mergeCell ref="I56:J56"/>
    <mergeCell ref="K56:O56"/>
    <mergeCell ref="P56:Q56"/>
    <mergeCell ref="R56:S56"/>
    <mergeCell ref="AA56:AD56"/>
    <mergeCell ref="AE56:AG56"/>
    <mergeCell ref="H47:BM47"/>
    <mergeCell ref="AX57:BC57"/>
    <mergeCell ref="BH57:BL57"/>
    <mergeCell ref="AE58:AG58"/>
    <mergeCell ref="AX58:BC58"/>
    <mergeCell ref="BF58:BG58"/>
    <mergeCell ref="BH58:BL58"/>
    <mergeCell ref="AX56:BC56"/>
    <mergeCell ref="BH56:BL56"/>
    <mergeCell ref="BH55:BL55"/>
    <mergeCell ref="BF53:BM54"/>
    <mergeCell ref="R52:S52"/>
    <mergeCell ref="T52:W52"/>
    <mergeCell ref="AA52:AF52"/>
    <mergeCell ref="AS64:BB64"/>
    <mergeCell ref="BC64:BP64"/>
    <mergeCell ref="BJ59:BK59"/>
    <mergeCell ref="BL59:BM59"/>
    <mergeCell ref="J61:N61"/>
    <mergeCell ref="S61:W61"/>
    <mergeCell ref="AA61:AE61"/>
    <mergeCell ref="AI61:AP61"/>
    <mergeCell ref="R60:Y60"/>
    <mergeCell ref="AA60:AG60"/>
    <mergeCell ref="AI60:AP60"/>
    <mergeCell ref="AS60:BJ62"/>
    <mergeCell ref="Q62:AG63"/>
    <mergeCell ref="J60:O60"/>
    <mergeCell ref="A44:BR45"/>
    <mergeCell ref="AF22:AQ22"/>
    <mergeCell ref="AF23:AQ23"/>
    <mergeCell ref="AT22:BE22"/>
    <mergeCell ref="AT23:BE23"/>
    <mergeCell ref="BF22:BG22"/>
    <mergeCell ref="BF23:BG23"/>
    <mergeCell ref="AR22:AS22"/>
    <mergeCell ref="AR23:AS23"/>
    <mergeCell ref="H36:Q36"/>
    <mergeCell ref="R36:S36"/>
    <mergeCell ref="T36:AC36"/>
    <mergeCell ref="AD36:AE36"/>
    <mergeCell ref="AR40:AS40"/>
    <mergeCell ref="AT40:AY40"/>
    <mergeCell ref="AZ40:BF40"/>
    <mergeCell ref="BG40:BH40"/>
    <mergeCell ref="J41:Q41"/>
    <mergeCell ref="R41:W41"/>
    <mergeCell ref="X41:AC41"/>
    <mergeCell ref="AD41:AE41"/>
    <mergeCell ref="X40:AC40"/>
    <mergeCell ref="AD40:AE40"/>
    <mergeCell ref="AF40:AK40"/>
  </mergeCells>
  <phoneticPr fontId="2"/>
  <dataValidations count="1">
    <dataValidation type="list" allowBlank="1" showInputMessage="1" showErrorMessage="1" sqref="C9:C10" xr:uid="{00000000-0002-0000-0000-000000000000}">
      <formula1>"1"</formula1>
    </dataValidation>
  </dataValidations>
  <pageMargins left="0.19685039370078741" right="0.19685039370078741" top="0.39370078740157483" bottom="0.19685039370078741" header="0.51181102362204722" footer="0.31496062992125984"/>
  <pageSetup paperSize="9" scale="87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A67"/>
  <sheetViews>
    <sheetView showGridLines="0" view="pageBreakPreview" topLeftCell="A47" zoomScaleNormal="100" zoomScaleSheetLayoutView="100" workbookViewId="0">
      <selection activeCell="C20" sqref="C20:F20"/>
    </sheetView>
  </sheetViews>
  <sheetFormatPr defaultRowHeight="13.5" outlineLevelRow="2" outlineLevelCol="2" x14ac:dyDescent="0.15"/>
  <cols>
    <col min="1" max="1" width="2.125" style="8" customWidth="1"/>
    <col min="2" max="2" width="1.875" style="8" customWidth="1"/>
    <col min="3" max="5" width="3.375" style="8" customWidth="1"/>
    <col min="6" max="6" width="3.5" style="8" customWidth="1" outlineLevel="1"/>
    <col min="7" max="8" width="1.75" style="8" customWidth="1" outlineLevel="1"/>
    <col min="9" max="9" width="2" style="8" customWidth="1" outlineLevel="1"/>
    <col min="10" max="10" width="1.375" style="8" customWidth="1" outlineLevel="1"/>
    <col min="11" max="11" width="2.125" style="8" customWidth="1" outlineLevel="1"/>
    <col min="12" max="12" width="1.625" style="8" customWidth="1" outlineLevel="1"/>
    <col min="13" max="13" width="1.375" style="8" customWidth="1" outlineLevel="1"/>
    <col min="14" max="14" width="1.5" style="8" customWidth="1" outlineLevel="2"/>
    <col min="15" max="17" width="1.375" style="8" customWidth="1" outlineLevel="2"/>
    <col min="18" max="18" width="1.75" style="8" customWidth="1" outlineLevel="1"/>
    <col min="19" max="19" width="1.5" style="8" customWidth="1" outlineLevel="1"/>
    <col min="20" max="21" width="1.25" style="8" customWidth="1" outlineLevel="1"/>
    <col min="22" max="22" width="1.375" style="8" customWidth="1" outlineLevel="1"/>
    <col min="23" max="23" width="1.875" style="8" customWidth="1" outlineLevel="1"/>
    <col min="24" max="24" width="2" style="8" customWidth="1" outlineLevel="1"/>
    <col min="25" max="25" width="1.375" style="8" customWidth="1" outlineLevel="1"/>
    <col min="26" max="26" width="1.625" style="8" customWidth="1" outlineLevel="1"/>
    <col min="27" max="27" width="1.25" style="8" customWidth="1"/>
    <col min="28" max="28" width="1.625" style="8" customWidth="1"/>
    <col min="29" max="29" width="1.75" style="8" customWidth="1"/>
    <col min="30" max="30" width="1.375" style="8" customWidth="1"/>
    <col min="31" max="31" width="1.625" style="8" customWidth="1"/>
    <col min="32" max="32" width="2.125" style="8" customWidth="1"/>
    <col min="33" max="33" width="1.75" style="8" customWidth="1"/>
    <col min="34" max="34" width="1.25" style="8" customWidth="1"/>
    <col min="35" max="35" width="1.5" style="11" customWidth="1"/>
    <col min="36" max="36" width="1.375" style="8" customWidth="1"/>
    <col min="37" max="37" width="1.875" style="8" customWidth="1"/>
    <col min="38" max="38" width="2" style="8" customWidth="1"/>
    <col min="39" max="39" width="1.375" style="8" customWidth="1"/>
    <col min="40" max="40" width="1.625" style="8" customWidth="1"/>
    <col min="41" max="41" width="1.125" style="8" customWidth="1"/>
    <col min="42" max="42" width="1.75" style="8" customWidth="1"/>
    <col min="43" max="43" width="1.875" style="8" customWidth="1"/>
    <col min="44" max="44" width="1.125" style="8" customWidth="1"/>
    <col min="45" max="45" width="1.625" style="8" customWidth="1"/>
    <col min="46" max="46" width="2.125" style="8" customWidth="1"/>
    <col min="47" max="47" width="1.5" style="8" customWidth="1"/>
    <col min="48" max="48" width="1.25" style="8" customWidth="1"/>
    <col min="49" max="50" width="1.5" style="8" customWidth="1"/>
    <col min="51" max="51" width="1.875" style="8" customWidth="1"/>
    <col min="52" max="52" width="2" style="8" customWidth="1"/>
    <col min="53" max="53" width="1.375" style="8" customWidth="1"/>
    <col min="54" max="54" width="1.625" style="8" customWidth="1"/>
    <col min="55" max="55" width="1.25" style="8" customWidth="1"/>
    <col min="56" max="56" width="1.75" style="8" customWidth="1"/>
    <col min="57" max="58" width="1.375" style="8" customWidth="1"/>
    <col min="59" max="59" width="1.625" style="8" customWidth="1"/>
    <col min="60" max="60" width="2.125" style="8" customWidth="1"/>
    <col min="61" max="64" width="1.25" style="8" customWidth="1"/>
    <col min="65" max="65" width="1.75" style="8" customWidth="1"/>
    <col min="66" max="66" width="1" style="8" customWidth="1"/>
    <col min="67" max="67" width="1.375" style="8" customWidth="1"/>
    <col min="68" max="68" width="2" style="8" customWidth="1"/>
    <col min="69" max="69" width="1.25" style="8" customWidth="1"/>
    <col min="70" max="78" width="1.625" style="8" customWidth="1"/>
    <col min="79" max="141" width="9" style="8"/>
    <col min="142" max="167" width="4.625" style="8" customWidth="1"/>
    <col min="168" max="16384" width="9" style="8"/>
  </cols>
  <sheetData>
    <row r="1" spans="1:209" ht="18.75" customHeight="1" x14ac:dyDescent="0.15">
      <c r="A1" s="1"/>
      <c r="B1" s="118"/>
      <c r="C1" s="388" t="s">
        <v>197</v>
      </c>
      <c r="D1" s="389"/>
      <c r="E1" s="389"/>
      <c r="F1" s="389"/>
      <c r="G1" s="389"/>
      <c r="H1" s="389"/>
      <c r="I1" s="125"/>
      <c r="J1" s="125"/>
      <c r="K1" s="125"/>
      <c r="L1" s="124"/>
      <c r="M1" s="120"/>
      <c r="N1" s="12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75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209" ht="18" customHeight="1" x14ac:dyDescent="0.2">
      <c r="A2" s="1"/>
      <c r="B2" s="119"/>
      <c r="C2" s="388" t="s">
        <v>198</v>
      </c>
      <c r="D2" s="389"/>
      <c r="E2" s="389"/>
      <c r="F2" s="389"/>
      <c r="G2" s="389"/>
      <c r="H2" s="389"/>
      <c r="I2" s="389"/>
      <c r="J2" s="389"/>
      <c r="K2" s="389"/>
      <c r="L2" s="123"/>
      <c r="M2" s="121"/>
      <c r="N2" s="121"/>
      <c r="O2" s="376" t="s">
        <v>196</v>
      </c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EP2" s="12"/>
      <c r="EQ2" s="13"/>
      <c r="ER2" s="13"/>
      <c r="ES2" s="13"/>
      <c r="ET2" s="13"/>
      <c r="EU2" s="13"/>
    </row>
    <row r="3" spans="1:209" ht="5.25" customHeight="1" x14ac:dyDescent="0.2">
      <c r="A3" s="1"/>
      <c r="B3" s="390"/>
      <c r="C3" s="126"/>
      <c r="D3" s="127"/>
      <c r="E3" s="127"/>
      <c r="F3" s="127"/>
      <c r="G3" s="127"/>
      <c r="H3" s="128"/>
      <c r="I3" s="128"/>
      <c r="J3" s="128"/>
      <c r="K3" s="128"/>
      <c r="L3" s="122"/>
      <c r="M3" s="122"/>
      <c r="N3" s="122"/>
      <c r="O3" s="77"/>
      <c r="P3" s="77"/>
      <c r="Q3" s="77"/>
      <c r="R3" s="77"/>
      <c r="S3" s="77"/>
      <c r="T3" s="77"/>
      <c r="U3" s="77"/>
      <c r="V3" s="78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EP3" s="13"/>
      <c r="EQ3" s="13"/>
      <c r="ER3" s="13"/>
      <c r="ES3" s="13"/>
      <c r="ET3" s="13"/>
      <c r="EU3" s="13"/>
    </row>
    <row r="4" spans="1:209" ht="13.5" customHeight="1" x14ac:dyDescent="0.15">
      <c r="A4" s="1"/>
      <c r="B4" s="391"/>
      <c r="C4" s="388" t="s">
        <v>199</v>
      </c>
      <c r="D4" s="389"/>
      <c r="E4" s="389"/>
      <c r="F4" s="389"/>
      <c r="G4" s="389"/>
      <c r="H4" s="389"/>
      <c r="I4" s="389"/>
      <c r="J4" s="127"/>
      <c r="K4" s="127"/>
      <c r="L4" s="392" t="s">
        <v>208</v>
      </c>
      <c r="M4" s="392"/>
      <c r="N4" s="392"/>
      <c r="O4" s="378">
        <v>2</v>
      </c>
      <c r="P4" s="378"/>
      <c r="Q4" s="379" t="s">
        <v>1</v>
      </c>
      <c r="R4" s="379"/>
      <c r="S4" s="378">
        <v>3</v>
      </c>
      <c r="T4" s="378"/>
      <c r="U4" s="80" t="s">
        <v>114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1"/>
      <c r="AO4" s="80"/>
      <c r="AP4" s="80"/>
      <c r="AQ4" s="80"/>
      <c r="AR4" s="80"/>
      <c r="AS4" s="80"/>
      <c r="AT4" s="80"/>
      <c r="AU4" s="82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1"/>
      <c r="BP4" s="1"/>
      <c r="BQ4" s="1"/>
      <c r="BR4" s="1"/>
      <c r="EP4" s="13"/>
      <c r="EQ4" s="13"/>
      <c r="ER4" s="13"/>
      <c r="ES4" s="13"/>
      <c r="ET4" s="13"/>
      <c r="EU4" s="13"/>
    </row>
    <row r="5" spans="1:209" ht="4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80"/>
      <c r="M5" s="80"/>
      <c r="N5" s="80"/>
      <c r="O5" s="83"/>
      <c r="P5" s="83"/>
      <c r="Q5" s="83"/>
      <c r="R5" s="83"/>
      <c r="S5" s="83"/>
      <c r="T5" s="83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1"/>
      <c r="AO5" s="80"/>
      <c r="AP5" s="80"/>
      <c r="AQ5" s="80"/>
      <c r="AR5" s="80"/>
      <c r="AS5" s="80"/>
      <c r="AT5" s="80"/>
      <c r="AU5" s="82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1"/>
      <c r="BP5" s="1"/>
      <c r="BQ5" s="1"/>
      <c r="BR5" s="1"/>
    </row>
    <row r="6" spans="1:209" ht="12" customHeight="1" x14ac:dyDescent="0.15">
      <c r="A6" s="1"/>
      <c r="B6" s="1"/>
      <c r="C6" s="1"/>
      <c r="D6" s="1"/>
      <c r="E6" s="1"/>
      <c r="F6" s="3"/>
      <c r="G6" s="3"/>
      <c r="H6" s="3"/>
      <c r="I6" s="3"/>
      <c r="J6" s="3"/>
      <c r="K6" s="383" t="s">
        <v>208</v>
      </c>
      <c r="L6" s="383"/>
      <c r="M6" s="383"/>
      <c r="N6" s="378">
        <v>2</v>
      </c>
      <c r="O6" s="378"/>
      <c r="P6" s="384" t="s">
        <v>1</v>
      </c>
      <c r="Q6" s="384"/>
      <c r="R6" s="378">
        <v>4</v>
      </c>
      <c r="S6" s="378"/>
      <c r="T6" s="384" t="s">
        <v>7</v>
      </c>
      <c r="U6" s="384"/>
      <c r="V6" s="378">
        <v>7</v>
      </c>
      <c r="W6" s="378"/>
      <c r="X6" s="385" t="s">
        <v>8</v>
      </c>
      <c r="Y6" s="385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74" t="s">
        <v>6</v>
      </c>
      <c r="AP6" s="374"/>
      <c r="AQ6" s="374"/>
      <c r="AR6" s="374"/>
      <c r="AS6" s="380" t="s">
        <v>192</v>
      </c>
      <c r="AT6" s="380"/>
      <c r="AU6" s="380"/>
      <c r="AV6" s="380"/>
      <c r="AW6" s="380"/>
      <c r="AX6" s="380"/>
      <c r="AY6" s="380"/>
      <c r="AZ6" s="380"/>
      <c r="BA6" s="380"/>
      <c r="BB6" s="380"/>
      <c r="BC6" s="380"/>
      <c r="BD6" s="380"/>
      <c r="BE6" s="380"/>
      <c r="BF6" s="380"/>
      <c r="BG6" s="380"/>
      <c r="BH6" s="380"/>
      <c r="BI6" s="380"/>
      <c r="BJ6" s="380"/>
      <c r="BK6" s="380"/>
      <c r="BL6" s="3"/>
      <c r="BM6" s="3"/>
      <c r="BN6" s="3"/>
      <c r="BO6" s="3"/>
      <c r="BP6" s="3"/>
      <c r="BQ6" s="3"/>
      <c r="BR6" s="1"/>
    </row>
    <row r="7" spans="1:209" ht="9.9499999999999993" customHeight="1" x14ac:dyDescent="0.15">
      <c r="A7" s="1"/>
      <c r="B7" s="58"/>
      <c r="C7" s="58"/>
      <c r="D7" s="58"/>
      <c r="E7" s="58"/>
      <c r="F7" s="58"/>
      <c r="G7" s="3"/>
      <c r="H7" s="3"/>
      <c r="I7" s="3"/>
      <c r="J7" s="3"/>
      <c r="K7" s="383"/>
      <c r="L7" s="383"/>
      <c r="M7" s="383"/>
      <c r="N7" s="378"/>
      <c r="O7" s="378"/>
      <c r="P7" s="384"/>
      <c r="Q7" s="384"/>
      <c r="R7" s="378"/>
      <c r="S7" s="378"/>
      <c r="T7" s="384"/>
      <c r="U7" s="384"/>
      <c r="V7" s="378"/>
      <c r="W7" s="378"/>
      <c r="X7" s="385"/>
      <c r="Y7" s="385"/>
      <c r="Z7" s="3"/>
      <c r="AA7" s="3"/>
      <c r="AB7" s="3"/>
      <c r="AC7" s="3"/>
      <c r="AD7" s="3"/>
      <c r="AE7" s="3"/>
      <c r="AF7" s="3"/>
      <c r="AG7" s="381" t="s">
        <v>9</v>
      </c>
      <c r="AH7" s="381"/>
      <c r="AI7" s="381"/>
      <c r="AJ7" s="381"/>
      <c r="AK7" s="381"/>
      <c r="AL7" s="381"/>
      <c r="AM7" s="381"/>
      <c r="AN7" s="3"/>
      <c r="AO7" s="374"/>
      <c r="AP7" s="374"/>
      <c r="AQ7" s="374"/>
      <c r="AR7" s="374"/>
      <c r="AS7" s="380"/>
      <c r="AT7" s="380"/>
      <c r="AU7" s="380"/>
      <c r="AV7" s="380"/>
      <c r="AW7" s="380"/>
      <c r="AX7" s="380"/>
      <c r="AY7" s="380"/>
      <c r="AZ7" s="380"/>
      <c r="BA7" s="380"/>
      <c r="BB7" s="380"/>
      <c r="BC7" s="380"/>
      <c r="BD7" s="380"/>
      <c r="BE7" s="380"/>
      <c r="BF7" s="380"/>
      <c r="BG7" s="380"/>
      <c r="BH7" s="380"/>
      <c r="BI7" s="380"/>
      <c r="BJ7" s="380"/>
      <c r="BK7" s="380"/>
      <c r="BL7" s="3"/>
      <c r="BM7" s="3"/>
      <c r="BN7" s="3"/>
      <c r="BO7" s="3"/>
      <c r="BP7" s="3"/>
      <c r="BQ7" s="3"/>
      <c r="BR7" s="1"/>
    </row>
    <row r="8" spans="1:209" ht="17.25" customHeight="1" thickBot="1" x14ac:dyDescent="0.2">
      <c r="A8" s="1"/>
      <c r="B8" s="1"/>
      <c r="C8" s="1"/>
      <c r="D8" s="1"/>
      <c r="E8" s="1"/>
      <c r="F8" s="8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85"/>
      <c r="AE8" s="9"/>
      <c r="AF8" s="3"/>
      <c r="AG8" s="381"/>
      <c r="AH8" s="381"/>
      <c r="AI8" s="381"/>
      <c r="AJ8" s="381"/>
      <c r="AK8" s="381"/>
      <c r="AL8" s="381"/>
      <c r="AM8" s="381"/>
      <c r="AN8" s="3"/>
      <c r="AO8" s="152" t="s">
        <v>10</v>
      </c>
      <c r="AP8" s="152"/>
      <c r="AQ8" s="152"/>
      <c r="AR8" s="152"/>
      <c r="AS8" s="382" t="s">
        <v>193</v>
      </c>
      <c r="AT8" s="382"/>
      <c r="AU8" s="382"/>
      <c r="AV8" s="382"/>
      <c r="AW8" s="382"/>
      <c r="AX8" s="382"/>
      <c r="AY8" s="382"/>
      <c r="AZ8" s="382"/>
      <c r="BA8" s="382"/>
      <c r="BB8" s="382"/>
      <c r="BC8" s="382"/>
      <c r="BD8" s="382"/>
      <c r="BE8" s="382"/>
      <c r="BF8" s="382"/>
      <c r="BG8" s="382"/>
      <c r="BH8" s="382"/>
      <c r="BI8" s="382"/>
      <c r="BJ8" s="382"/>
      <c r="BK8" s="382"/>
      <c r="BL8" s="3"/>
      <c r="BM8" s="1"/>
      <c r="BR8" s="1"/>
    </row>
    <row r="9" spans="1:209" ht="20.100000000000001" customHeight="1" thickBot="1" x14ac:dyDescent="0.2">
      <c r="A9" s="1"/>
      <c r="B9" s="85"/>
      <c r="C9" s="394"/>
      <c r="D9" s="370" t="str">
        <f>IF(C18="","",IF(DQ18&gt;0,DX9,""))</f>
        <v/>
      </c>
      <c r="E9" s="370"/>
      <c r="F9" s="370"/>
      <c r="G9" s="3"/>
      <c r="H9" s="357" t="s">
        <v>11</v>
      </c>
      <c r="I9" s="358"/>
      <c r="J9" s="358"/>
      <c r="K9" s="358"/>
      <c r="L9" s="358"/>
      <c r="M9" s="358"/>
      <c r="N9" s="358"/>
      <c r="O9" s="358"/>
      <c r="P9" s="358"/>
      <c r="Q9" s="359"/>
      <c r="R9" s="371" t="s">
        <v>190</v>
      </c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3"/>
      <c r="AF9" s="86"/>
      <c r="AG9" s="71"/>
      <c r="AH9" s="9"/>
      <c r="AI9" s="9"/>
      <c r="AJ9" s="9"/>
      <c r="AK9" s="9"/>
      <c r="AL9" s="9"/>
      <c r="AM9" s="9"/>
      <c r="AN9" s="9"/>
      <c r="AO9" s="374" t="s">
        <v>0</v>
      </c>
      <c r="AP9" s="374"/>
      <c r="AQ9" s="374"/>
      <c r="AR9" s="374"/>
      <c r="AS9" s="393" t="s">
        <v>194</v>
      </c>
      <c r="AT9" s="393"/>
      <c r="AU9" s="393"/>
      <c r="AV9" s="393"/>
      <c r="AW9" s="393"/>
      <c r="AX9" s="393"/>
      <c r="AY9" s="393"/>
      <c r="AZ9" s="393"/>
      <c r="BA9" s="393"/>
      <c r="BB9" s="393"/>
      <c r="BC9" s="393"/>
      <c r="BD9" s="393"/>
      <c r="BE9" s="393"/>
      <c r="BF9" s="393"/>
      <c r="BG9" s="393"/>
      <c r="BH9" s="393"/>
      <c r="BI9" s="393"/>
      <c r="BJ9" s="393"/>
      <c r="BK9" s="393"/>
      <c r="BL9" s="3"/>
      <c r="BM9" s="1"/>
      <c r="BR9" s="1"/>
      <c r="DX9" s="46" t="s">
        <v>77</v>
      </c>
      <c r="GS9" s="47"/>
      <c r="GT9" s="47"/>
      <c r="GU9" s="47"/>
      <c r="GV9" s="47"/>
      <c r="GW9" s="47"/>
      <c r="GX9" s="47"/>
      <c r="GY9" s="47"/>
      <c r="GZ9" s="47"/>
      <c r="HA9" s="47"/>
    </row>
    <row r="10" spans="1:209" ht="15" customHeight="1" thickBot="1" x14ac:dyDescent="0.2">
      <c r="A10" s="1"/>
      <c r="B10" s="1"/>
      <c r="C10" s="394"/>
      <c r="D10" s="370"/>
      <c r="E10" s="370"/>
      <c r="F10" s="370"/>
      <c r="G10" s="3"/>
      <c r="H10" s="357" t="s">
        <v>60</v>
      </c>
      <c r="I10" s="358"/>
      <c r="J10" s="358"/>
      <c r="K10" s="358"/>
      <c r="L10" s="358"/>
      <c r="M10" s="358"/>
      <c r="N10" s="358"/>
      <c r="O10" s="358"/>
      <c r="P10" s="358"/>
      <c r="Q10" s="359"/>
      <c r="R10" s="360" t="s">
        <v>191</v>
      </c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2"/>
      <c r="AF10" s="1"/>
      <c r="AG10" s="3"/>
      <c r="AH10" s="3"/>
      <c r="AI10" s="3"/>
      <c r="AJ10" s="3"/>
      <c r="AK10" s="3"/>
      <c r="AL10" s="3"/>
      <c r="AM10" s="70" t="s">
        <v>58</v>
      </c>
      <c r="AN10" s="70"/>
      <c r="AO10" s="70"/>
      <c r="AP10" s="70"/>
      <c r="AQ10" s="87"/>
      <c r="AR10" s="70"/>
      <c r="AS10" s="363" t="s">
        <v>195</v>
      </c>
      <c r="AT10" s="363"/>
      <c r="AU10" s="363"/>
      <c r="AV10" s="363"/>
      <c r="AW10" s="363"/>
      <c r="AX10" s="363"/>
      <c r="AY10" s="363"/>
      <c r="AZ10" s="363"/>
      <c r="BA10" s="363"/>
      <c r="BB10" s="363"/>
      <c r="BC10" s="363"/>
      <c r="BD10" s="363"/>
      <c r="BE10" s="363"/>
      <c r="BF10" s="363"/>
      <c r="BG10" s="363"/>
      <c r="BH10" s="363"/>
      <c r="BI10" s="363"/>
      <c r="BJ10" s="363"/>
      <c r="BK10" s="363"/>
      <c r="BL10" s="137" t="s">
        <v>64</v>
      </c>
      <c r="BM10" s="1"/>
      <c r="BR10" s="1"/>
      <c r="GW10" s="47"/>
      <c r="GX10" s="47"/>
      <c r="GY10" s="47"/>
      <c r="GZ10" s="47"/>
      <c r="HA10" s="47"/>
    </row>
    <row r="11" spans="1:209" ht="7.7" customHeight="1" thickBot="1" x14ac:dyDescent="0.2">
      <c r="A11" s="1"/>
      <c r="B11" s="1"/>
      <c r="C11" s="1"/>
      <c r="D11" s="1"/>
      <c r="E11" s="1"/>
      <c r="F11" s="3"/>
      <c r="G11" s="3"/>
      <c r="H11" s="357"/>
      <c r="I11" s="358"/>
      <c r="J11" s="358"/>
      <c r="K11" s="358"/>
      <c r="L11" s="358"/>
      <c r="M11" s="358"/>
      <c r="N11" s="358"/>
      <c r="O11" s="358"/>
      <c r="P11" s="358"/>
      <c r="Q11" s="359"/>
      <c r="R11" s="360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2"/>
      <c r="AF11" s="1"/>
      <c r="AG11" s="43"/>
      <c r="AH11" s="43"/>
      <c r="AI11" s="88"/>
      <c r="AJ11" s="89"/>
      <c r="AK11" s="89"/>
      <c r="AL11" s="88"/>
      <c r="AM11" s="68"/>
      <c r="AN11" s="68"/>
      <c r="AO11" s="68"/>
      <c r="AP11" s="68"/>
      <c r="AQ11" s="68"/>
      <c r="AR11" s="68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1"/>
      <c r="BM11" s="3"/>
      <c r="BN11" s="3"/>
      <c r="BO11" s="3"/>
      <c r="BP11" s="1"/>
      <c r="BQ11" s="1"/>
      <c r="BR11" s="1"/>
    </row>
    <row r="12" spans="1:209" ht="13.5" customHeight="1" x14ac:dyDescent="0.15">
      <c r="A12" s="1"/>
      <c r="B12" s="1"/>
      <c r="C12" s="364" t="s">
        <v>12</v>
      </c>
      <c r="D12" s="365"/>
      <c r="E12" s="365"/>
      <c r="F12" s="366"/>
      <c r="G12" s="92"/>
      <c r="H12" s="265" t="s">
        <v>13</v>
      </c>
      <c r="I12" s="266"/>
      <c r="J12" s="266"/>
      <c r="K12" s="266"/>
      <c r="L12" s="266"/>
      <c r="M12" s="266"/>
      <c r="N12" s="266"/>
      <c r="O12" s="266"/>
      <c r="P12" s="266"/>
      <c r="Q12" s="267"/>
      <c r="R12" s="316" t="s">
        <v>208</v>
      </c>
      <c r="S12" s="317"/>
      <c r="T12" s="367">
        <f>IF(+O4="","",O4)</f>
        <v>2</v>
      </c>
      <c r="U12" s="367"/>
      <c r="V12" s="317" t="s">
        <v>1</v>
      </c>
      <c r="W12" s="367">
        <f>IF(+S4="","",S4)</f>
        <v>3</v>
      </c>
      <c r="X12" s="367"/>
      <c r="Y12" s="317" t="s">
        <v>2</v>
      </c>
      <c r="Z12" s="356">
        <v>1</v>
      </c>
      <c r="AA12" s="356"/>
      <c r="AB12" s="93" t="s">
        <v>3</v>
      </c>
      <c r="AC12" s="93" t="s">
        <v>116</v>
      </c>
      <c r="AD12" s="93"/>
      <c r="AE12" s="94"/>
      <c r="AF12" s="316" t="s">
        <v>208</v>
      </c>
      <c r="AG12" s="317"/>
      <c r="AH12" s="353">
        <v>2</v>
      </c>
      <c r="AI12" s="353"/>
      <c r="AJ12" s="317" t="s">
        <v>1</v>
      </c>
      <c r="AK12" s="353">
        <v>3</v>
      </c>
      <c r="AL12" s="353"/>
      <c r="AM12" s="317" t="s">
        <v>2</v>
      </c>
      <c r="AN12" s="395">
        <v>14</v>
      </c>
      <c r="AO12" s="395"/>
      <c r="AP12" s="93" t="s">
        <v>3</v>
      </c>
      <c r="AQ12" s="93" t="s">
        <v>116</v>
      </c>
      <c r="AR12" s="93"/>
      <c r="AS12" s="94"/>
      <c r="AT12" s="316" t="s">
        <v>208</v>
      </c>
      <c r="AU12" s="317"/>
      <c r="AV12" s="353"/>
      <c r="AW12" s="353"/>
      <c r="AX12" s="317" t="s">
        <v>1</v>
      </c>
      <c r="AY12" s="353"/>
      <c r="AZ12" s="353"/>
      <c r="BA12" s="317" t="s">
        <v>2</v>
      </c>
      <c r="BB12" s="396"/>
      <c r="BC12" s="396"/>
      <c r="BD12" s="93" t="s">
        <v>3</v>
      </c>
      <c r="BE12" s="93" t="s">
        <v>116</v>
      </c>
      <c r="BF12" s="93"/>
      <c r="BG12" s="95"/>
      <c r="BH12" s="1"/>
      <c r="BI12" s="1"/>
      <c r="DO12" s="8" t="s">
        <v>78</v>
      </c>
    </row>
    <row r="13" spans="1:209" ht="13.5" customHeight="1" x14ac:dyDescent="0.15">
      <c r="A13" s="1"/>
      <c r="B13" s="1"/>
      <c r="C13" s="342">
        <v>440000</v>
      </c>
      <c r="D13" s="343"/>
      <c r="E13" s="343"/>
      <c r="F13" s="293" t="s">
        <v>104</v>
      </c>
      <c r="G13" s="96"/>
      <c r="H13" s="305"/>
      <c r="I13" s="306"/>
      <c r="J13" s="306"/>
      <c r="K13" s="306"/>
      <c r="L13" s="306"/>
      <c r="M13" s="306"/>
      <c r="N13" s="306"/>
      <c r="O13" s="306"/>
      <c r="P13" s="306"/>
      <c r="Q13" s="307"/>
      <c r="R13" s="319"/>
      <c r="S13" s="320"/>
      <c r="T13" s="368"/>
      <c r="U13" s="368"/>
      <c r="V13" s="320"/>
      <c r="W13" s="368"/>
      <c r="X13" s="368"/>
      <c r="Y13" s="320"/>
      <c r="Z13" s="346">
        <v>13</v>
      </c>
      <c r="AA13" s="346"/>
      <c r="AB13" s="97" t="s">
        <v>3</v>
      </c>
      <c r="AC13" s="97" t="s">
        <v>117</v>
      </c>
      <c r="AD13" s="97"/>
      <c r="AE13" s="98"/>
      <c r="AF13" s="319"/>
      <c r="AG13" s="320"/>
      <c r="AH13" s="354"/>
      <c r="AI13" s="354"/>
      <c r="AJ13" s="320"/>
      <c r="AK13" s="354"/>
      <c r="AL13" s="354"/>
      <c r="AM13" s="320"/>
      <c r="AN13" s="347">
        <v>31</v>
      </c>
      <c r="AO13" s="347"/>
      <c r="AP13" s="97" t="s">
        <v>3</v>
      </c>
      <c r="AQ13" s="97" t="s">
        <v>117</v>
      </c>
      <c r="AR13" s="97"/>
      <c r="AS13" s="98"/>
      <c r="AT13" s="319"/>
      <c r="AU13" s="320"/>
      <c r="AV13" s="354"/>
      <c r="AW13" s="354"/>
      <c r="AX13" s="320"/>
      <c r="AY13" s="354"/>
      <c r="AZ13" s="354"/>
      <c r="BA13" s="320"/>
      <c r="BB13" s="347"/>
      <c r="BC13" s="347"/>
      <c r="BD13" s="97" t="s">
        <v>3</v>
      </c>
      <c r="BE13" s="97" t="s">
        <v>117</v>
      </c>
      <c r="BF13" s="97"/>
      <c r="BG13" s="99"/>
      <c r="BH13" s="1"/>
      <c r="BI13" s="1"/>
    </row>
    <row r="14" spans="1:209" ht="15" customHeight="1" outlineLevel="1" thickBot="1" x14ac:dyDescent="0.2">
      <c r="A14" s="1"/>
      <c r="B14" s="1"/>
      <c r="C14" s="344"/>
      <c r="D14" s="345"/>
      <c r="E14" s="345"/>
      <c r="F14" s="295"/>
      <c r="G14" s="96"/>
      <c r="H14" s="349" t="s">
        <v>81</v>
      </c>
      <c r="I14" s="350"/>
      <c r="J14" s="350"/>
      <c r="K14" s="350"/>
      <c r="L14" s="350"/>
      <c r="M14" s="350"/>
      <c r="N14" s="350"/>
      <c r="O14" s="350"/>
      <c r="P14" s="350"/>
      <c r="Q14" s="351"/>
      <c r="R14" s="335" t="s">
        <v>121</v>
      </c>
      <c r="S14" s="336"/>
      <c r="T14" s="352">
        <v>10</v>
      </c>
      <c r="U14" s="352"/>
      <c r="V14" s="352"/>
      <c r="W14" s="352"/>
      <c r="X14" s="352"/>
      <c r="Y14" s="352"/>
      <c r="Z14" s="352"/>
      <c r="AA14" s="352"/>
      <c r="AB14" s="352"/>
      <c r="AC14" s="352"/>
      <c r="AD14" s="336" t="s">
        <v>8</v>
      </c>
      <c r="AE14" s="340"/>
      <c r="AF14" s="335" t="s">
        <v>122</v>
      </c>
      <c r="AG14" s="336"/>
      <c r="AH14" s="337">
        <v>12</v>
      </c>
      <c r="AI14" s="337"/>
      <c r="AJ14" s="337"/>
      <c r="AK14" s="337"/>
      <c r="AL14" s="337"/>
      <c r="AM14" s="337"/>
      <c r="AN14" s="337"/>
      <c r="AO14" s="337"/>
      <c r="AP14" s="337"/>
      <c r="AQ14" s="337"/>
      <c r="AR14" s="336" t="s">
        <v>8</v>
      </c>
      <c r="AS14" s="340"/>
      <c r="AT14" s="335" t="s">
        <v>123</v>
      </c>
      <c r="AU14" s="336"/>
      <c r="AV14" s="337"/>
      <c r="AW14" s="337"/>
      <c r="AX14" s="337"/>
      <c r="AY14" s="337"/>
      <c r="AZ14" s="337"/>
      <c r="BA14" s="337"/>
      <c r="BB14" s="337"/>
      <c r="BC14" s="337"/>
      <c r="BD14" s="337"/>
      <c r="BE14" s="337"/>
      <c r="BF14" s="336" t="s">
        <v>8</v>
      </c>
      <c r="BG14" s="339"/>
      <c r="BH14" s="1"/>
      <c r="BI14" s="1"/>
      <c r="DO14" s="8" t="s">
        <v>79</v>
      </c>
    </row>
    <row r="15" spans="1:209" ht="12" customHeight="1" outlineLevel="1" thickBot="1" x14ac:dyDescent="0.2">
      <c r="A15" s="1"/>
      <c r="B15" s="1"/>
      <c r="C15" s="322" t="s">
        <v>80</v>
      </c>
      <c r="D15" s="323"/>
      <c r="E15" s="323"/>
      <c r="F15" s="324"/>
      <c r="G15" s="92"/>
      <c r="H15" s="328" t="s">
        <v>14</v>
      </c>
      <c r="I15" s="329"/>
      <c r="J15" s="329"/>
      <c r="K15" s="329"/>
      <c r="L15" s="329"/>
      <c r="M15" s="329"/>
      <c r="N15" s="329"/>
      <c r="O15" s="329"/>
      <c r="P15" s="329"/>
      <c r="Q15" s="330"/>
      <c r="R15" s="73"/>
      <c r="S15" s="74"/>
      <c r="T15" s="331">
        <v>10</v>
      </c>
      <c r="U15" s="331"/>
      <c r="V15" s="331"/>
      <c r="W15" s="331"/>
      <c r="X15" s="331"/>
      <c r="Y15" s="331"/>
      <c r="Z15" s="331"/>
      <c r="AA15" s="331"/>
      <c r="AB15" s="331"/>
      <c r="AC15" s="331"/>
      <c r="AD15" s="160" t="s">
        <v>15</v>
      </c>
      <c r="AE15" s="310"/>
      <c r="AF15" s="100"/>
      <c r="AG15" s="101"/>
      <c r="AH15" s="309">
        <v>8</v>
      </c>
      <c r="AI15" s="309"/>
      <c r="AJ15" s="309"/>
      <c r="AK15" s="309"/>
      <c r="AL15" s="309"/>
      <c r="AM15" s="309"/>
      <c r="AN15" s="309"/>
      <c r="AO15" s="309"/>
      <c r="AP15" s="309"/>
      <c r="AQ15" s="309"/>
      <c r="AR15" s="160" t="s">
        <v>15</v>
      </c>
      <c r="AS15" s="310"/>
      <c r="AT15" s="102"/>
      <c r="AU15" s="102"/>
      <c r="AV15" s="309"/>
      <c r="AW15" s="309"/>
      <c r="AX15" s="309"/>
      <c r="AY15" s="309"/>
      <c r="AZ15" s="309"/>
      <c r="BA15" s="309"/>
      <c r="BB15" s="309"/>
      <c r="BC15" s="309"/>
      <c r="BD15" s="309"/>
      <c r="BE15" s="309"/>
      <c r="BF15" s="160" t="s">
        <v>15</v>
      </c>
      <c r="BG15" s="311"/>
      <c r="BH15" s="1"/>
      <c r="BI15" s="1"/>
    </row>
    <row r="16" spans="1:209" ht="9.9499999999999993" customHeight="1" outlineLevel="1" x14ac:dyDescent="0.15">
      <c r="A16" s="1"/>
      <c r="B16" s="1"/>
      <c r="C16" s="325"/>
      <c r="D16" s="326"/>
      <c r="E16" s="326"/>
      <c r="F16" s="327"/>
      <c r="G16" s="1"/>
      <c r="H16" s="332" t="s">
        <v>204</v>
      </c>
      <c r="I16" s="333"/>
      <c r="J16" s="333"/>
      <c r="K16" s="333"/>
      <c r="L16" s="333"/>
      <c r="M16" s="333"/>
      <c r="N16" s="333"/>
      <c r="O16" s="333"/>
      <c r="P16" s="333"/>
      <c r="Q16" s="334"/>
      <c r="R16" s="312" t="s">
        <v>16</v>
      </c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313"/>
      <c r="AF16" s="312" t="s">
        <v>16</v>
      </c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313"/>
      <c r="AT16" s="316" t="s">
        <v>16</v>
      </c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8"/>
      <c r="BH16" s="1"/>
      <c r="BI16" s="1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DO16" s="8" t="s">
        <v>73</v>
      </c>
    </row>
    <row r="17" spans="1:125" ht="12" customHeight="1" outlineLevel="1" x14ac:dyDescent="0.15">
      <c r="A17" s="1"/>
      <c r="B17" s="1"/>
      <c r="C17" s="325"/>
      <c r="D17" s="326"/>
      <c r="E17" s="326"/>
      <c r="F17" s="327"/>
      <c r="G17" s="92"/>
      <c r="H17" s="305" t="s">
        <v>18</v>
      </c>
      <c r="I17" s="306"/>
      <c r="J17" s="306"/>
      <c r="K17" s="307"/>
      <c r="L17" s="215" t="s">
        <v>74</v>
      </c>
      <c r="M17" s="204"/>
      <c r="N17" s="204"/>
      <c r="O17" s="204"/>
      <c r="P17" s="204"/>
      <c r="Q17" s="205"/>
      <c r="R17" s="314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315"/>
      <c r="AF17" s="314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  <c r="AR17" s="273"/>
      <c r="AS17" s="315"/>
      <c r="AT17" s="319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1"/>
      <c r="BH17" s="1"/>
      <c r="BI17" s="1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</row>
    <row r="18" spans="1:125" ht="15" customHeight="1" outlineLevel="1" x14ac:dyDescent="0.15">
      <c r="A18" s="1"/>
      <c r="B18" s="1"/>
      <c r="C18" s="299">
        <v>22</v>
      </c>
      <c r="D18" s="300"/>
      <c r="E18" s="300"/>
      <c r="F18" s="303" t="s">
        <v>105</v>
      </c>
      <c r="G18" s="96"/>
      <c r="H18" s="305" t="s">
        <v>115</v>
      </c>
      <c r="I18" s="306"/>
      <c r="J18" s="306"/>
      <c r="K18" s="307"/>
      <c r="L18" s="283">
        <v>331600</v>
      </c>
      <c r="M18" s="284"/>
      <c r="N18" s="284"/>
      <c r="O18" s="284"/>
      <c r="P18" s="284"/>
      <c r="Q18" s="285"/>
      <c r="R18" s="140">
        <f>IF(L18="","",IF(T14="","",IF(L18&lt;0,"エラー",ROUNDDOWN(L18*T$15/10*T$14/$C$18,0))))</f>
        <v>150727</v>
      </c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2" t="str">
        <f t="shared" ref="AD18:AD23" si="0">IF(L18="","",IF(T$14="","","円"))</f>
        <v>円</v>
      </c>
      <c r="AE18" s="144"/>
      <c r="AF18" s="140">
        <f>IF($L18="","",IF(AH$14="","",IF($L18&lt;0,"エラー",ROUNDDOWN($L18*AH$15/10*AH$14/$C$18,0))))</f>
        <v>144698</v>
      </c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2" t="str">
        <f>IF($L18="","",IF(AH$14="","","円"))</f>
        <v>円</v>
      </c>
      <c r="AS18" s="144"/>
      <c r="AT18" s="140" t="str">
        <f t="shared" ref="AT18:AT23" si="1">IF($L18="","",IF(AV$14="","",IF($L18&lt;0,"エラー",ROUNDDOWN($L18*AV$15/10*AV$14/$C$18,0))))</f>
        <v/>
      </c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2" t="str">
        <f t="shared" ref="BF18:BF23" si="2">IF($L18="","",IF(AV$14="","","円"))</f>
        <v/>
      </c>
      <c r="BG18" s="143"/>
      <c r="BH18" s="1"/>
      <c r="BI18" s="1"/>
      <c r="BJ18" s="109"/>
      <c r="BK18" s="131"/>
      <c r="BL18" s="131"/>
      <c r="BM18" s="131"/>
      <c r="BN18" s="131"/>
      <c r="BO18" s="131"/>
      <c r="BP18" s="131"/>
      <c r="BQ18" s="131"/>
      <c r="BR18" s="131"/>
      <c r="BS18" s="103"/>
      <c r="BT18" s="109"/>
      <c r="DO18" s="8">
        <f>IF(L18&lt;0,1,0)</f>
        <v>0</v>
      </c>
      <c r="DQ18" s="115">
        <f>C18-(T14+AH14+AV14)</f>
        <v>0</v>
      </c>
    </row>
    <row r="19" spans="1:125" ht="15" customHeight="1" outlineLevel="1" thickBot="1" x14ac:dyDescent="0.2">
      <c r="A19" s="1"/>
      <c r="B19" s="1"/>
      <c r="C19" s="301"/>
      <c r="D19" s="302"/>
      <c r="E19" s="302"/>
      <c r="F19" s="304"/>
      <c r="G19" s="96"/>
      <c r="H19" s="308" t="s">
        <v>119</v>
      </c>
      <c r="I19" s="204"/>
      <c r="J19" s="204"/>
      <c r="K19" s="205"/>
      <c r="L19" s="283">
        <v>0</v>
      </c>
      <c r="M19" s="284"/>
      <c r="N19" s="284"/>
      <c r="O19" s="284"/>
      <c r="P19" s="284"/>
      <c r="Q19" s="285"/>
      <c r="R19" s="140">
        <f>IF(L19="","",IF(L19&lt;0,"エラー",ROUNDDOWN(L19*T$15/10*T$14/$C$18,0)))</f>
        <v>0</v>
      </c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142" t="str">
        <f t="shared" si="0"/>
        <v>円</v>
      </c>
      <c r="AE19" s="144"/>
      <c r="AF19" s="140">
        <f>IF(L19="","",IF(AH$14="","",IF(L19&lt;0,"エラー",ROUNDDOWN(L19*AH$15/10*AH$14/$C$18,0))))</f>
        <v>0</v>
      </c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2" t="str">
        <f>IF(L19="","",IF(AH$14="","","円"))</f>
        <v>円</v>
      </c>
      <c r="AS19" s="144"/>
      <c r="AT19" s="140" t="str">
        <f t="shared" si="1"/>
        <v/>
      </c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2" t="str">
        <f t="shared" si="2"/>
        <v/>
      </c>
      <c r="BG19" s="143"/>
      <c r="BH19" s="1"/>
      <c r="BI19" s="1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DO19" s="8">
        <f>IF(L19&lt;0,1,0)</f>
        <v>0</v>
      </c>
    </row>
    <row r="20" spans="1:125" ht="15" customHeight="1" outlineLevel="2" x14ac:dyDescent="0.15">
      <c r="A20" s="1"/>
      <c r="B20" s="1"/>
      <c r="C20" s="277" t="s">
        <v>19</v>
      </c>
      <c r="D20" s="278"/>
      <c r="E20" s="278"/>
      <c r="F20" s="279"/>
      <c r="G20" s="104"/>
      <c r="H20" s="280" t="s">
        <v>118</v>
      </c>
      <c r="I20" s="281"/>
      <c r="J20" s="281"/>
      <c r="K20" s="282"/>
      <c r="L20" s="283">
        <v>18043</v>
      </c>
      <c r="M20" s="284"/>
      <c r="N20" s="284"/>
      <c r="O20" s="284"/>
      <c r="P20" s="284"/>
      <c r="Q20" s="285"/>
      <c r="R20" s="140">
        <f>IF(L20="","",IF(L20&lt;0,"エラー",ROUNDDOWN(L20*T$15/10*T$14/$C$18,0)))</f>
        <v>8201</v>
      </c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142" t="str">
        <f t="shared" si="0"/>
        <v>円</v>
      </c>
      <c r="AE20" s="144"/>
      <c r="AF20" s="140">
        <f>IF(L20="","",IF(AH$14="","",IF(L20&lt;0,"エラー",ROUNDDOWN(L20*AH$15/10*AH$14/$C$18,0))))</f>
        <v>7873</v>
      </c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2" t="str">
        <f>IF(L20="","",IF(AH$14="","","円"))</f>
        <v>円</v>
      </c>
      <c r="AS20" s="144"/>
      <c r="AT20" s="140" t="str">
        <f t="shared" si="1"/>
        <v/>
      </c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2" t="str">
        <f t="shared" si="2"/>
        <v/>
      </c>
      <c r="BG20" s="143"/>
      <c r="BH20" s="1"/>
      <c r="BI20" s="1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DO20" s="8">
        <f>IF(L20&lt;0,1,0)</f>
        <v>0</v>
      </c>
    </row>
    <row r="21" spans="1:125" ht="19.5" customHeight="1" outlineLevel="2" x14ac:dyDescent="0.15">
      <c r="A21" s="1"/>
      <c r="B21" s="1"/>
      <c r="C21" s="287"/>
      <c r="D21" s="288"/>
      <c r="E21" s="288"/>
      <c r="F21" s="293" t="s">
        <v>104</v>
      </c>
      <c r="G21" s="96"/>
      <c r="H21" s="296" t="s">
        <v>207</v>
      </c>
      <c r="I21" s="297"/>
      <c r="J21" s="297"/>
      <c r="K21" s="298"/>
      <c r="L21" s="283">
        <v>8000</v>
      </c>
      <c r="M21" s="284"/>
      <c r="N21" s="284"/>
      <c r="O21" s="284"/>
      <c r="P21" s="284"/>
      <c r="Q21" s="285"/>
      <c r="R21" s="140">
        <f>IF(L21="","",IF(L21&lt;0,"エラー",ROUNDDOWN(L21*T$15/10*T$14/$C$18,0)))</f>
        <v>3636</v>
      </c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2" t="str">
        <f t="shared" si="0"/>
        <v>円</v>
      </c>
      <c r="AE21" s="144"/>
      <c r="AF21" s="140">
        <v>0</v>
      </c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2" t="str">
        <f>IF(L21="","",IF(AH$14="","","円"))</f>
        <v>円</v>
      </c>
      <c r="AS21" s="144"/>
      <c r="AT21" s="140" t="str">
        <f t="shared" si="1"/>
        <v/>
      </c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2" t="str">
        <f t="shared" si="2"/>
        <v/>
      </c>
      <c r="BG21" s="143"/>
      <c r="BH21" s="1"/>
      <c r="BI21" s="1"/>
      <c r="BJ21" s="109"/>
      <c r="BK21" s="131"/>
      <c r="BL21" s="131"/>
      <c r="BM21" s="131"/>
      <c r="BN21" s="131"/>
      <c r="BO21" s="131"/>
      <c r="BP21" s="131"/>
      <c r="BQ21" s="131"/>
      <c r="BR21" s="131"/>
      <c r="BS21" s="103"/>
      <c r="BT21" s="109"/>
      <c r="DO21" s="8">
        <f>IF(L21&lt;0,1,0)</f>
        <v>0</v>
      </c>
    </row>
    <row r="22" spans="1:125" ht="12" customHeight="1" outlineLevel="2" x14ac:dyDescent="0.15">
      <c r="A22" s="1"/>
      <c r="B22" s="1"/>
      <c r="C22" s="289"/>
      <c r="D22" s="290"/>
      <c r="E22" s="290"/>
      <c r="F22" s="294"/>
      <c r="G22" s="114"/>
      <c r="H22" s="230"/>
      <c r="I22" s="386"/>
      <c r="J22" s="386"/>
      <c r="K22" s="386"/>
      <c r="L22" s="283">
        <v>0</v>
      </c>
      <c r="M22" s="284"/>
      <c r="N22" s="284"/>
      <c r="O22" s="284"/>
      <c r="P22" s="284"/>
      <c r="Q22" s="285"/>
      <c r="R22" s="140">
        <f>IF(L22="","",IF(L22&lt;0,"エラー",ROUNDDOWN(L22*T$15/10*T$14/$C$18,0)))</f>
        <v>0</v>
      </c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2" t="str">
        <f t="shared" si="0"/>
        <v>円</v>
      </c>
      <c r="AE22" s="144"/>
      <c r="AF22" s="140">
        <f>IF(L22="","",IF(AH$14="","",IF(L22&lt;0,"エラー",ROUNDDOWN(L22*AH$15/10*AH$14/$C$18,0))))</f>
        <v>0</v>
      </c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2" t="str">
        <f>IF(L22="","",IF(AH$14="","","円"))</f>
        <v>円</v>
      </c>
      <c r="AS22" s="144"/>
      <c r="AT22" s="140" t="str">
        <f t="shared" si="1"/>
        <v/>
      </c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2" t="str">
        <f t="shared" si="2"/>
        <v/>
      </c>
      <c r="BG22" s="143"/>
      <c r="BH22" s="1"/>
      <c r="BI22" s="1"/>
      <c r="BJ22" s="109"/>
      <c r="BK22" s="131"/>
      <c r="BL22" s="131"/>
      <c r="BM22" s="131"/>
      <c r="BN22" s="131"/>
      <c r="BO22" s="131"/>
      <c r="BP22" s="131"/>
      <c r="BQ22" s="131"/>
      <c r="BR22" s="131"/>
      <c r="BS22" s="103"/>
      <c r="BT22" s="109"/>
    </row>
    <row r="23" spans="1:125" ht="12" customHeight="1" outlineLevel="2" x14ac:dyDescent="0.15">
      <c r="A23" s="1"/>
      <c r="B23" s="1"/>
      <c r="C23" s="289"/>
      <c r="D23" s="290"/>
      <c r="E23" s="290"/>
      <c r="F23" s="294"/>
      <c r="G23" s="114"/>
      <c r="H23" s="230"/>
      <c r="I23" s="386"/>
      <c r="J23" s="386"/>
      <c r="K23" s="386"/>
      <c r="L23" s="283">
        <v>0</v>
      </c>
      <c r="M23" s="284"/>
      <c r="N23" s="284"/>
      <c r="O23" s="284"/>
      <c r="P23" s="284"/>
      <c r="Q23" s="285"/>
      <c r="R23" s="140">
        <f>IF(L23="","",IF(L23&lt;0,"エラー",ROUNDDOWN(L23*T$15/10*T$14/$C$18,0)))</f>
        <v>0</v>
      </c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2" t="str">
        <f t="shared" si="0"/>
        <v>円</v>
      </c>
      <c r="AE23" s="144"/>
      <c r="AF23" s="140">
        <f>IF(L23="","",IF(AH$14="","",IF(L23&lt;0,"エラー",ROUNDDOWN(L23*AH$15/10*AH$14/$C$18,0))))</f>
        <v>0</v>
      </c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2" t="str">
        <f>IF(L23="","",IF(AH$14="","","円"))</f>
        <v>円</v>
      </c>
      <c r="AS23" s="144"/>
      <c r="AT23" s="140" t="str">
        <f t="shared" si="1"/>
        <v/>
      </c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2" t="str">
        <f t="shared" si="2"/>
        <v/>
      </c>
      <c r="BG23" s="143"/>
      <c r="BH23" s="1"/>
      <c r="BI23" s="1"/>
      <c r="BJ23" s="109"/>
      <c r="BK23" s="131"/>
      <c r="BL23" s="131"/>
      <c r="BM23" s="131"/>
      <c r="BN23" s="131"/>
      <c r="BO23" s="131"/>
      <c r="BP23" s="131"/>
      <c r="BQ23" s="131"/>
      <c r="BR23" s="131"/>
      <c r="BS23" s="103"/>
      <c r="BT23" s="109"/>
    </row>
    <row r="24" spans="1:125" ht="12" customHeight="1" outlineLevel="2" thickBot="1" x14ac:dyDescent="0.2">
      <c r="A24" s="1"/>
      <c r="B24" s="1"/>
      <c r="C24" s="291"/>
      <c r="D24" s="292"/>
      <c r="E24" s="292"/>
      <c r="F24" s="295"/>
      <c r="G24" s="96"/>
      <c r="H24" s="274" t="s">
        <v>20</v>
      </c>
      <c r="I24" s="275"/>
      <c r="J24" s="275"/>
      <c r="K24" s="275"/>
      <c r="L24" s="275"/>
      <c r="M24" s="275"/>
      <c r="N24" s="275"/>
      <c r="O24" s="275"/>
      <c r="P24" s="275"/>
      <c r="Q24" s="276"/>
      <c r="R24" s="159" t="s">
        <v>124</v>
      </c>
      <c r="S24" s="160"/>
      <c r="T24" s="264">
        <f>IF(T$14="","",SUM(R18:AC23))</f>
        <v>162564</v>
      </c>
      <c r="U24" s="264"/>
      <c r="V24" s="264"/>
      <c r="W24" s="264"/>
      <c r="X24" s="264"/>
      <c r="Y24" s="264"/>
      <c r="Z24" s="264"/>
      <c r="AA24" s="264"/>
      <c r="AB24" s="264"/>
      <c r="AC24" s="264"/>
      <c r="AD24" s="162" t="s">
        <v>4</v>
      </c>
      <c r="AE24" s="163"/>
      <c r="AF24" s="159" t="s">
        <v>125</v>
      </c>
      <c r="AG24" s="160"/>
      <c r="AH24" s="264">
        <f>IF(AH$14="","",SUM(AF18:AQ21))</f>
        <v>152571</v>
      </c>
      <c r="AI24" s="264"/>
      <c r="AJ24" s="264"/>
      <c r="AK24" s="264"/>
      <c r="AL24" s="264"/>
      <c r="AM24" s="264"/>
      <c r="AN24" s="264"/>
      <c r="AO24" s="264"/>
      <c r="AP24" s="264"/>
      <c r="AQ24" s="264"/>
      <c r="AR24" s="162" t="s">
        <v>4</v>
      </c>
      <c r="AS24" s="163"/>
      <c r="AT24" s="159" t="s">
        <v>126</v>
      </c>
      <c r="AU24" s="160"/>
      <c r="AV24" s="264" t="str">
        <f>IF(AV$14="","",SUM(AT18:BE21))</f>
        <v/>
      </c>
      <c r="AW24" s="264"/>
      <c r="AX24" s="264"/>
      <c r="AY24" s="264"/>
      <c r="AZ24" s="264"/>
      <c r="BA24" s="264"/>
      <c r="BB24" s="264"/>
      <c r="BC24" s="264"/>
      <c r="BD24" s="264"/>
      <c r="BE24" s="264"/>
      <c r="BF24" s="162" t="s">
        <v>4</v>
      </c>
      <c r="BG24" s="223"/>
      <c r="BH24" s="1"/>
      <c r="BI24" s="1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</row>
    <row r="25" spans="1:125" ht="9.9499999999999993" customHeight="1" outlineLevel="2" x14ac:dyDescent="0.15">
      <c r="A25" s="1"/>
      <c r="B25" s="85"/>
      <c r="C25" s="1"/>
      <c r="D25" s="1"/>
      <c r="E25" s="1"/>
      <c r="F25" s="105"/>
      <c r="G25" s="92"/>
      <c r="H25" s="265" t="s">
        <v>205</v>
      </c>
      <c r="I25" s="266"/>
      <c r="J25" s="266"/>
      <c r="K25" s="266"/>
      <c r="L25" s="266"/>
      <c r="M25" s="266"/>
      <c r="N25" s="266"/>
      <c r="O25" s="266"/>
      <c r="P25" s="266"/>
      <c r="Q25" s="267"/>
      <c r="R25" s="268" t="s">
        <v>21</v>
      </c>
      <c r="S25" s="269"/>
      <c r="T25" s="269"/>
      <c r="U25" s="269"/>
      <c r="V25" s="269"/>
      <c r="W25" s="272" t="s">
        <v>127</v>
      </c>
      <c r="X25" s="244" t="s">
        <v>22</v>
      </c>
      <c r="Y25" s="244"/>
      <c r="Z25" s="244"/>
      <c r="AA25" s="244"/>
      <c r="AB25" s="244"/>
      <c r="AC25" s="244"/>
      <c r="AD25" s="244"/>
      <c r="AE25" s="245"/>
      <c r="AF25" s="268" t="s">
        <v>21</v>
      </c>
      <c r="AG25" s="269"/>
      <c r="AH25" s="269"/>
      <c r="AI25" s="269"/>
      <c r="AJ25" s="269"/>
      <c r="AK25" s="272" t="s">
        <v>127</v>
      </c>
      <c r="AL25" s="244" t="s">
        <v>22</v>
      </c>
      <c r="AM25" s="244"/>
      <c r="AN25" s="244"/>
      <c r="AO25" s="244"/>
      <c r="AP25" s="244"/>
      <c r="AQ25" s="244"/>
      <c r="AR25" s="244"/>
      <c r="AS25" s="245"/>
      <c r="AT25" s="248" t="s">
        <v>21</v>
      </c>
      <c r="AU25" s="249"/>
      <c r="AV25" s="249"/>
      <c r="AW25" s="249"/>
      <c r="AX25" s="249"/>
      <c r="AY25" s="252" t="s">
        <v>127</v>
      </c>
      <c r="AZ25" s="254" t="s">
        <v>22</v>
      </c>
      <c r="BA25" s="254"/>
      <c r="BB25" s="254"/>
      <c r="BC25" s="254"/>
      <c r="BD25" s="254"/>
      <c r="BE25" s="254"/>
      <c r="BF25" s="254"/>
      <c r="BG25" s="255"/>
      <c r="BH25" s="1"/>
      <c r="BI25" s="1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</row>
    <row r="26" spans="1:125" ht="20.100000000000001" customHeight="1" outlineLevel="2" x14ac:dyDescent="0.15">
      <c r="A26" s="1"/>
      <c r="B26" s="85"/>
      <c r="C26" s="85"/>
      <c r="D26" s="85"/>
      <c r="E26" s="85"/>
      <c r="F26" s="85"/>
      <c r="G26" s="106"/>
      <c r="H26" s="258" t="s">
        <v>18</v>
      </c>
      <c r="I26" s="259"/>
      <c r="J26" s="259"/>
      <c r="K26" s="259"/>
      <c r="L26" s="259"/>
      <c r="M26" s="260"/>
      <c r="N26" s="261" t="s">
        <v>174</v>
      </c>
      <c r="O26" s="262"/>
      <c r="P26" s="262"/>
      <c r="Q26" s="263"/>
      <c r="R26" s="270"/>
      <c r="S26" s="271"/>
      <c r="T26" s="271"/>
      <c r="U26" s="271"/>
      <c r="V26" s="271"/>
      <c r="W26" s="273"/>
      <c r="X26" s="246"/>
      <c r="Y26" s="246"/>
      <c r="Z26" s="246"/>
      <c r="AA26" s="246"/>
      <c r="AB26" s="246"/>
      <c r="AC26" s="246"/>
      <c r="AD26" s="246"/>
      <c r="AE26" s="247"/>
      <c r="AF26" s="270"/>
      <c r="AG26" s="271"/>
      <c r="AH26" s="271"/>
      <c r="AI26" s="271"/>
      <c r="AJ26" s="271"/>
      <c r="AK26" s="273"/>
      <c r="AL26" s="246"/>
      <c r="AM26" s="246"/>
      <c r="AN26" s="246"/>
      <c r="AO26" s="246"/>
      <c r="AP26" s="246"/>
      <c r="AQ26" s="246"/>
      <c r="AR26" s="246"/>
      <c r="AS26" s="247"/>
      <c r="AT26" s="250"/>
      <c r="AU26" s="251"/>
      <c r="AV26" s="251"/>
      <c r="AW26" s="251"/>
      <c r="AX26" s="251"/>
      <c r="AY26" s="253"/>
      <c r="AZ26" s="256"/>
      <c r="BA26" s="256"/>
      <c r="BB26" s="256"/>
      <c r="BC26" s="256"/>
      <c r="BD26" s="256"/>
      <c r="BE26" s="256"/>
      <c r="BF26" s="256"/>
      <c r="BG26" s="257"/>
      <c r="BH26" s="1"/>
      <c r="BI26" s="1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</row>
    <row r="27" spans="1:125" ht="15" customHeight="1" outlineLevel="2" x14ac:dyDescent="0.15">
      <c r="A27" s="241" t="str">
        <f>IF(C18="","",IF(DO36&gt;0,"エラー",IF(DQ36-C9=0,"",IF(DQ36=0,"","注意"))))</f>
        <v/>
      </c>
      <c r="B27" s="241"/>
      <c r="C27" s="241"/>
      <c r="D27" s="241"/>
      <c r="E27" s="241"/>
      <c r="F27" s="241"/>
      <c r="G27" s="242"/>
      <c r="H27" s="243" t="s">
        <v>76</v>
      </c>
      <c r="I27" s="236"/>
      <c r="J27" s="215" t="s">
        <v>120</v>
      </c>
      <c r="K27" s="204"/>
      <c r="L27" s="204"/>
      <c r="M27" s="205"/>
      <c r="N27" s="231">
        <v>13264</v>
      </c>
      <c r="O27" s="232"/>
      <c r="P27" s="232"/>
      <c r="Q27" s="233"/>
      <c r="R27" s="226">
        <f t="shared" ref="R27:R35" si="3">IF(N27="","",IF(T$14="","",N27))</f>
        <v>13264</v>
      </c>
      <c r="S27" s="227"/>
      <c r="T27" s="227"/>
      <c r="U27" s="227"/>
      <c r="V27" s="227"/>
      <c r="W27" s="40" t="s">
        <v>128</v>
      </c>
      <c r="X27" s="225">
        <f>IF(T$14="","",IF(N27="","",IF(T$15=5,1,T$15/10)))</f>
        <v>1</v>
      </c>
      <c r="Y27" s="225"/>
      <c r="Z27" s="40" t="s">
        <v>129</v>
      </c>
      <c r="AA27" s="224">
        <f>IF(T$14="","",IF($N27="","",IF($N27&lt;0,"エラー",R27*X27)))</f>
        <v>13264</v>
      </c>
      <c r="AB27" s="224"/>
      <c r="AC27" s="224"/>
      <c r="AD27" s="224"/>
      <c r="AE27" s="41" t="str">
        <f t="shared" ref="AE27:AE35" si="4">IF($N27="","",IF(T$14="","","円"))</f>
        <v>円</v>
      </c>
      <c r="AF27" s="226">
        <f t="shared" ref="AF27:AF35" si="5">IF(N27="","",IF(AH$14="","",N27))</f>
        <v>13264</v>
      </c>
      <c r="AG27" s="227"/>
      <c r="AH27" s="227"/>
      <c r="AI27" s="227"/>
      <c r="AJ27" s="227"/>
      <c r="AK27" s="40" t="s">
        <v>128</v>
      </c>
      <c r="AL27" s="225">
        <f>IF(AH$14="","",IF(N27="","",IF(AH$15=5,1,AH$15/10)))</f>
        <v>0.8</v>
      </c>
      <c r="AM27" s="225"/>
      <c r="AN27" s="40" t="s">
        <v>129</v>
      </c>
      <c r="AO27" s="224">
        <f>IF(AH$14="","",IF($N27="","",IF($N27&lt;0,"エラー",AF27*AL27)))</f>
        <v>10611.2</v>
      </c>
      <c r="AP27" s="224"/>
      <c r="AQ27" s="224"/>
      <c r="AR27" s="224"/>
      <c r="AS27" s="41" t="str">
        <f t="shared" ref="AS27:AS35" si="6">IF(N27="","",IF(AH$14="","","円"))</f>
        <v>円</v>
      </c>
      <c r="AT27" s="226" t="str">
        <f t="shared" ref="AT27:AT35" si="7">IF(N27="","",IF(AV$14="","",N27))</f>
        <v/>
      </c>
      <c r="AU27" s="227"/>
      <c r="AV27" s="227"/>
      <c r="AW27" s="227"/>
      <c r="AX27" s="227"/>
      <c r="AY27" s="40" t="s">
        <v>128</v>
      </c>
      <c r="AZ27" s="225" t="str">
        <f>IF(AV$14="","",IF(N27="","",IF(AV$15=5,1,AV$15/10)))</f>
        <v/>
      </c>
      <c r="BA27" s="225"/>
      <c r="BB27" s="40" t="s">
        <v>129</v>
      </c>
      <c r="BC27" s="224" t="str">
        <f>IF(AV$14="","",IF($N27="","",IF($N27&lt;0,"エラー",AT27*AZ27)))</f>
        <v/>
      </c>
      <c r="BD27" s="224"/>
      <c r="BE27" s="224"/>
      <c r="BF27" s="224"/>
      <c r="BG27" s="42" t="str">
        <f t="shared" ref="BG27:BG35" si="8">IF(N27="","",IF(AV$14="","","円"))</f>
        <v/>
      </c>
      <c r="BH27" s="1"/>
      <c r="BI27" s="1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DO27" s="8">
        <f t="shared" ref="DO27:DO35" si="9">IF(N27&lt;0,1,0)</f>
        <v>0</v>
      </c>
    </row>
    <row r="28" spans="1:125" ht="15" customHeight="1" outlineLevel="2" x14ac:dyDescent="0.15">
      <c r="A28" s="48"/>
      <c r="B28" s="234" t="str">
        <f>IF(C18="","",IF(DO36&lt;&gt;0,DO16,IF(DQ36-C9=0,"",IF(DQ36&lt;&gt;0,DO12,""))))</f>
        <v/>
      </c>
      <c r="C28" s="234"/>
      <c r="D28" s="234"/>
      <c r="E28" s="234"/>
      <c r="F28" s="234"/>
      <c r="G28" s="49"/>
      <c r="H28" s="237"/>
      <c r="I28" s="238"/>
      <c r="J28" s="215" t="s">
        <v>24</v>
      </c>
      <c r="K28" s="204"/>
      <c r="L28" s="204"/>
      <c r="M28" s="205"/>
      <c r="N28" s="231">
        <v>0</v>
      </c>
      <c r="O28" s="232"/>
      <c r="P28" s="232"/>
      <c r="Q28" s="233"/>
      <c r="R28" s="226">
        <f t="shared" si="3"/>
        <v>0</v>
      </c>
      <c r="S28" s="227"/>
      <c r="T28" s="227"/>
      <c r="U28" s="227"/>
      <c r="V28" s="227"/>
      <c r="W28" s="40" t="s">
        <v>65</v>
      </c>
      <c r="X28" s="225">
        <f>IF(T$14="","",IF(N28="","",IF(T$15=5,1,T$15/10)))</f>
        <v>1</v>
      </c>
      <c r="Y28" s="225"/>
      <c r="Z28" s="40" t="s">
        <v>66</v>
      </c>
      <c r="AA28" s="224">
        <f>IF(T$14="","",IF(N28="","",IF(N28&lt;0,"エラー",R28*X28)))</f>
        <v>0</v>
      </c>
      <c r="AB28" s="224"/>
      <c r="AC28" s="224"/>
      <c r="AD28" s="224"/>
      <c r="AE28" s="41" t="str">
        <f t="shared" si="4"/>
        <v>円</v>
      </c>
      <c r="AF28" s="226">
        <f t="shared" si="5"/>
        <v>0</v>
      </c>
      <c r="AG28" s="227"/>
      <c r="AH28" s="227"/>
      <c r="AI28" s="227"/>
      <c r="AJ28" s="227"/>
      <c r="AK28" s="40" t="s">
        <v>65</v>
      </c>
      <c r="AL28" s="225">
        <f>IF(AH$14="","",IF(N28="","",IF(AH$15=5,1,AH$15/10)))</f>
        <v>0.8</v>
      </c>
      <c r="AM28" s="225"/>
      <c r="AN28" s="40" t="s">
        <v>66</v>
      </c>
      <c r="AO28" s="224">
        <f>IF(AH$14="","",IF($N28="","",IF($N28&lt;0,"エラー",AF28*AL28)))</f>
        <v>0</v>
      </c>
      <c r="AP28" s="224"/>
      <c r="AQ28" s="224"/>
      <c r="AR28" s="224"/>
      <c r="AS28" s="41" t="str">
        <f t="shared" si="6"/>
        <v>円</v>
      </c>
      <c r="AT28" s="226" t="str">
        <f t="shared" si="7"/>
        <v/>
      </c>
      <c r="AU28" s="227"/>
      <c r="AV28" s="227"/>
      <c r="AW28" s="227"/>
      <c r="AX28" s="227"/>
      <c r="AY28" s="40" t="s">
        <v>65</v>
      </c>
      <c r="AZ28" s="225" t="str">
        <f>IF(AV$14="","",IF(N28="","",IF(AV$15=5,1,AV$15/10)))</f>
        <v/>
      </c>
      <c r="BA28" s="225"/>
      <c r="BB28" s="40" t="s">
        <v>66</v>
      </c>
      <c r="BC28" s="224" t="str">
        <f>IF(AV$14="","",IF($N28="","",IF($N28&lt;0,"エラー",AT28*AZ28)))</f>
        <v/>
      </c>
      <c r="BD28" s="224"/>
      <c r="BE28" s="224"/>
      <c r="BF28" s="224"/>
      <c r="BG28" s="42" t="str">
        <f t="shared" si="8"/>
        <v/>
      </c>
      <c r="BH28" s="1"/>
      <c r="BI28" s="1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DO28" s="8">
        <f t="shared" si="9"/>
        <v>0</v>
      </c>
    </row>
    <row r="29" spans="1:125" ht="15" customHeight="1" outlineLevel="2" x14ac:dyDescent="0.15">
      <c r="A29" s="48"/>
      <c r="B29" s="234"/>
      <c r="C29" s="234"/>
      <c r="D29" s="234"/>
      <c r="E29" s="234"/>
      <c r="F29" s="234"/>
      <c r="G29" s="49"/>
      <c r="H29" s="237"/>
      <c r="I29" s="238"/>
      <c r="J29" s="215" t="s">
        <v>25</v>
      </c>
      <c r="K29" s="204"/>
      <c r="L29" s="204"/>
      <c r="M29" s="205"/>
      <c r="N29" s="231">
        <v>0</v>
      </c>
      <c r="O29" s="232"/>
      <c r="P29" s="232"/>
      <c r="Q29" s="233"/>
      <c r="R29" s="226">
        <f t="shared" si="3"/>
        <v>0</v>
      </c>
      <c r="S29" s="227"/>
      <c r="T29" s="227"/>
      <c r="U29" s="227"/>
      <c r="V29" s="227"/>
      <c r="W29" s="40" t="s">
        <v>130</v>
      </c>
      <c r="X29" s="225">
        <f>IF(T$14="","",IF(N29="","",T$15/10))</f>
        <v>1</v>
      </c>
      <c r="Y29" s="225"/>
      <c r="Z29" s="40" t="s">
        <v>131</v>
      </c>
      <c r="AA29" s="224">
        <f>IF(T$14="","",IF(N29="","",IF(N29&lt;0,"エラー",R29*X29)))</f>
        <v>0</v>
      </c>
      <c r="AB29" s="224"/>
      <c r="AC29" s="224"/>
      <c r="AD29" s="224"/>
      <c r="AE29" s="41" t="str">
        <f t="shared" si="4"/>
        <v>円</v>
      </c>
      <c r="AF29" s="226">
        <f t="shared" si="5"/>
        <v>0</v>
      </c>
      <c r="AG29" s="227"/>
      <c r="AH29" s="227"/>
      <c r="AI29" s="227"/>
      <c r="AJ29" s="227"/>
      <c r="AK29" s="40" t="s">
        <v>130</v>
      </c>
      <c r="AL29" s="225">
        <f>IF(AH$14="","",IF(N29="","",T$15/10))</f>
        <v>1</v>
      </c>
      <c r="AM29" s="225"/>
      <c r="AN29" s="40" t="s">
        <v>131</v>
      </c>
      <c r="AO29" s="224">
        <f>IF(AH$14="","",IF($N29="","",IF($N29&lt;0,"エラー",AF29*AL29)))</f>
        <v>0</v>
      </c>
      <c r="AP29" s="224"/>
      <c r="AQ29" s="224"/>
      <c r="AR29" s="224"/>
      <c r="AS29" s="41" t="str">
        <f t="shared" si="6"/>
        <v>円</v>
      </c>
      <c r="AT29" s="226" t="str">
        <f t="shared" si="7"/>
        <v/>
      </c>
      <c r="AU29" s="227"/>
      <c r="AV29" s="227"/>
      <c r="AW29" s="227"/>
      <c r="AX29" s="227"/>
      <c r="AY29" s="40" t="s">
        <v>130</v>
      </c>
      <c r="AZ29" s="225" t="str">
        <f>IF(AV$14="","",IF(N29="","",T$15/10))</f>
        <v/>
      </c>
      <c r="BA29" s="225"/>
      <c r="BB29" s="40" t="s">
        <v>131</v>
      </c>
      <c r="BC29" s="224" t="str">
        <f>IF(AV$14="","",IF($N29="","",IF($N29&lt;0,"エラー",AT29*AZ29)))</f>
        <v/>
      </c>
      <c r="BD29" s="224"/>
      <c r="BE29" s="224"/>
      <c r="BF29" s="224"/>
      <c r="BG29" s="42" t="str">
        <f t="shared" si="8"/>
        <v/>
      </c>
      <c r="BH29" s="1"/>
      <c r="BI29" s="1"/>
      <c r="BJ29" s="109"/>
      <c r="BK29" s="132"/>
      <c r="BL29" s="132"/>
      <c r="BM29" s="132"/>
      <c r="BN29" s="132"/>
      <c r="BO29" s="132"/>
      <c r="BP29" s="132"/>
      <c r="BQ29" s="132"/>
      <c r="BR29" s="132"/>
      <c r="BS29" s="107"/>
      <c r="BT29" s="109"/>
      <c r="DO29" s="8">
        <f t="shared" si="9"/>
        <v>0</v>
      </c>
    </row>
    <row r="30" spans="1:125" ht="15" customHeight="1" outlineLevel="2" x14ac:dyDescent="0.15">
      <c r="A30" s="50"/>
      <c r="B30" s="234"/>
      <c r="C30" s="234"/>
      <c r="D30" s="234"/>
      <c r="E30" s="234"/>
      <c r="F30" s="234"/>
      <c r="G30" s="49"/>
      <c r="H30" s="237"/>
      <c r="I30" s="238"/>
      <c r="J30" s="215" t="s">
        <v>173</v>
      </c>
      <c r="K30" s="204"/>
      <c r="L30" s="204"/>
      <c r="M30" s="205"/>
      <c r="N30" s="231">
        <v>0</v>
      </c>
      <c r="O30" s="232"/>
      <c r="P30" s="232"/>
      <c r="Q30" s="233"/>
      <c r="R30" s="226">
        <f t="shared" si="3"/>
        <v>0</v>
      </c>
      <c r="S30" s="227"/>
      <c r="T30" s="227"/>
      <c r="U30" s="227"/>
      <c r="V30" s="227"/>
      <c r="W30" s="40" t="s">
        <v>175</v>
      </c>
      <c r="X30" s="225">
        <f>IF(T$14="","",IF(N30="","",IF(T$15=5,1,T$15/10)))</f>
        <v>1</v>
      </c>
      <c r="Y30" s="225"/>
      <c r="Z30" s="40" t="s">
        <v>176</v>
      </c>
      <c r="AA30" s="224">
        <f>IF(T$14="","",IF(N30="","",IF(N30&lt;0,"エラー",R30*X30)))</f>
        <v>0</v>
      </c>
      <c r="AB30" s="224"/>
      <c r="AC30" s="224"/>
      <c r="AD30" s="224"/>
      <c r="AE30" s="41" t="str">
        <f t="shared" si="4"/>
        <v>円</v>
      </c>
      <c r="AF30" s="226">
        <f t="shared" si="5"/>
        <v>0</v>
      </c>
      <c r="AG30" s="227"/>
      <c r="AH30" s="227"/>
      <c r="AI30" s="227"/>
      <c r="AJ30" s="227"/>
      <c r="AK30" s="40" t="s">
        <v>175</v>
      </c>
      <c r="AL30" s="225">
        <f>IF(AH$14="","",IF(N30="","",IF(AH$15=5,1,AH$15/10)))</f>
        <v>0.8</v>
      </c>
      <c r="AM30" s="225"/>
      <c r="AN30" s="40" t="s">
        <v>176</v>
      </c>
      <c r="AO30" s="224">
        <f>IF(AH$14="","",IF($N30="","",IF($N30&lt;0,"エラー",AF30*AL30)))</f>
        <v>0</v>
      </c>
      <c r="AP30" s="224"/>
      <c r="AQ30" s="224"/>
      <c r="AR30" s="224"/>
      <c r="AS30" s="41" t="str">
        <f t="shared" si="6"/>
        <v>円</v>
      </c>
      <c r="AT30" s="226" t="str">
        <f t="shared" si="7"/>
        <v/>
      </c>
      <c r="AU30" s="227"/>
      <c r="AV30" s="227"/>
      <c r="AW30" s="227"/>
      <c r="AX30" s="227"/>
      <c r="AY30" s="40" t="s">
        <v>175</v>
      </c>
      <c r="AZ30" s="225" t="str">
        <f>IF(AV$14="","",IF(N30="","",IF(AV$15=5,1,AV$15/10)))</f>
        <v/>
      </c>
      <c r="BA30" s="225"/>
      <c r="BB30" s="40" t="s">
        <v>176</v>
      </c>
      <c r="BC30" s="224" t="str">
        <f>IF(AV$14="","",IF($N30="","",IF($N30&lt;0,"エラー",AT30*AZ30)))</f>
        <v/>
      </c>
      <c r="BD30" s="224"/>
      <c r="BE30" s="224"/>
      <c r="BF30" s="224"/>
      <c r="BG30" s="42" t="str">
        <f t="shared" si="8"/>
        <v/>
      </c>
      <c r="BH30" s="1"/>
      <c r="BI30" s="1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DO30" s="8">
        <f t="shared" si="9"/>
        <v>0</v>
      </c>
      <c r="DU30" s="14"/>
    </row>
    <row r="31" spans="1:125" ht="15" customHeight="1" outlineLevel="2" x14ac:dyDescent="0.15">
      <c r="A31" s="50"/>
      <c r="B31" s="234"/>
      <c r="C31" s="234"/>
      <c r="D31" s="234"/>
      <c r="E31" s="234"/>
      <c r="F31" s="234"/>
      <c r="G31" s="49"/>
      <c r="H31" s="239"/>
      <c r="I31" s="240"/>
      <c r="J31" s="228"/>
      <c r="K31" s="229"/>
      <c r="L31" s="229"/>
      <c r="M31" s="230"/>
      <c r="N31" s="231"/>
      <c r="O31" s="232"/>
      <c r="P31" s="232"/>
      <c r="Q31" s="233"/>
      <c r="R31" s="226" t="str">
        <f t="shared" si="3"/>
        <v/>
      </c>
      <c r="S31" s="227"/>
      <c r="T31" s="227"/>
      <c r="U31" s="227"/>
      <c r="V31" s="227"/>
      <c r="W31" s="40" t="s">
        <v>175</v>
      </c>
      <c r="X31" s="225" t="str">
        <f>IF(T$14="","",IF(N31="","",IF(T$15=5,1,T$15/10)))</f>
        <v/>
      </c>
      <c r="Y31" s="225"/>
      <c r="Z31" s="40" t="s">
        <v>176</v>
      </c>
      <c r="AA31" s="224" t="str">
        <f>IF(T$14="","",IF(N31="","",IF(N31&lt;0,"エラー",R31*X31)))</f>
        <v/>
      </c>
      <c r="AB31" s="224"/>
      <c r="AC31" s="224"/>
      <c r="AD31" s="224"/>
      <c r="AE31" s="41" t="str">
        <f t="shared" si="4"/>
        <v/>
      </c>
      <c r="AF31" s="226" t="str">
        <f t="shared" si="5"/>
        <v/>
      </c>
      <c r="AG31" s="227"/>
      <c r="AH31" s="227"/>
      <c r="AI31" s="227"/>
      <c r="AJ31" s="227"/>
      <c r="AK31" s="40" t="s">
        <v>175</v>
      </c>
      <c r="AL31" s="225" t="str">
        <f>IF(AH$14="","",IF(N31="","",IF(AH$15=5,1,AH$15/10)))</f>
        <v/>
      </c>
      <c r="AM31" s="225"/>
      <c r="AN31" s="40" t="s">
        <v>176</v>
      </c>
      <c r="AO31" s="224" t="str">
        <f>IF(AH$14="","",IF($N31="","",IF($N31&lt;0,"エラー",AF31*AL31)))</f>
        <v/>
      </c>
      <c r="AP31" s="224"/>
      <c r="AQ31" s="224"/>
      <c r="AR31" s="224"/>
      <c r="AS31" s="41" t="str">
        <f t="shared" si="6"/>
        <v/>
      </c>
      <c r="AT31" s="226" t="str">
        <f t="shared" si="7"/>
        <v/>
      </c>
      <c r="AU31" s="227"/>
      <c r="AV31" s="227"/>
      <c r="AW31" s="227"/>
      <c r="AX31" s="227"/>
      <c r="AY31" s="40" t="s">
        <v>175</v>
      </c>
      <c r="AZ31" s="225" t="str">
        <f>IF(AV$14="","",IF(N31="","",IF(AV$15=5,1,AV$15/10)))</f>
        <v/>
      </c>
      <c r="BA31" s="225"/>
      <c r="BB31" s="40" t="s">
        <v>176</v>
      </c>
      <c r="BC31" s="224" t="str">
        <f>IF(AV$14="","",IF($N31="","",IF($N31&lt;0,"エラー",AT31*AZ31)))</f>
        <v/>
      </c>
      <c r="BD31" s="224"/>
      <c r="BE31" s="224"/>
      <c r="BF31" s="224"/>
      <c r="BG31" s="42" t="str">
        <f t="shared" si="8"/>
        <v/>
      </c>
      <c r="BH31" s="1"/>
      <c r="BI31" s="1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DO31" s="8">
        <f t="shared" si="9"/>
        <v>0</v>
      </c>
    </row>
    <row r="32" spans="1:125" ht="15" customHeight="1" outlineLevel="2" x14ac:dyDescent="0.15">
      <c r="A32" s="3"/>
      <c r="B32" s="234" t="str">
        <f>IF(C18="","",IF(C9=1,"",IF(DQ18&gt;0,DO14,"")))</f>
        <v/>
      </c>
      <c r="C32" s="234"/>
      <c r="D32" s="234"/>
      <c r="E32" s="234"/>
      <c r="F32" s="234"/>
      <c r="G32" s="49"/>
      <c r="H32" s="235" t="s">
        <v>75</v>
      </c>
      <c r="I32" s="236"/>
      <c r="J32" s="228"/>
      <c r="K32" s="229"/>
      <c r="L32" s="229"/>
      <c r="M32" s="230"/>
      <c r="N32" s="231"/>
      <c r="O32" s="232"/>
      <c r="P32" s="232"/>
      <c r="Q32" s="233"/>
      <c r="R32" s="226" t="str">
        <f t="shared" si="3"/>
        <v/>
      </c>
      <c r="S32" s="227"/>
      <c r="T32" s="227"/>
      <c r="U32" s="227"/>
      <c r="V32" s="227"/>
      <c r="W32" s="40" t="s">
        <v>177</v>
      </c>
      <c r="X32" s="225">
        <v>1</v>
      </c>
      <c r="Y32" s="225"/>
      <c r="Z32" s="40" t="s">
        <v>178</v>
      </c>
      <c r="AA32" s="224" t="str">
        <f>IF(N32="","",IF(N32&lt;0,"エラー",R32*X32))</f>
        <v/>
      </c>
      <c r="AB32" s="224"/>
      <c r="AC32" s="224"/>
      <c r="AD32" s="224"/>
      <c r="AE32" s="41" t="str">
        <f t="shared" si="4"/>
        <v/>
      </c>
      <c r="AF32" s="226" t="str">
        <f t="shared" si="5"/>
        <v/>
      </c>
      <c r="AG32" s="227"/>
      <c r="AH32" s="227"/>
      <c r="AI32" s="227"/>
      <c r="AJ32" s="227"/>
      <c r="AK32" s="40" t="s">
        <v>177</v>
      </c>
      <c r="AL32" s="225">
        <v>1</v>
      </c>
      <c r="AM32" s="225"/>
      <c r="AN32" s="40" t="s">
        <v>178</v>
      </c>
      <c r="AO32" s="224" t="str">
        <f>IF(AH$14="","",IF(N32="","",IF(N32&lt;0,"エラー",AF32*AL32)))</f>
        <v/>
      </c>
      <c r="AP32" s="224"/>
      <c r="AQ32" s="224"/>
      <c r="AR32" s="224"/>
      <c r="AS32" s="41" t="str">
        <f t="shared" si="6"/>
        <v/>
      </c>
      <c r="AT32" s="226" t="str">
        <f t="shared" si="7"/>
        <v/>
      </c>
      <c r="AU32" s="227"/>
      <c r="AV32" s="227"/>
      <c r="AW32" s="227"/>
      <c r="AX32" s="227"/>
      <c r="AY32" s="40" t="s">
        <v>177</v>
      </c>
      <c r="AZ32" s="225">
        <v>1</v>
      </c>
      <c r="BA32" s="225"/>
      <c r="BB32" s="40" t="s">
        <v>178</v>
      </c>
      <c r="BC32" s="224" t="str">
        <f>IF(N32="","",IF(AV$14="","",IF(N32&lt;0,"エラー",AT32*AZ32)))</f>
        <v/>
      </c>
      <c r="BD32" s="224"/>
      <c r="BE32" s="224"/>
      <c r="BF32" s="224"/>
      <c r="BG32" s="42" t="str">
        <f t="shared" si="8"/>
        <v/>
      </c>
      <c r="BH32" s="1"/>
      <c r="BI32" s="1"/>
      <c r="DO32" s="8">
        <f t="shared" si="9"/>
        <v>0</v>
      </c>
    </row>
    <row r="33" spans="1:121" ht="15" customHeight="1" outlineLevel="2" x14ac:dyDescent="0.15">
      <c r="A33" s="3"/>
      <c r="B33" s="234"/>
      <c r="C33" s="234"/>
      <c r="D33" s="234"/>
      <c r="E33" s="234"/>
      <c r="F33" s="234"/>
      <c r="G33" s="51"/>
      <c r="H33" s="237"/>
      <c r="I33" s="238"/>
      <c r="J33" s="228"/>
      <c r="K33" s="229"/>
      <c r="L33" s="229"/>
      <c r="M33" s="230"/>
      <c r="N33" s="231"/>
      <c r="O33" s="232"/>
      <c r="P33" s="232"/>
      <c r="Q33" s="233"/>
      <c r="R33" s="226" t="str">
        <f t="shared" si="3"/>
        <v/>
      </c>
      <c r="S33" s="227"/>
      <c r="T33" s="227"/>
      <c r="U33" s="227"/>
      <c r="V33" s="227"/>
      <c r="W33" s="40" t="s">
        <v>177</v>
      </c>
      <c r="X33" s="225">
        <v>1</v>
      </c>
      <c r="Y33" s="225"/>
      <c r="Z33" s="40" t="s">
        <v>178</v>
      </c>
      <c r="AA33" s="224" t="str">
        <f>IF(N33="","",IF(N33&lt;0,"エラー",R33*AL33))</f>
        <v/>
      </c>
      <c r="AB33" s="224"/>
      <c r="AC33" s="224"/>
      <c r="AD33" s="224"/>
      <c r="AE33" s="41" t="str">
        <f t="shared" si="4"/>
        <v/>
      </c>
      <c r="AF33" s="226" t="str">
        <f t="shared" si="5"/>
        <v/>
      </c>
      <c r="AG33" s="227"/>
      <c r="AH33" s="227"/>
      <c r="AI33" s="227"/>
      <c r="AJ33" s="227"/>
      <c r="AK33" s="40" t="s">
        <v>177</v>
      </c>
      <c r="AL33" s="225">
        <v>1</v>
      </c>
      <c r="AM33" s="225"/>
      <c r="AN33" s="40" t="s">
        <v>178</v>
      </c>
      <c r="AO33" s="224" t="str">
        <f>IF(AH$14="","",IF(N33="","",IF(N33&lt;0,"エラー",AF33*AL33)))</f>
        <v/>
      </c>
      <c r="AP33" s="224"/>
      <c r="AQ33" s="224"/>
      <c r="AR33" s="224"/>
      <c r="AS33" s="41" t="str">
        <f t="shared" si="6"/>
        <v/>
      </c>
      <c r="AT33" s="226" t="str">
        <f t="shared" si="7"/>
        <v/>
      </c>
      <c r="AU33" s="227"/>
      <c r="AV33" s="227"/>
      <c r="AW33" s="227"/>
      <c r="AX33" s="227"/>
      <c r="AY33" s="40" t="s">
        <v>177</v>
      </c>
      <c r="AZ33" s="225">
        <v>1</v>
      </c>
      <c r="BA33" s="225"/>
      <c r="BB33" s="40" t="s">
        <v>178</v>
      </c>
      <c r="BC33" s="224" t="str">
        <f>IF(N33="","",IF(AV$14="","",IF(N33&lt;0,"エラー",AT33*AZ33)))</f>
        <v/>
      </c>
      <c r="BD33" s="224"/>
      <c r="BE33" s="224"/>
      <c r="BF33" s="224"/>
      <c r="BG33" s="42" t="str">
        <f t="shared" si="8"/>
        <v/>
      </c>
      <c r="BH33" s="1"/>
      <c r="BI33" s="1"/>
      <c r="DO33" s="8">
        <f t="shared" si="9"/>
        <v>0</v>
      </c>
    </row>
    <row r="34" spans="1:121" ht="15" customHeight="1" outlineLevel="2" x14ac:dyDescent="0.15">
      <c r="A34" s="3"/>
      <c r="B34" s="234"/>
      <c r="C34" s="234"/>
      <c r="D34" s="234"/>
      <c r="E34" s="234"/>
      <c r="F34" s="234"/>
      <c r="G34" s="51"/>
      <c r="H34" s="237"/>
      <c r="I34" s="238"/>
      <c r="J34" s="228"/>
      <c r="K34" s="229"/>
      <c r="L34" s="229"/>
      <c r="M34" s="230"/>
      <c r="N34" s="231"/>
      <c r="O34" s="232"/>
      <c r="P34" s="232"/>
      <c r="Q34" s="233"/>
      <c r="R34" s="226" t="str">
        <f t="shared" si="3"/>
        <v/>
      </c>
      <c r="S34" s="227"/>
      <c r="T34" s="227"/>
      <c r="U34" s="227"/>
      <c r="V34" s="227"/>
      <c r="W34" s="40" t="s">
        <v>177</v>
      </c>
      <c r="X34" s="225">
        <v>1</v>
      </c>
      <c r="Y34" s="225"/>
      <c r="Z34" s="40" t="s">
        <v>178</v>
      </c>
      <c r="AA34" s="224" t="str">
        <f>IF(N34="","",IF(N34&lt;0,"エラー",R34*AL34))</f>
        <v/>
      </c>
      <c r="AB34" s="224"/>
      <c r="AC34" s="224"/>
      <c r="AD34" s="224"/>
      <c r="AE34" s="41" t="str">
        <f t="shared" si="4"/>
        <v/>
      </c>
      <c r="AF34" s="226" t="str">
        <f t="shared" si="5"/>
        <v/>
      </c>
      <c r="AG34" s="227"/>
      <c r="AH34" s="227"/>
      <c r="AI34" s="227"/>
      <c r="AJ34" s="227"/>
      <c r="AK34" s="40" t="s">
        <v>177</v>
      </c>
      <c r="AL34" s="225">
        <v>1</v>
      </c>
      <c r="AM34" s="225"/>
      <c r="AN34" s="40" t="s">
        <v>178</v>
      </c>
      <c r="AO34" s="224" t="str">
        <f>IF(AH$14="","",IF(N34="","",IF(N34&lt;0,"エラー",AF34*AL34)))</f>
        <v/>
      </c>
      <c r="AP34" s="224"/>
      <c r="AQ34" s="224"/>
      <c r="AR34" s="224"/>
      <c r="AS34" s="41" t="str">
        <f t="shared" si="6"/>
        <v/>
      </c>
      <c r="AT34" s="226" t="str">
        <f t="shared" si="7"/>
        <v/>
      </c>
      <c r="AU34" s="227"/>
      <c r="AV34" s="227"/>
      <c r="AW34" s="227"/>
      <c r="AX34" s="227"/>
      <c r="AY34" s="40" t="s">
        <v>177</v>
      </c>
      <c r="AZ34" s="225">
        <v>1</v>
      </c>
      <c r="BA34" s="225"/>
      <c r="BB34" s="40" t="s">
        <v>178</v>
      </c>
      <c r="BC34" s="224" t="str">
        <f>IF(N34="","",IF(AV$14="","",IF(N34&lt;0,"エラー",AT34*AZ34)))</f>
        <v/>
      </c>
      <c r="BD34" s="224"/>
      <c r="BE34" s="224"/>
      <c r="BF34" s="224"/>
      <c r="BG34" s="42" t="str">
        <f t="shared" si="8"/>
        <v/>
      </c>
      <c r="BH34" s="1"/>
      <c r="BI34" s="1"/>
      <c r="DO34" s="8">
        <f t="shared" si="9"/>
        <v>0</v>
      </c>
    </row>
    <row r="35" spans="1:121" ht="15" customHeight="1" outlineLevel="2" x14ac:dyDescent="0.15">
      <c r="A35" s="3"/>
      <c r="B35" s="234"/>
      <c r="C35" s="234"/>
      <c r="D35" s="234"/>
      <c r="E35" s="234"/>
      <c r="F35" s="234"/>
      <c r="G35" s="3"/>
      <c r="H35" s="239"/>
      <c r="I35" s="240"/>
      <c r="J35" s="228"/>
      <c r="K35" s="229"/>
      <c r="L35" s="229"/>
      <c r="M35" s="230"/>
      <c r="N35" s="231"/>
      <c r="O35" s="232"/>
      <c r="P35" s="232"/>
      <c r="Q35" s="233"/>
      <c r="R35" s="226" t="str">
        <f t="shared" si="3"/>
        <v/>
      </c>
      <c r="S35" s="227"/>
      <c r="T35" s="227"/>
      <c r="U35" s="227"/>
      <c r="V35" s="227"/>
      <c r="W35" s="40" t="s">
        <v>177</v>
      </c>
      <c r="X35" s="225">
        <v>1</v>
      </c>
      <c r="Y35" s="225"/>
      <c r="Z35" s="40" t="s">
        <v>178</v>
      </c>
      <c r="AA35" s="224" t="str">
        <f>IF(N35="","",IF(N35&lt;0,"エラー",R35*AL35))</f>
        <v/>
      </c>
      <c r="AB35" s="224"/>
      <c r="AC35" s="224"/>
      <c r="AD35" s="224"/>
      <c r="AE35" s="41" t="str">
        <f t="shared" si="4"/>
        <v/>
      </c>
      <c r="AF35" s="226" t="str">
        <f t="shared" si="5"/>
        <v/>
      </c>
      <c r="AG35" s="227"/>
      <c r="AH35" s="227"/>
      <c r="AI35" s="227"/>
      <c r="AJ35" s="227"/>
      <c r="AK35" s="40" t="s">
        <v>177</v>
      </c>
      <c r="AL35" s="225">
        <v>1</v>
      </c>
      <c r="AM35" s="225"/>
      <c r="AN35" s="40" t="s">
        <v>178</v>
      </c>
      <c r="AO35" s="224" t="str">
        <f>IF(AH$14="","",IF(N35="","",IF(N35&lt;0,"エラー",AF35*AL35)))</f>
        <v/>
      </c>
      <c r="AP35" s="224"/>
      <c r="AQ35" s="224"/>
      <c r="AR35" s="224"/>
      <c r="AS35" s="41" t="str">
        <f t="shared" si="6"/>
        <v/>
      </c>
      <c r="AT35" s="226" t="str">
        <f t="shared" si="7"/>
        <v/>
      </c>
      <c r="AU35" s="227"/>
      <c r="AV35" s="227"/>
      <c r="AW35" s="227"/>
      <c r="AX35" s="227"/>
      <c r="AY35" s="40" t="s">
        <v>177</v>
      </c>
      <c r="AZ35" s="225">
        <v>1</v>
      </c>
      <c r="BA35" s="225"/>
      <c r="BB35" s="40" t="s">
        <v>178</v>
      </c>
      <c r="BC35" s="224" t="str">
        <f>IF(N35="","",IF(AV$14="","",IF(N35&lt;0,"エラー",AT35*AZ35)))</f>
        <v/>
      </c>
      <c r="BD35" s="224"/>
      <c r="BE35" s="224"/>
      <c r="BF35" s="224"/>
      <c r="BG35" s="42" t="str">
        <f t="shared" si="8"/>
        <v/>
      </c>
      <c r="BH35" s="1"/>
      <c r="BI35" s="1"/>
      <c r="DO35" s="8">
        <f t="shared" si="9"/>
        <v>0</v>
      </c>
    </row>
    <row r="36" spans="1:121" ht="12" customHeight="1" outlineLevel="2" thickBot="1" x14ac:dyDescent="0.2">
      <c r="A36" s="3"/>
      <c r="B36" s="234"/>
      <c r="C36" s="234"/>
      <c r="D36" s="234"/>
      <c r="E36" s="234"/>
      <c r="F36" s="234"/>
      <c r="G36" s="3"/>
      <c r="H36" s="156" t="s">
        <v>20</v>
      </c>
      <c r="I36" s="157"/>
      <c r="J36" s="157"/>
      <c r="K36" s="157"/>
      <c r="L36" s="157"/>
      <c r="M36" s="157"/>
      <c r="N36" s="157"/>
      <c r="O36" s="157"/>
      <c r="P36" s="157"/>
      <c r="Q36" s="158"/>
      <c r="R36" s="159" t="s">
        <v>132</v>
      </c>
      <c r="S36" s="160"/>
      <c r="T36" s="161">
        <f>SUM(AA27:AA35)</f>
        <v>13264</v>
      </c>
      <c r="U36" s="161"/>
      <c r="V36" s="161"/>
      <c r="W36" s="161"/>
      <c r="X36" s="161"/>
      <c r="Y36" s="161"/>
      <c r="Z36" s="161"/>
      <c r="AA36" s="161"/>
      <c r="AB36" s="161"/>
      <c r="AC36" s="161"/>
      <c r="AD36" s="162" t="s">
        <v>4</v>
      </c>
      <c r="AE36" s="163"/>
      <c r="AF36" s="159" t="s">
        <v>133</v>
      </c>
      <c r="AG36" s="160"/>
      <c r="AH36" s="161">
        <f>SUM(AO27:AR35)</f>
        <v>10611.2</v>
      </c>
      <c r="AI36" s="161"/>
      <c r="AJ36" s="161"/>
      <c r="AK36" s="161"/>
      <c r="AL36" s="161"/>
      <c r="AM36" s="161"/>
      <c r="AN36" s="161"/>
      <c r="AO36" s="161"/>
      <c r="AP36" s="161"/>
      <c r="AQ36" s="161"/>
      <c r="AR36" s="162" t="s">
        <v>4</v>
      </c>
      <c r="AS36" s="163"/>
      <c r="AT36" s="159" t="s">
        <v>134</v>
      </c>
      <c r="AU36" s="160"/>
      <c r="AV36" s="161">
        <f>SUM(BC27:BF35)</f>
        <v>0</v>
      </c>
      <c r="AW36" s="161"/>
      <c r="AX36" s="161"/>
      <c r="AY36" s="161"/>
      <c r="AZ36" s="161"/>
      <c r="BA36" s="161"/>
      <c r="BB36" s="161"/>
      <c r="BC36" s="161"/>
      <c r="BD36" s="161"/>
      <c r="BE36" s="161"/>
      <c r="BF36" s="162" t="s">
        <v>4</v>
      </c>
      <c r="BG36" s="223"/>
      <c r="BH36" s="1"/>
      <c r="BI36" s="1"/>
      <c r="DO36" s="116">
        <f>SUM(DO18:DO35)</f>
        <v>0</v>
      </c>
      <c r="DQ36" s="116">
        <f>IF(DQ18=0,0,IF(DQ18&gt;0,1,-1))</f>
        <v>0</v>
      </c>
    </row>
    <row r="37" spans="1:121" ht="12.75" customHeight="1" outlineLevel="2" x14ac:dyDescent="0.15">
      <c r="A37" s="1"/>
      <c r="B37" s="3"/>
      <c r="C37" s="3"/>
      <c r="D37" s="3"/>
      <c r="E37" s="3"/>
      <c r="F37" s="3"/>
      <c r="G37" s="3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7"/>
      <c r="AJ37" s="5"/>
      <c r="AK37" s="5"/>
      <c r="AL37" s="5"/>
      <c r="AM37" s="5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5"/>
      <c r="BI37" s="3"/>
      <c r="BJ37" s="3"/>
      <c r="BK37" s="3"/>
      <c r="BL37" s="3"/>
      <c r="BM37" s="3"/>
      <c r="BN37" s="3"/>
      <c r="BO37" s="3"/>
      <c r="BP37" s="1"/>
      <c r="BQ37" s="1"/>
      <c r="BR37" s="1"/>
    </row>
    <row r="38" spans="1:121" ht="12.75" customHeight="1" outlineLevel="2" x14ac:dyDescent="0.15">
      <c r="A38" s="1"/>
      <c r="B38" s="3"/>
      <c r="C38" s="3"/>
      <c r="D38" s="3"/>
      <c r="E38" s="3"/>
      <c r="F38" s="3"/>
      <c r="G38" s="3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7"/>
      <c r="AJ38" s="5"/>
      <c r="AK38" s="5"/>
      <c r="AL38" s="5"/>
      <c r="AM38" s="5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5"/>
      <c r="BI38" s="3"/>
      <c r="BJ38" s="3"/>
      <c r="BK38" s="3"/>
      <c r="BL38" s="3"/>
      <c r="BM38" s="3"/>
      <c r="BN38" s="3"/>
      <c r="BO38" s="3"/>
      <c r="BP38" s="1"/>
      <c r="BQ38" s="1"/>
      <c r="BR38" s="1"/>
    </row>
    <row r="39" spans="1:121" ht="12.75" customHeight="1" outlineLevel="2" x14ac:dyDescent="0.15">
      <c r="A39" s="1"/>
      <c r="B39" s="3"/>
      <c r="C39" s="3"/>
      <c r="D39" s="3"/>
      <c r="E39" s="3"/>
      <c r="F39" s="3"/>
      <c r="G39" s="3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7"/>
      <c r="AJ39" s="5"/>
      <c r="AK39" s="5"/>
      <c r="AL39" s="5"/>
      <c r="AM39" s="5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5"/>
      <c r="BI39" s="3"/>
      <c r="BJ39" s="3"/>
      <c r="BK39" s="3"/>
      <c r="BL39" s="3"/>
      <c r="BM39" s="3"/>
      <c r="BN39" s="3"/>
      <c r="BO39" s="3"/>
      <c r="BP39" s="1"/>
      <c r="BQ39" s="1"/>
      <c r="BR39" s="1"/>
    </row>
    <row r="40" spans="1:121" ht="12.75" customHeight="1" outlineLevel="2" thickBot="1" x14ac:dyDescent="0.2">
      <c r="A40" s="1"/>
      <c r="B40" s="3"/>
      <c r="C40" s="3"/>
      <c r="D40" s="3"/>
      <c r="E40" s="3"/>
      <c r="F40" s="3"/>
      <c r="G40" s="3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7"/>
      <c r="AJ40" s="5"/>
      <c r="AK40" s="5"/>
      <c r="AL40" s="5"/>
      <c r="AM40" s="5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5"/>
      <c r="BI40" s="3"/>
      <c r="BJ40" s="3"/>
      <c r="BK40" s="3"/>
      <c r="BL40" s="3"/>
      <c r="BM40" s="3"/>
      <c r="BN40" s="3"/>
      <c r="BO40" s="3"/>
      <c r="BP40" s="1"/>
      <c r="BQ40" s="1"/>
      <c r="BR40" s="1"/>
    </row>
    <row r="41" spans="1:121" ht="9.9499999999999993" customHeight="1" thickTop="1" x14ac:dyDescent="0.15">
      <c r="A41" s="52"/>
      <c r="B41" s="220" t="s">
        <v>72</v>
      </c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52"/>
      <c r="S41" s="52"/>
      <c r="T41" s="52"/>
      <c r="U41" s="53"/>
      <c r="V41" s="53"/>
      <c r="W41" s="53"/>
      <c r="X41" s="53"/>
      <c r="Y41" s="53"/>
      <c r="Z41" s="53"/>
      <c r="AA41" s="53"/>
      <c r="AB41" s="53"/>
      <c r="AC41" s="53"/>
      <c r="AD41" s="54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</row>
    <row r="42" spans="1:121" ht="15" hidden="1" customHeight="1" outlineLevel="2" x14ac:dyDescent="0.15">
      <c r="A42" s="2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45"/>
      <c r="S42" s="45"/>
      <c r="T42" s="44"/>
      <c r="U42" s="222" t="s">
        <v>71</v>
      </c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1"/>
      <c r="BP42" s="1"/>
      <c r="BQ42" s="1"/>
      <c r="BR42" s="1"/>
    </row>
    <row r="43" spans="1:121" ht="15" hidden="1" customHeight="1" outlineLevel="2" x14ac:dyDescent="0.15">
      <c r="A43" s="1"/>
      <c r="B43" s="3"/>
      <c r="C43" s="3"/>
      <c r="D43" s="3"/>
      <c r="E43" s="3"/>
      <c r="F43" s="206" t="s">
        <v>59</v>
      </c>
      <c r="G43" s="207"/>
      <c r="H43" s="207"/>
      <c r="I43" s="208"/>
      <c r="J43" s="215" t="s">
        <v>17</v>
      </c>
      <c r="K43" s="204"/>
      <c r="L43" s="204"/>
      <c r="M43" s="204"/>
      <c r="N43" s="204"/>
      <c r="O43" s="204"/>
      <c r="P43" s="204"/>
      <c r="Q43" s="205"/>
      <c r="R43" s="215" t="s">
        <v>68</v>
      </c>
      <c r="S43" s="204"/>
      <c r="T43" s="204"/>
      <c r="U43" s="204"/>
      <c r="V43" s="204"/>
      <c r="W43" s="204"/>
      <c r="X43" s="219">
        <f>IF(T$14="","",IF(T$14=0,0,(ROUNDDOWN(T24/T14,2))))</f>
        <v>16256.4</v>
      </c>
      <c r="Y43" s="219"/>
      <c r="Z43" s="219"/>
      <c r="AA43" s="219"/>
      <c r="AB43" s="219"/>
      <c r="AC43" s="219"/>
      <c r="AD43" s="204" t="s">
        <v>4</v>
      </c>
      <c r="AE43" s="205"/>
      <c r="AF43" s="215" t="s">
        <v>135</v>
      </c>
      <c r="AG43" s="204"/>
      <c r="AH43" s="204"/>
      <c r="AI43" s="204"/>
      <c r="AJ43" s="204"/>
      <c r="AK43" s="204"/>
      <c r="AL43" s="219">
        <f>IF(AH$14="","",IF(AH14=0,0,(ROUNDDOWN(AH24/AH14,2))))</f>
        <v>12714.25</v>
      </c>
      <c r="AM43" s="219"/>
      <c r="AN43" s="219"/>
      <c r="AO43" s="219"/>
      <c r="AP43" s="219"/>
      <c r="AQ43" s="219"/>
      <c r="AR43" s="204" t="s">
        <v>4</v>
      </c>
      <c r="AS43" s="205"/>
      <c r="AT43" s="215" t="s">
        <v>136</v>
      </c>
      <c r="AU43" s="204"/>
      <c r="AV43" s="204"/>
      <c r="AW43" s="204"/>
      <c r="AX43" s="204"/>
      <c r="AY43" s="204"/>
      <c r="AZ43" s="217" t="str">
        <f>IF(AV$14="","",IF(AV14=0,0,(ROUNDDOWN(AV24/AV14,2))))</f>
        <v/>
      </c>
      <c r="BA43" s="217"/>
      <c r="BB43" s="217"/>
      <c r="BC43" s="217"/>
      <c r="BD43" s="217"/>
      <c r="BE43" s="217"/>
      <c r="BF43" s="217"/>
      <c r="BG43" s="204" t="s">
        <v>4</v>
      </c>
      <c r="BH43" s="205"/>
      <c r="BI43" s="3"/>
      <c r="BJ43" s="3"/>
      <c r="BK43" s="3"/>
      <c r="BL43" s="3"/>
      <c r="BM43" s="3"/>
      <c r="BN43" s="3"/>
      <c r="BO43" s="1"/>
      <c r="BP43" s="1"/>
      <c r="BQ43" s="1"/>
      <c r="BR43" s="1"/>
    </row>
    <row r="44" spans="1:121" ht="15" hidden="1" customHeight="1" outlineLevel="2" x14ac:dyDescent="0.15">
      <c r="A44" s="1"/>
      <c r="B44" s="3"/>
      <c r="C44" s="3"/>
      <c r="D44" s="3"/>
      <c r="E44" s="3"/>
      <c r="F44" s="209"/>
      <c r="G44" s="210"/>
      <c r="H44" s="210"/>
      <c r="I44" s="211"/>
      <c r="J44" s="215" t="s">
        <v>23</v>
      </c>
      <c r="K44" s="204"/>
      <c r="L44" s="204"/>
      <c r="M44" s="204"/>
      <c r="N44" s="204"/>
      <c r="O44" s="204"/>
      <c r="P44" s="204"/>
      <c r="Q44" s="205"/>
      <c r="R44" s="215" t="s">
        <v>69</v>
      </c>
      <c r="S44" s="204"/>
      <c r="T44" s="204"/>
      <c r="U44" s="204"/>
      <c r="V44" s="204"/>
      <c r="W44" s="204"/>
      <c r="X44" s="219">
        <f>IF(T$14="","",ROUNDDOWN(T36/22,2))</f>
        <v>602.9</v>
      </c>
      <c r="Y44" s="219"/>
      <c r="Z44" s="219"/>
      <c r="AA44" s="219"/>
      <c r="AB44" s="219"/>
      <c r="AC44" s="219"/>
      <c r="AD44" s="204" t="s">
        <v>4</v>
      </c>
      <c r="AE44" s="205"/>
      <c r="AF44" s="215" t="s">
        <v>137</v>
      </c>
      <c r="AG44" s="204"/>
      <c r="AH44" s="204"/>
      <c r="AI44" s="204"/>
      <c r="AJ44" s="204"/>
      <c r="AK44" s="204"/>
      <c r="AL44" s="219">
        <f>IF(AH$14="","",ROUNDDOWN(AH36/22,2))</f>
        <v>482.32</v>
      </c>
      <c r="AM44" s="219"/>
      <c r="AN44" s="219"/>
      <c r="AO44" s="219"/>
      <c r="AP44" s="219"/>
      <c r="AQ44" s="219"/>
      <c r="AR44" s="204" t="s">
        <v>4</v>
      </c>
      <c r="AS44" s="205"/>
      <c r="AT44" s="215" t="s">
        <v>138</v>
      </c>
      <c r="AU44" s="204"/>
      <c r="AV44" s="204"/>
      <c r="AW44" s="204"/>
      <c r="AX44" s="204"/>
      <c r="AY44" s="204"/>
      <c r="AZ44" s="217" t="str">
        <f>IF(AV$14="","",ROUNDDOWN(AV36/22,2))</f>
        <v/>
      </c>
      <c r="BA44" s="217"/>
      <c r="BB44" s="217"/>
      <c r="BC44" s="217"/>
      <c r="BD44" s="217"/>
      <c r="BE44" s="217"/>
      <c r="BF44" s="217"/>
      <c r="BG44" s="204" t="s">
        <v>4</v>
      </c>
      <c r="BH44" s="205"/>
      <c r="BI44" s="3"/>
      <c r="BJ44" s="3"/>
      <c r="BK44" s="3"/>
      <c r="BL44" s="3"/>
      <c r="BM44" s="3"/>
      <c r="BN44" s="3"/>
      <c r="BO44" s="1"/>
      <c r="BP44" s="1"/>
      <c r="BQ44" s="1"/>
      <c r="BR44" s="1"/>
    </row>
    <row r="45" spans="1:121" ht="15" hidden="1" customHeight="1" outlineLevel="1" collapsed="1" x14ac:dyDescent="0.15">
      <c r="A45" s="1"/>
      <c r="B45" s="3"/>
      <c r="C45" s="3"/>
      <c r="D45" s="3"/>
      <c r="E45" s="3"/>
      <c r="F45" s="212"/>
      <c r="G45" s="213"/>
      <c r="H45" s="213"/>
      <c r="I45" s="214"/>
      <c r="J45" s="215" t="s">
        <v>26</v>
      </c>
      <c r="K45" s="204"/>
      <c r="L45" s="204"/>
      <c r="M45" s="204"/>
      <c r="N45" s="204"/>
      <c r="O45" s="204"/>
      <c r="P45" s="204"/>
      <c r="Q45" s="205"/>
      <c r="R45" s="215" t="s">
        <v>179</v>
      </c>
      <c r="S45" s="204"/>
      <c r="T45" s="204"/>
      <c r="U45" s="204"/>
      <c r="V45" s="204"/>
      <c r="W45" s="204"/>
      <c r="X45" s="216">
        <f>IF(T$14="","",ROUNDDOWN(X43+X44,0))</f>
        <v>16859</v>
      </c>
      <c r="Y45" s="216"/>
      <c r="Z45" s="216"/>
      <c r="AA45" s="216"/>
      <c r="AB45" s="216"/>
      <c r="AC45" s="216"/>
      <c r="AD45" s="204" t="s">
        <v>4</v>
      </c>
      <c r="AE45" s="205"/>
      <c r="AF45" s="215" t="s">
        <v>139</v>
      </c>
      <c r="AG45" s="204"/>
      <c r="AH45" s="204"/>
      <c r="AI45" s="204"/>
      <c r="AJ45" s="204"/>
      <c r="AK45" s="204"/>
      <c r="AL45" s="216">
        <f>IF(AH$14="","",ROUNDDOWN(AL43+AL44,0))</f>
        <v>13196</v>
      </c>
      <c r="AM45" s="216"/>
      <c r="AN45" s="216"/>
      <c r="AO45" s="216"/>
      <c r="AP45" s="216"/>
      <c r="AQ45" s="216"/>
      <c r="AR45" s="204" t="s">
        <v>4</v>
      </c>
      <c r="AS45" s="205"/>
      <c r="AT45" s="215" t="s">
        <v>140</v>
      </c>
      <c r="AU45" s="204"/>
      <c r="AV45" s="204"/>
      <c r="AW45" s="204"/>
      <c r="AX45" s="204"/>
      <c r="AY45" s="204"/>
      <c r="AZ45" s="218" t="str">
        <f>IF(AV$14="","",ROUNDDOWN(AZ43+AZ44,0))</f>
        <v/>
      </c>
      <c r="BA45" s="218"/>
      <c r="BB45" s="218"/>
      <c r="BC45" s="218"/>
      <c r="BD45" s="218"/>
      <c r="BE45" s="218"/>
      <c r="BF45" s="218"/>
      <c r="BG45" s="204" t="s">
        <v>4</v>
      </c>
      <c r="BH45" s="205"/>
      <c r="BI45" s="3"/>
      <c r="BJ45" s="3"/>
      <c r="BK45" s="3"/>
      <c r="BL45" s="3"/>
      <c r="BM45" s="3"/>
      <c r="BN45" s="3"/>
      <c r="BO45" s="1"/>
      <c r="BP45" s="1"/>
      <c r="BQ45" s="1"/>
      <c r="BR45" s="1"/>
    </row>
    <row r="46" spans="1:121" s="16" customFormat="1" ht="15" hidden="1" customHeight="1" outlineLevel="1" x14ac:dyDescent="0.15">
      <c r="A46" s="2"/>
      <c r="B46" s="5"/>
      <c r="C46" s="5"/>
      <c r="D46" s="18" t="s">
        <v>27</v>
      </c>
      <c r="E46" s="18"/>
      <c r="F46" s="5"/>
      <c r="G46" s="5"/>
      <c r="H46" s="133" t="s">
        <v>28</v>
      </c>
      <c r="I46" s="135"/>
      <c r="J46" s="134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2"/>
      <c r="BP46" s="2"/>
      <c r="BQ46" s="2"/>
      <c r="BR46" s="2"/>
    </row>
    <row r="47" spans="1:121" s="16" customFormat="1" ht="15" customHeight="1" outlineLevel="1" x14ac:dyDescent="0.15">
      <c r="A47" s="138" t="s">
        <v>201</v>
      </c>
      <c r="B47" s="387"/>
      <c r="C47" s="387"/>
      <c r="D47" s="387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7"/>
      <c r="Z47" s="387"/>
      <c r="AA47" s="387"/>
      <c r="AB47" s="387"/>
      <c r="AC47" s="387"/>
      <c r="AD47" s="387"/>
      <c r="AE47" s="387"/>
      <c r="AF47" s="387"/>
      <c r="AG47" s="387"/>
      <c r="AH47" s="387"/>
      <c r="AI47" s="387"/>
      <c r="AJ47" s="387"/>
      <c r="AK47" s="387"/>
      <c r="AL47" s="387"/>
      <c r="AM47" s="387"/>
      <c r="AN47" s="387"/>
      <c r="AO47" s="387"/>
      <c r="AP47" s="387"/>
      <c r="AQ47" s="387"/>
      <c r="AR47" s="387"/>
      <c r="AS47" s="387"/>
      <c r="AT47" s="387"/>
      <c r="AU47" s="387"/>
      <c r="AV47" s="387"/>
      <c r="AW47" s="387"/>
      <c r="AX47" s="387"/>
      <c r="AY47" s="387"/>
      <c r="AZ47" s="387"/>
      <c r="BA47" s="387"/>
      <c r="BB47" s="387"/>
      <c r="BC47" s="387"/>
      <c r="BD47" s="387"/>
      <c r="BE47" s="387"/>
      <c r="BF47" s="387"/>
      <c r="BG47" s="387"/>
      <c r="BH47" s="387"/>
      <c r="BI47" s="387"/>
      <c r="BJ47" s="387"/>
      <c r="BK47" s="387"/>
      <c r="BL47" s="387"/>
      <c r="BM47" s="387"/>
      <c r="BN47" s="387"/>
      <c r="BO47" s="387"/>
      <c r="BP47" s="387"/>
      <c r="BQ47" s="387"/>
      <c r="BR47" s="387"/>
    </row>
    <row r="48" spans="1:121" s="16" customFormat="1" ht="15" customHeight="1" outlineLevel="1" x14ac:dyDescent="0.15">
      <c r="A48" s="387"/>
      <c r="B48" s="387"/>
      <c r="C48" s="387"/>
      <c r="D48" s="387"/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7"/>
      <c r="P48" s="387"/>
      <c r="Q48" s="387"/>
      <c r="R48" s="387"/>
      <c r="S48" s="387"/>
      <c r="T48" s="387"/>
      <c r="U48" s="387"/>
      <c r="V48" s="387"/>
      <c r="W48" s="387"/>
      <c r="X48" s="387"/>
      <c r="Y48" s="387"/>
      <c r="Z48" s="387"/>
      <c r="AA48" s="387"/>
      <c r="AB48" s="387"/>
      <c r="AC48" s="387"/>
      <c r="AD48" s="387"/>
      <c r="AE48" s="387"/>
      <c r="AF48" s="387"/>
      <c r="AG48" s="387"/>
      <c r="AH48" s="387"/>
      <c r="AI48" s="387"/>
      <c r="AJ48" s="387"/>
      <c r="AK48" s="387"/>
      <c r="AL48" s="387"/>
      <c r="AM48" s="387"/>
      <c r="AN48" s="387"/>
      <c r="AO48" s="387"/>
      <c r="AP48" s="387"/>
      <c r="AQ48" s="387"/>
      <c r="AR48" s="387"/>
      <c r="AS48" s="387"/>
      <c r="AT48" s="387"/>
      <c r="AU48" s="387"/>
      <c r="AV48" s="387"/>
      <c r="AW48" s="387"/>
      <c r="AX48" s="387"/>
      <c r="AY48" s="387"/>
      <c r="AZ48" s="387"/>
      <c r="BA48" s="387"/>
      <c r="BB48" s="387"/>
      <c r="BC48" s="387"/>
      <c r="BD48" s="387"/>
      <c r="BE48" s="387"/>
      <c r="BF48" s="387"/>
      <c r="BG48" s="387"/>
      <c r="BH48" s="387"/>
      <c r="BI48" s="387"/>
      <c r="BJ48" s="387"/>
      <c r="BK48" s="387"/>
      <c r="BL48" s="387"/>
      <c r="BM48" s="387"/>
      <c r="BN48" s="387"/>
      <c r="BO48" s="387"/>
      <c r="BP48" s="387"/>
      <c r="BQ48" s="387"/>
      <c r="BR48" s="387"/>
    </row>
    <row r="49" spans="1:80" s="16" customFormat="1" ht="15" customHeight="1" outlineLevel="1" x14ac:dyDescent="0.15">
      <c r="A49" s="2"/>
      <c r="B49" s="5"/>
      <c r="C49" s="5"/>
      <c r="D49" s="18"/>
      <c r="E49" s="18"/>
      <c r="F49" s="5"/>
      <c r="G49" s="5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2"/>
      <c r="BP49" s="2"/>
      <c r="BQ49" s="2"/>
      <c r="BR49" s="2"/>
    </row>
    <row r="50" spans="1:80" s="16" customFormat="1" ht="15" customHeight="1" x14ac:dyDescent="0.15">
      <c r="A50" s="2"/>
      <c r="B50" s="5"/>
      <c r="C50" s="195" t="s">
        <v>29</v>
      </c>
      <c r="D50" s="195"/>
      <c r="E50" s="196">
        <f>ROUNDDOWN(C21/264,0)</f>
        <v>0</v>
      </c>
      <c r="F50" s="197"/>
      <c r="G50" s="5"/>
      <c r="H50" s="397" t="s">
        <v>203</v>
      </c>
      <c r="I50" s="397"/>
      <c r="J50" s="397"/>
      <c r="K50" s="397"/>
      <c r="L50" s="39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  <c r="AT50" s="397"/>
      <c r="AU50" s="397"/>
      <c r="AV50" s="397"/>
      <c r="AW50" s="397"/>
      <c r="AX50" s="397"/>
      <c r="AY50" s="397"/>
      <c r="AZ50" s="397"/>
      <c r="BA50" s="397"/>
      <c r="BB50" s="397"/>
      <c r="BC50" s="397"/>
      <c r="BD50" s="397"/>
      <c r="BE50" s="397"/>
      <c r="BF50" s="397"/>
      <c r="BG50" s="397"/>
      <c r="BH50" s="397"/>
      <c r="BI50" s="397"/>
      <c r="BJ50" s="397"/>
      <c r="BK50" s="397"/>
      <c r="BL50" s="397"/>
      <c r="BM50" s="397"/>
      <c r="BN50" s="397"/>
      <c r="BO50" s="2"/>
      <c r="BP50" s="2"/>
      <c r="BQ50" s="2"/>
      <c r="BR50" s="2"/>
    </row>
    <row r="51" spans="1:80" s="16" customFormat="1" ht="15" customHeight="1" x14ac:dyDescent="0.15">
      <c r="A51" s="2"/>
      <c r="B51" s="5"/>
      <c r="C51" s="198" t="s">
        <v>30</v>
      </c>
      <c r="D51" s="198"/>
      <c r="E51" s="199" t="s">
        <v>31</v>
      </c>
      <c r="F51" s="200"/>
      <c r="G51" s="5"/>
      <c r="H51" s="19" t="s">
        <v>32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7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2"/>
      <c r="BP51" s="2"/>
      <c r="BQ51" s="2"/>
      <c r="BR51" s="2"/>
      <c r="BT51" s="202"/>
      <c r="BU51" s="202"/>
      <c r="BV51" s="202"/>
      <c r="BW51" s="202"/>
      <c r="BX51" s="202"/>
      <c r="BY51" s="202"/>
      <c r="BZ51" s="202"/>
      <c r="CA51" s="202"/>
      <c r="CB51" s="202"/>
    </row>
    <row r="52" spans="1:80" s="16" customFormat="1" ht="15" customHeight="1" x14ac:dyDescent="0.15">
      <c r="A52" s="17"/>
      <c r="B52" s="20" t="s">
        <v>61</v>
      </c>
      <c r="C52" s="189" t="str">
        <f>IF($C$21="","",IF($AA$55&gt;$E$50,T14,0))</f>
        <v/>
      </c>
      <c r="D52" s="189"/>
      <c r="E52" s="190" t="str">
        <f>IF($C$21="","",IF($AA$55&gt;$E$50,$E$50*T14,0))</f>
        <v/>
      </c>
      <c r="F52" s="191"/>
      <c r="G52" s="5"/>
      <c r="H52" s="5"/>
      <c r="I52" s="5" t="s">
        <v>33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152" t="s">
        <v>34</v>
      </c>
      <c r="AB52" s="152"/>
      <c r="AC52" s="152"/>
      <c r="AD52" s="152"/>
      <c r="AE52" s="152"/>
      <c r="AF52" s="152"/>
      <c r="AG52" s="5"/>
      <c r="AH52" s="5"/>
      <c r="AI52" s="7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2"/>
      <c r="BP52" s="2"/>
      <c r="BQ52" s="2"/>
      <c r="BR52" s="2"/>
    </row>
    <row r="53" spans="1:80" ht="15" customHeight="1" x14ac:dyDescent="0.15">
      <c r="A53" s="17"/>
      <c r="B53" s="20" t="s">
        <v>62</v>
      </c>
      <c r="C53" s="189" t="str">
        <f>IF($C$21="","",IF($AA$55&gt;$E$50,AH14,0))</f>
        <v/>
      </c>
      <c r="D53" s="189"/>
      <c r="E53" s="190" t="str">
        <f>IF($C$21="","",IF($AA$55&gt;$E$50,$E$50*AH14,0))</f>
        <v/>
      </c>
      <c r="F53" s="191"/>
      <c r="G53" s="3"/>
      <c r="H53" s="5"/>
      <c r="I53" s="9" t="s">
        <v>141</v>
      </c>
      <c r="J53" s="194">
        <f>IF(+C13="","",C13)</f>
        <v>440000</v>
      </c>
      <c r="K53" s="194"/>
      <c r="L53" s="194"/>
      <c r="M53" s="194"/>
      <c r="N53" s="194"/>
      <c r="O53" s="71" t="s">
        <v>35</v>
      </c>
      <c r="P53" s="21"/>
      <c r="Q53" s="201" t="s">
        <v>180</v>
      </c>
      <c r="R53" s="201"/>
      <c r="S53" s="201"/>
      <c r="T53" s="201"/>
      <c r="U53" s="201"/>
      <c r="V53" s="201"/>
      <c r="W53" s="201"/>
      <c r="X53" s="201"/>
      <c r="Y53" s="201"/>
      <c r="Z53" s="71" t="s">
        <v>181</v>
      </c>
      <c r="AA53" s="203">
        <f>IF($J$53="","",ROUND(J53/22,-1))</f>
        <v>20000</v>
      </c>
      <c r="AB53" s="203"/>
      <c r="AC53" s="203"/>
      <c r="AD53" s="203"/>
      <c r="AE53" s="203"/>
      <c r="AF53" s="203"/>
      <c r="AG53" s="71" t="s">
        <v>35</v>
      </c>
      <c r="AH53" s="71"/>
      <c r="AI53" s="117" t="s">
        <v>36</v>
      </c>
      <c r="AJ53" s="71"/>
      <c r="AK53" s="71"/>
      <c r="AL53" s="21"/>
      <c r="AM53" s="21"/>
      <c r="AN53" s="21"/>
      <c r="AO53" s="71"/>
      <c r="AP53" s="71"/>
      <c r="AQ53" s="71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3"/>
      <c r="BH53" s="3"/>
      <c r="BI53" s="3"/>
      <c r="BJ53" s="3"/>
      <c r="BK53" s="3"/>
      <c r="BL53" s="3"/>
      <c r="BM53" s="3"/>
      <c r="BN53" s="3"/>
      <c r="BO53" s="1"/>
      <c r="BP53" s="1"/>
      <c r="BQ53" s="1"/>
      <c r="BR53" s="1"/>
    </row>
    <row r="54" spans="1:80" ht="15" customHeight="1" thickBot="1" x14ac:dyDescent="0.2">
      <c r="A54" s="17"/>
      <c r="B54" s="20" t="s">
        <v>63</v>
      </c>
      <c r="C54" s="189" t="str">
        <f>IF($C$21="","",IF($AA$55&gt;$E$50,AV14,0))</f>
        <v/>
      </c>
      <c r="D54" s="189"/>
      <c r="E54" s="190" t="str">
        <f>IF($C$21="","",IF($AA$55&gt;$E$50,$E$50*AV14,0))</f>
        <v/>
      </c>
      <c r="F54" s="191"/>
      <c r="G54" s="3"/>
      <c r="H54" s="5"/>
      <c r="I54" s="5" t="s">
        <v>37</v>
      </c>
      <c r="J54" s="5"/>
      <c r="K54" s="5"/>
      <c r="L54" s="5"/>
      <c r="M54" s="5"/>
      <c r="N54" s="5"/>
      <c r="O54" s="5"/>
      <c r="P54" s="5"/>
      <c r="Q54" s="5"/>
      <c r="R54" s="5" t="s">
        <v>38</v>
      </c>
      <c r="S54" s="5"/>
      <c r="T54" s="5"/>
      <c r="U54" s="5"/>
      <c r="V54" s="5"/>
      <c r="W54" s="5"/>
      <c r="X54" s="5"/>
      <c r="Y54" s="5"/>
      <c r="Z54" s="5"/>
      <c r="AA54" s="3"/>
      <c r="AB54" s="5" t="s">
        <v>39</v>
      </c>
      <c r="AC54" s="5"/>
      <c r="AD54" s="5"/>
      <c r="AE54" s="5"/>
      <c r="AF54" s="5"/>
      <c r="AG54" s="5"/>
      <c r="AH54" s="5"/>
      <c r="AI54" s="7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5"/>
      <c r="BB54" s="22"/>
      <c r="BC54" s="5"/>
      <c r="BD54" s="5"/>
      <c r="BE54" s="5"/>
      <c r="BF54" s="5"/>
      <c r="BG54" s="3"/>
      <c r="BH54" s="3"/>
      <c r="BI54" s="3"/>
      <c r="BJ54" s="3"/>
      <c r="BK54" s="3"/>
      <c r="BL54" s="3"/>
      <c r="BM54" s="3"/>
      <c r="BN54" s="3"/>
      <c r="BO54" s="1"/>
      <c r="BP54" s="1"/>
      <c r="BQ54" s="1"/>
      <c r="BR54" s="1"/>
    </row>
    <row r="55" spans="1:80" ht="15" customHeight="1" thickTop="1" x14ac:dyDescent="0.15">
      <c r="A55" s="1"/>
      <c r="B55" s="3"/>
      <c r="C55" s="3"/>
      <c r="D55" s="3"/>
      <c r="E55" s="3"/>
      <c r="F55" s="3"/>
      <c r="G55" s="3"/>
      <c r="H55" s="5"/>
      <c r="I55" s="71" t="s">
        <v>142</v>
      </c>
      <c r="J55" s="192">
        <f>+AA53</f>
        <v>20000</v>
      </c>
      <c r="K55" s="192"/>
      <c r="L55" s="192"/>
      <c r="M55" s="192"/>
      <c r="N55" s="192"/>
      <c r="O55" s="71" t="s">
        <v>143</v>
      </c>
      <c r="P55" s="193" t="s">
        <v>144</v>
      </c>
      <c r="Q55" s="193"/>
      <c r="R55" s="187" t="s">
        <v>145</v>
      </c>
      <c r="S55" s="187"/>
      <c r="T55" s="187" t="s">
        <v>146</v>
      </c>
      <c r="U55" s="187"/>
      <c r="V55" s="187"/>
      <c r="W55" s="187"/>
      <c r="X55" s="72" t="s">
        <v>147</v>
      </c>
      <c r="Y55" s="1"/>
      <c r="Z55" s="71" t="s">
        <v>142</v>
      </c>
      <c r="AA55" s="188">
        <f>IF($J$53="","",ROUND(J55*2/3,0))</f>
        <v>13333</v>
      </c>
      <c r="AB55" s="188"/>
      <c r="AC55" s="188"/>
      <c r="AD55" s="188"/>
      <c r="AE55" s="188"/>
      <c r="AF55" s="188"/>
      <c r="AG55" s="71" t="s">
        <v>35</v>
      </c>
      <c r="AH55" s="1"/>
      <c r="AI55" s="23" t="s">
        <v>82</v>
      </c>
      <c r="AJ55" s="71"/>
      <c r="AK55" s="71"/>
      <c r="AL55" s="71"/>
      <c r="AM55" s="71"/>
      <c r="AN55" s="21"/>
      <c r="AO55" s="71"/>
      <c r="AP55" s="5"/>
      <c r="AQ55" s="9"/>
      <c r="AR55" s="9" t="s">
        <v>148</v>
      </c>
      <c r="AS55" s="1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24" t="s">
        <v>149</v>
      </c>
      <c r="BG55" s="25" t="s">
        <v>40</v>
      </c>
      <c r="BH55" s="25"/>
      <c r="BI55" s="25"/>
      <c r="BJ55" s="25"/>
      <c r="BK55" s="25"/>
      <c r="BL55" s="25"/>
      <c r="BM55" s="26"/>
      <c r="BN55" s="3"/>
      <c r="BO55" s="1"/>
      <c r="BP55" s="1"/>
      <c r="BQ55" s="1"/>
      <c r="BR55" s="1"/>
    </row>
    <row r="56" spans="1:80" ht="15" customHeight="1" x14ac:dyDescent="0.15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10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5"/>
      <c r="AY56" s="5"/>
      <c r="AZ56" s="5"/>
      <c r="BA56" s="5"/>
      <c r="BB56" s="5"/>
      <c r="BC56" s="5"/>
      <c r="BD56" s="5"/>
      <c r="BE56" s="5"/>
      <c r="BF56" s="181" t="s">
        <v>57</v>
      </c>
      <c r="BG56" s="182"/>
      <c r="BH56" s="182"/>
      <c r="BI56" s="182"/>
      <c r="BJ56" s="182"/>
      <c r="BK56" s="182"/>
      <c r="BL56" s="182"/>
      <c r="BM56" s="183"/>
      <c r="BN56" s="3"/>
      <c r="BO56" s="1"/>
      <c r="BP56" s="1"/>
      <c r="BQ56" s="1"/>
      <c r="BR56" s="1"/>
    </row>
    <row r="57" spans="1:80" ht="15" customHeight="1" x14ac:dyDescent="0.15">
      <c r="A57" s="1"/>
      <c r="B57" s="3"/>
      <c r="C57" s="184" t="s">
        <v>23</v>
      </c>
      <c r="D57" s="185"/>
      <c r="E57" s="185"/>
      <c r="F57" s="186"/>
      <c r="G57" s="3"/>
      <c r="H57" s="19" t="s">
        <v>41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19" t="s">
        <v>42</v>
      </c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7"/>
      <c r="AJ57" s="5"/>
      <c r="AK57" s="5"/>
      <c r="AL57" s="5"/>
      <c r="AM57" s="5"/>
      <c r="AN57" s="5"/>
      <c r="AO57" s="19" t="s">
        <v>43</v>
      </c>
      <c r="AP57" s="5"/>
      <c r="AQ57" s="5"/>
      <c r="AR57" s="5"/>
      <c r="AS57" s="5"/>
      <c r="AT57" s="5"/>
      <c r="AU57" s="5"/>
      <c r="AV57" s="5"/>
      <c r="AW57" s="3"/>
      <c r="AX57" s="5"/>
      <c r="AY57" s="5"/>
      <c r="AZ57" s="5"/>
      <c r="BA57" s="5"/>
      <c r="BB57" s="5"/>
      <c r="BC57" s="5"/>
      <c r="BD57" s="5"/>
      <c r="BE57" s="5"/>
      <c r="BF57" s="181"/>
      <c r="BG57" s="182"/>
      <c r="BH57" s="182"/>
      <c r="BI57" s="182"/>
      <c r="BJ57" s="182"/>
      <c r="BK57" s="182"/>
      <c r="BL57" s="182"/>
      <c r="BM57" s="183"/>
      <c r="BN57" s="3"/>
      <c r="BO57" s="1"/>
      <c r="BP57" s="1"/>
      <c r="BQ57" s="1"/>
      <c r="BR57" s="1"/>
    </row>
    <row r="58" spans="1:80" s="16" customFormat="1" ht="15" customHeight="1" x14ac:dyDescent="0.15">
      <c r="A58" s="2"/>
      <c r="B58" s="5"/>
      <c r="C58" s="171" t="s">
        <v>67</v>
      </c>
      <c r="D58" s="172"/>
      <c r="E58" s="179">
        <f>T36</f>
        <v>13264</v>
      </c>
      <c r="F58" s="180"/>
      <c r="G58" s="5"/>
      <c r="H58" s="5"/>
      <c r="I58" s="175" t="s">
        <v>70</v>
      </c>
      <c r="J58" s="175"/>
      <c r="K58" s="176">
        <f>+X45</f>
        <v>16859</v>
      </c>
      <c r="L58" s="176"/>
      <c r="M58" s="176"/>
      <c r="N58" s="176"/>
      <c r="O58" s="176"/>
      <c r="P58" s="175" t="s">
        <v>44</v>
      </c>
      <c r="Q58" s="175"/>
      <c r="R58" s="152" t="s">
        <v>182</v>
      </c>
      <c r="S58" s="152"/>
      <c r="T58" s="5" t="s">
        <v>183</v>
      </c>
      <c r="U58" s="5"/>
      <c r="V58" s="5"/>
      <c r="W58" s="5" t="s">
        <v>184</v>
      </c>
      <c r="X58" s="5"/>
      <c r="Y58" s="5" t="s">
        <v>183</v>
      </c>
      <c r="Z58" s="5"/>
      <c r="AA58" s="152" t="s">
        <v>45</v>
      </c>
      <c r="AB58" s="152"/>
      <c r="AC58" s="152"/>
      <c r="AD58" s="152"/>
      <c r="AE58" s="178">
        <f>IF(K58="","",IF($AA$55&gt;K58,T14,0))</f>
        <v>0</v>
      </c>
      <c r="AF58" s="178"/>
      <c r="AG58" s="178"/>
      <c r="AH58" s="5" t="s">
        <v>46</v>
      </c>
      <c r="AI58" s="7"/>
      <c r="AJ58" s="5" t="s">
        <v>185</v>
      </c>
      <c r="AK58" s="5"/>
      <c r="AL58" s="5"/>
      <c r="AM58" s="5" t="s">
        <v>186</v>
      </c>
      <c r="AN58" s="5"/>
      <c r="AO58" s="5"/>
      <c r="AP58" s="5" t="s">
        <v>183</v>
      </c>
      <c r="AQ58" s="5"/>
      <c r="AR58" s="5" t="s">
        <v>177</v>
      </c>
      <c r="AS58" s="5"/>
      <c r="AT58" s="5" t="s">
        <v>186</v>
      </c>
      <c r="AU58" s="4"/>
      <c r="AV58" s="4" t="s">
        <v>178</v>
      </c>
      <c r="AW58" s="4"/>
      <c r="AX58" s="165">
        <f>IF(K58="","",K58*AE58)</f>
        <v>0</v>
      </c>
      <c r="AY58" s="165"/>
      <c r="AZ58" s="165"/>
      <c r="BA58" s="165"/>
      <c r="BB58" s="165"/>
      <c r="BC58" s="165"/>
      <c r="BD58" s="4" t="s">
        <v>4</v>
      </c>
      <c r="BE58" s="4"/>
      <c r="BF58" s="27"/>
      <c r="BG58" s="4"/>
      <c r="BH58" s="166">
        <f>IF(K58="","",IF(K58&gt;=$E$50,IF(T$15=0,IF(AX58&gt;=E$58,E$58,AX58),AX58),E52))</f>
        <v>0</v>
      </c>
      <c r="BI58" s="166"/>
      <c r="BJ58" s="166"/>
      <c r="BK58" s="166"/>
      <c r="BL58" s="166"/>
      <c r="BM58" s="28" t="s">
        <v>4</v>
      </c>
      <c r="BN58" s="5"/>
      <c r="BO58" s="2"/>
      <c r="BP58" s="2"/>
      <c r="BQ58" s="2"/>
      <c r="BR58" s="2"/>
    </row>
    <row r="59" spans="1:80" s="16" customFormat="1" ht="15" customHeight="1" x14ac:dyDescent="0.15">
      <c r="A59" s="2"/>
      <c r="B59" s="5"/>
      <c r="C59" s="171" t="s">
        <v>133</v>
      </c>
      <c r="D59" s="172"/>
      <c r="E59" s="179">
        <f>AH36</f>
        <v>10611.2</v>
      </c>
      <c r="F59" s="180"/>
      <c r="G59" s="5"/>
      <c r="H59" s="5"/>
      <c r="I59" s="175" t="s">
        <v>150</v>
      </c>
      <c r="J59" s="175"/>
      <c r="K59" s="176">
        <f>+AL45</f>
        <v>13196</v>
      </c>
      <c r="L59" s="176"/>
      <c r="M59" s="176"/>
      <c r="N59" s="176"/>
      <c r="O59" s="176"/>
      <c r="P59" s="175" t="s">
        <v>44</v>
      </c>
      <c r="Q59" s="175"/>
      <c r="R59" s="152" t="s">
        <v>182</v>
      </c>
      <c r="S59" s="152"/>
      <c r="T59" s="5" t="s">
        <v>187</v>
      </c>
      <c r="U59" s="5"/>
      <c r="V59" s="5"/>
      <c r="W59" s="5" t="s">
        <v>184</v>
      </c>
      <c r="X59" s="5"/>
      <c r="Y59" s="5" t="s">
        <v>187</v>
      </c>
      <c r="Z59" s="5"/>
      <c r="AA59" s="152" t="s">
        <v>45</v>
      </c>
      <c r="AB59" s="152"/>
      <c r="AC59" s="152"/>
      <c r="AD59" s="152"/>
      <c r="AE59" s="178">
        <f>IF(K59="","",IF($AA$55&gt;K59,AH14,0))</f>
        <v>12</v>
      </c>
      <c r="AF59" s="178"/>
      <c r="AG59" s="178"/>
      <c r="AH59" s="5" t="s">
        <v>46</v>
      </c>
      <c r="AI59" s="7"/>
      <c r="AJ59" s="5" t="s">
        <v>185</v>
      </c>
      <c r="AK59" s="5"/>
      <c r="AL59" s="5"/>
      <c r="AM59" s="5" t="s">
        <v>188</v>
      </c>
      <c r="AN59" s="5"/>
      <c r="AO59" s="5"/>
      <c r="AP59" s="5" t="s">
        <v>187</v>
      </c>
      <c r="AQ59" s="5"/>
      <c r="AR59" s="5" t="s">
        <v>177</v>
      </c>
      <c r="AS59" s="5"/>
      <c r="AT59" s="5" t="s">
        <v>188</v>
      </c>
      <c r="AU59" s="4"/>
      <c r="AV59" s="4" t="s">
        <v>178</v>
      </c>
      <c r="AW59" s="4"/>
      <c r="AX59" s="165">
        <f>IF(K59="","",K59*AE59)</f>
        <v>158352</v>
      </c>
      <c r="AY59" s="165"/>
      <c r="AZ59" s="165"/>
      <c r="BA59" s="165"/>
      <c r="BB59" s="165"/>
      <c r="BC59" s="165"/>
      <c r="BD59" s="4" t="s">
        <v>4</v>
      </c>
      <c r="BE59" s="4"/>
      <c r="BF59" s="27"/>
      <c r="BG59" s="4"/>
      <c r="BH59" s="166">
        <f>IF(K59="","",IF(K59&gt;=$E$50,IF(AH$15=0,IF(AX59&gt;=E$59,E$59,AX59),AX59),E53))</f>
        <v>158352</v>
      </c>
      <c r="BI59" s="166"/>
      <c r="BJ59" s="166"/>
      <c r="BK59" s="166"/>
      <c r="BL59" s="166"/>
      <c r="BM59" s="28" t="s">
        <v>4</v>
      </c>
      <c r="BN59" s="5"/>
      <c r="BO59" s="2"/>
      <c r="BP59" s="2"/>
      <c r="BQ59" s="2"/>
      <c r="BR59" s="2"/>
    </row>
    <row r="60" spans="1:80" s="16" customFormat="1" ht="15" customHeight="1" x14ac:dyDescent="0.15">
      <c r="A60" s="2"/>
      <c r="B60" s="5"/>
      <c r="C60" s="171" t="s">
        <v>134</v>
      </c>
      <c r="D60" s="172"/>
      <c r="E60" s="173">
        <f>AV36</f>
        <v>0</v>
      </c>
      <c r="F60" s="174"/>
      <c r="G60" s="5"/>
      <c r="H60" s="5"/>
      <c r="I60" s="175" t="s">
        <v>151</v>
      </c>
      <c r="J60" s="175"/>
      <c r="K60" s="176" t="str">
        <f>+AZ45</f>
        <v/>
      </c>
      <c r="L60" s="176"/>
      <c r="M60" s="176"/>
      <c r="N60" s="176"/>
      <c r="O60" s="176"/>
      <c r="P60" s="175" t="s">
        <v>44</v>
      </c>
      <c r="Q60" s="175"/>
      <c r="R60" s="152" t="s">
        <v>182</v>
      </c>
      <c r="S60" s="152"/>
      <c r="T60" s="5" t="s">
        <v>47</v>
      </c>
      <c r="U60" s="5"/>
      <c r="V60" s="5"/>
      <c r="W60" s="29" t="s">
        <v>184</v>
      </c>
      <c r="X60" s="29"/>
      <c r="Y60" s="29" t="s">
        <v>47</v>
      </c>
      <c r="Z60" s="29"/>
      <c r="AA60" s="177" t="s">
        <v>45</v>
      </c>
      <c r="AB60" s="177"/>
      <c r="AC60" s="177"/>
      <c r="AD60" s="177"/>
      <c r="AE60" s="178" t="str">
        <f>IF(K60="","",IF($AA$55&gt;K60,AV14,0))</f>
        <v/>
      </c>
      <c r="AF60" s="178"/>
      <c r="AG60" s="178"/>
      <c r="AH60" s="29" t="s">
        <v>46</v>
      </c>
      <c r="AI60" s="30"/>
      <c r="AJ60" s="29" t="s">
        <v>185</v>
      </c>
      <c r="AK60" s="29"/>
      <c r="AL60" s="29"/>
      <c r="AM60" s="29" t="s">
        <v>48</v>
      </c>
      <c r="AN60" s="29"/>
      <c r="AO60" s="31"/>
      <c r="AP60" s="29" t="s">
        <v>47</v>
      </c>
      <c r="AQ60" s="29"/>
      <c r="AR60" s="29" t="s">
        <v>177</v>
      </c>
      <c r="AS60" s="29"/>
      <c r="AT60" s="29" t="s">
        <v>48</v>
      </c>
      <c r="AU60" s="32"/>
      <c r="AV60" s="32" t="s">
        <v>178</v>
      </c>
      <c r="AW60" s="32"/>
      <c r="AX60" s="165" t="str">
        <f>IF(K60="","",K60*AE60)</f>
        <v/>
      </c>
      <c r="AY60" s="165"/>
      <c r="AZ60" s="165"/>
      <c r="BA60" s="165"/>
      <c r="BB60" s="165"/>
      <c r="BC60" s="165"/>
      <c r="BD60" s="4" t="s">
        <v>4</v>
      </c>
      <c r="BE60" s="4"/>
      <c r="BF60" s="27"/>
      <c r="BG60" s="4"/>
      <c r="BH60" s="166" t="str">
        <f>IF(K60="","",IF(K60&gt;=$E$50,IF(AV$15=0,IF(AX60&gt;=E60,E60,AX60),AX60),E54))</f>
        <v/>
      </c>
      <c r="BI60" s="166"/>
      <c r="BJ60" s="166"/>
      <c r="BK60" s="166"/>
      <c r="BL60" s="166"/>
      <c r="BM60" s="28" t="s">
        <v>4</v>
      </c>
      <c r="BN60" s="5"/>
      <c r="BO60" s="2"/>
      <c r="BP60" s="2"/>
      <c r="BQ60" s="2"/>
      <c r="BR60" s="2"/>
    </row>
    <row r="61" spans="1:80" s="16" customFormat="1" ht="15" customHeight="1" x14ac:dyDescent="0.15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 t="s">
        <v>49</v>
      </c>
      <c r="AD61" s="5" t="s">
        <v>152</v>
      </c>
      <c r="AE61" s="167">
        <f>IF(J53="","",SUM(AE58:AG60))</f>
        <v>12</v>
      </c>
      <c r="AF61" s="167"/>
      <c r="AG61" s="167"/>
      <c r="AH61" s="5" t="s">
        <v>46</v>
      </c>
      <c r="AI61" s="7"/>
      <c r="AJ61" s="5" t="s">
        <v>185</v>
      </c>
      <c r="AK61" s="5"/>
      <c r="AL61" s="5"/>
      <c r="AM61" s="5" t="s">
        <v>189</v>
      </c>
      <c r="AN61" s="5"/>
      <c r="AO61" s="5"/>
      <c r="AP61" s="5"/>
      <c r="AQ61" s="5"/>
      <c r="AR61" s="5"/>
      <c r="AS61" s="5"/>
      <c r="AT61" s="4" t="s">
        <v>49</v>
      </c>
      <c r="AU61" s="4"/>
      <c r="AV61" s="4"/>
      <c r="AW61" s="4"/>
      <c r="AX61" s="168">
        <f>IF(J53="","",SUM(AX58:BC60))</f>
        <v>158352</v>
      </c>
      <c r="AY61" s="168"/>
      <c r="AZ61" s="168"/>
      <c r="BA61" s="168"/>
      <c r="BB61" s="168"/>
      <c r="BC61" s="168"/>
      <c r="BD61" s="4" t="s">
        <v>4</v>
      </c>
      <c r="BE61" s="4"/>
      <c r="BF61" s="169" t="s">
        <v>49</v>
      </c>
      <c r="BG61" s="170"/>
      <c r="BH61" s="168">
        <f>IF(J53="","",SUM(BH58:BH60))</f>
        <v>158352</v>
      </c>
      <c r="BI61" s="168"/>
      <c r="BJ61" s="168"/>
      <c r="BK61" s="168"/>
      <c r="BL61" s="168"/>
      <c r="BM61" s="28" t="s">
        <v>4</v>
      </c>
      <c r="BN61" s="5"/>
      <c r="BO61" s="2"/>
      <c r="BP61" s="2"/>
      <c r="BQ61" s="2"/>
      <c r="BR61" s="2"/>
    </row>
    <row r="62" spans="1:80" ht="15" customHeight="1" thickBot="1" x14ac:dyDescent="0.2">
      <c r="A62" s="1"/>
      <c r="B62" s="3"/>
      <c r="C62" s="3"/>
      <c r="D62" s="3"/>
      <c r="E62" s="3"/>
      <c r="F62" s="3"/>
      <c r="G62" s="3"/>
      <c r="H62" s="19" t="s">
        <v>50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7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33"/>
      <c r="BG62" s="34"/>
      <c r="BH62" s="34"/>
      <c r="BI62" s="34"/>
      <c r="BJ62" s="147" t="s">
        <v>51</v>
      </c>
      <c r="BK62" s="147"/>
      <c r="BL62" s="148" t="s">
        <v>153</v>
      </c>
      <c r="BM62" s="149"/>
      <c r="BN62" s="3"/>
      <c r="BO62" s="1"/>
      <c r="BP62" s="1"/>
      <c r="BQ62" s="1"/>
      <c r="BR62" s="1"/>
    </row>
    <row r="63" spans="1:80" ht="15" customHeight="1" thickTop="1" x14ac:dyDescent="0.15">
      <c r="A63" s="1"/>
      <c r="B63" s="3"/>
      <c r="C63" s="3"/>
      <c r="D63" s="3"/>
      <c r="E63" s="3"/>
      <c r="F63" s="3"/>
      <c r="G63" s="3"/>
      <c r="H63" s="5"/>
      <c r="I63" s="3"/>
      <c r="J63" s="152" t="s">
        <v>52</v>
      </c>
      <c r="K63" s="152"/>
      <c r="L63" s="152"/>
      <c r="M63" s="152"/>
      <c r="N63" s="152"/>
      <c r="O63" s="152"/>
      <c r="P63" s="3"/>
      <c r="Q63" s="3"/>
      <c r="R63" s="152" t="s">
        <v>53</v>
      </c>
      <c r="S63" s="152"/>
      <c r="T63" s="152"/>
      <c r="U63" s="152"/>
      <c r="V63" s="152"/>
      <c r="W63" s="152"/>
      <c r="X63" s="152"/>
      <c r="Y63" s="152"/>
      <c r="Z63" s="3"/>
      <c r="AA63" s="152" t="s">
        <v>54</v>
      </c>
      <c r="AB63" s="152"/>
      <c r="AC63" s="152"/>
      <c r="AD63" s="152"/>
      <c r="AE63" s="152"/>
      <c r="AF63" s="152"/>
      <c r="AG63" s="152"/>
      <c r="AH63" s="35"/>
      <c r="AI63" s="152" t="s">
        <v>55</v>
      </c>
      <c r="AJ63" s="152"/>
      <c r="AK63" s="152"/>
      <c r="AL63" s="152"/>
      <c r="AM63" s="152"/>
      <c r="AN63" s="152"/>
      <c r="AO63" s="152"/>
      <c r="AP63" s="152"/>
      <c r="AQ63" s="5"/>
      <c r="AR63" s="3"/>
      <c r="AS63" s="153" t="str">
        <f>IF(J53="","",IF(C18=(T14+AH14+AV14),"",IF(C9=1,"",#REF!)))</f>
        <v/>
      </c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  <c r="BJ63" s="153"/>
      <c r="BK63" s="113"/>
      <c r="BL63" s="113"/>
      <c r="BM63" s="113"/>
      <c r="BN63" s="5"/>
      <c r="BO63" s="5"/>
      <c r="BP63" s="1"/>
      <c r="BQ63" s="1"/>
      <c r="BR63" s="1"/>
    </row>
    <row r="64" spans="1:80" s="15" customFormat="1" ht="15" customHeight="1" thickBot="1" x14ac:dyDescent="0.2">
      <c r="A64" s="6"/>
      <c r="B64" s="36"/>
      <c r="C64" s="36"/>
      <c r="D64" s="36"/>
      <c r="E64" s="36"/>
      <c r="F64" s="36"/>
      <c r="G64" s="36"/>
      <c r="H64" s="36"/>
      <c r="I64" s="36" t="s">
        <v>154</v>
      </c>
      <c r="J64" s="150">
        <f>+AA55</f>
        <v>13333</v>
      </c>
      <c r="K64" s="150"/>
      <c r="L64" s="150"/>
      <c r="M64" s="150"/>
      <c r="N64" s="150"/>
      <c r="O64" s="36" t="s">
        <v>4</v>
      </c>
      <c r="P64" s="36"/>
      <c r="Q64" s="37" t="s">
        <v>155</v>
      </c>
      <c r="R64" s="37"/>
      <c r="S64" s="150">
        <f>IF(C18=(T14+AH14+AV14),AE61,IF(C9=1,AE61,"（エラー）"))</f>
        <v>12</v>
      </c>
      <c r="T64" s="150"/>
      <c r="U64" s="150"/>
      <c r="V64" s="150"/>
      <c r="W64" s="150"/>
      <c r="X64" s="37" t="s">
        <v>5</v>
      </c>
      <c r="Y64" s="36" t="s">
        <v>156</v>
      </c>
      <c r="Z64" s="38" t="s">
        <v>157</v>
      </c>
      <c r="AA64" s="150">
        <f>+BH61</f>
        <v>158352</v>
      </c>
      <c r="AB64" s="150"/>
      <c r="AC64" s="150"/>
      <c r="AD64" s="150"/>
      <c r="AE64" s="150"/>
      <c r="AF64" s="38" t="s">
        <v>4</v>
      </c>
      <c r="AG64" s="38" t="s">
        <v>158</v>
      </c>
      <c r="AH64" s="38"/>
      <c r="AI64" s="151">
        <f>IF($J$53="","",IF(C18=(T14+AH14+AV14),J64*S64-AA64,IF(J64*S64-AA64&lt;=0,0,IF(C9=1,J64*S64-AA64,"【計算不能】"))))</f>
        <v>1644</v>
      </c>
      <c r="AJ64" s="151"/>
      <c r="AK64" s="151"/>
      <c r="AL64" s="151"/>
      <c r="AM64" s="151"/>
      <c r="AN64" s="151"/>
      <c r="AO64" s="151"/>
      <c r="AP64" s="151"/>
      <c r="AQ64" s="39" t="s">
        <v>4</v>
      </c>
      <c r="AR64" s="36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  <c r="BI64" s="153"/>
      <c r="BJ64" s="153"/>
      <c r="BK64" s="113"/>
      <c r="BL64" s="113"/>
      <c r="BM64" s="113"/>
      <c r="BN64" s="5"/>
      <c r="BO64" s="5"/>
      <c r="BP64" s="6"/>
      <c r="BQ64" s="6"/>
      <c r="BR64" s="6"/>
    </row>
    <row r="65" spans="1:70" ht="15" customHeight="1" x14ac:dyDescent="0.15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54" t="str">
        <f>IF(C18=(T14+AH14+AV14),"",IF(C9=1,"",DO12))</f>
        <v/>
      </c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11"/>
      <c r="AI65" s="10"/>
      <c r="AJ65" s="3"/>
      <c r="AK65" s="3"/>
      <c r="AL65" s="3"/>
      <c r="AM65" s="3"/>
      <c r="AN65" s="3"/>
      <c r="AO65" s="3"/>
      <c r="AP65" s="3"/>
      <c r="AQ65" s="3"/>
      <c r="AR65" s="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  <c r="BI65" s="153"/>
      <c r="BJ65" s="153"/>
      <c r="BK65" s="113"/>
      <c r="BL65" s="113"/>
      <c r="BM65" s="113"/>
      <c r="BN65" s="3"/>
      <c r="BO65" s="1"/>
      <c r="BP65" s="1"/>
      <c r="BQ65" s="1"/>
      <c r="BR65" s="1"/>
    </row>
    <row r="66" spans="1:70" ht="7.5" hidden="1" customHeight="1" outlineLevel="2" thickBot="1" x14ac:dyDescent="0.2">
      <c r="A66" s="1"/>
      <c r="B66" s="55"/>
      <c r="C66" s="55"/>
      <c r="D66" s="55"/>
      <c r="E66" s="55"/>
      <c r="F66" s="55"/>
      <c r="G66" s="55"/>
      <c r="H66" s="55"/>
      <c r="I66" s="34"/>
      <c r="J66" s="34"/>
      <c r="K66" s="34"/>
      <c r="L66" s="34"/>
      <c r="M66" s="34"/>
      <c r="N66" s="34"/>
      <c r="O66" s="34"/>
      <c r="P66" s="34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12"/>
      <c r="AI66" s="56"/>
      <c r="AJ66" s="55"/>
      <c r="AK66" s="55"/>
      <c r="AL66" s="55"/>
      <c r="AM66" s="55"/>
      <c r="AN66" s="57"/>
      <c r="AO66" s="55"/>
      <c r="AP66" s="55"/>
      <c r="AQ66" s="55"/>
      <c r="AR66" s="55"/>
      <c r="AS66" s="110"/>
      <c r="AT66" s="110"/>
      <c r="AU66" s="110"/>
      <c r="AV66" s="110"/>
      <c r="AW66" s="110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1"/>
      <c r="BR66" s="1"/>
    </row>
    <row r="67" spans="1:70" collapsed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"/>
      <c r="BR67" s="1"/>
    </row>
  </sheetData>
  <sheetProtection selectLockedCells="1"/>
  <mergeCells count="373">
    <mergeCell ref="AT22:BE22"/>
    <mergeCell ref="AT23:BE23"/>
    <mergeCell ref="BF22:BG22"/>
    <mergeCell ref="BF23:BG23"/>
    <mergeCell ref="AR22:AS22"/>
    <mergeCell ref="AR23:AS23"/>
    <mergeCell ref="AS67:BB67"/>
    <mergeCell ref="BC67:BP67"/>
    <mergeCell ref="BJ62:BK62"/>
    <mergeCell ref="BL62:BM62"/>
    <mergeCell ref="J64:N64"/>
    <mergeCell ref="S64:W64"/>
    <mergeCell ref="AA64:AE64"/>
    <mergeCell ref="AI64:AP64"/>
    <mergeCell ref="R63:Y63"/>
    <mergeCell ref="AS63:BJ65"/>
    <mergeCell ref="Q65:AG66"/>
    <mergeCell ref="AX60:BC60"/>
    <mergeCell ref="BH60:BL60"/>
    <mergeCell ref="AE61:AG61"/>
    <mergeCell ref="AX61:BC61"/>
    <mergeCell ref="BF61:BG61"/>
    <mergeCell ref="BH61:BL61"/>
    <mergeCell ref="H36:Q36"/>
    <mergeCell ref="R36:S36"/>
    <mergeCell ref="T36:AC36"/>
    <mergeCell ref="AD36:AE36"/>
    <mergeCell ref="AA63:AG63"/>
    <mergeCell ref="AI63:AP63"/>
    <mergeCell ref="R55:S55"/>
    <mergeCell ref="T55:W55"/>
    <mergeCell ref="AA55:AF55"/>
    <mergeCell ref="J44:Q44"/>
    <mergeCell ref="J63:O63"/>
    <mergeCell ref="BH59:BL59"/>
    <mergeCell ref="C60:D60"/>
    <mergeCell ref="E60:F60"/>
    <mergeCell ref="I60:J60"/>
    <mergeCell ref="K60:O60"/>
    <mergeCell ref="P60:Q60"/>
    <mergeCell ref="R60:S60"/>
    <mergeCell ref="AA60:AD60"/>
    <mergeCell ref="AE60:AG60"/>
    <mergeCell ref="C59:D59"/>
    <mergeCell ref="E59:F59"/>
    <mergeCell ref="I59:J59"/>
    <mergeCell ref="K59:O59"/>
    <mergeCell ref="P59:Q59"/>
    <mergeCell ref="R59:S59"/>
    <mergeCell ref="AA59:AD59"/>
    <mergeCell ref="AE59:AG59"/>
    <mergeCell ref="AX59:BC59"/>
    <mergeCell ref="C54:D54"/>
    <mergeCell ref="E54:F54"/>
    <mergeCell ref="J55:N55"/>
    <mergeCell ref="P55:Q55"/>
    <mergeCell ref="J53:N53"/>
    <mergeCell ref="Q53:Y53"/>
    <mergeCell ref="BF56:BM57"/>
    <mergeCell ref="C57:F57"/>
    <mergeCell ref="C58:D58"/>
    <mergeCell ref="E58:F58"/>
    <mergeCell ref="I58:J58"/>
    <mergeCell ref="K58:O58"/>
    <mergeCell ref="P58:Q58"/>
    <mergeCell ref="R58:S58"/>
    <mergeCell ref="AA58:AD58"/>
    <mergeCell ref="AE58:AG58"/>
    <mergeCell ref="AX58:BC58"/>
    <mergeCell ref="BH58:BL58"/>
    <mergeCell ref="BT51:CB51"/>
    <mergeCell ref="C52:D52"/>
    <mergeCell ref="E52:F52"/>
    <mergeCell ref="AA52:AF52"/>
    <mergeCell ref="AA53:AF53"/>
    <mergeCell ref="C50:D50"/>
    <mergeCell ref="E50:F50"/>
    <mergeCell ref="C51:D51"/>
    <mergeCell ref="E51:F51"/>
    <mergeCell ref="H50:BN50"/>
    <mergeCell ref="C53:D53"/>
    <mergeCell ref="E53:F53"/>
    <mergeCell ref="BG45:BH45"/>
    <mergeCell ref="F43:I45"/>
    <mergeCell ref="J43:Q43"/>
    <mergeCell ref="R43:W43"/>
    <mergeCell ref="BG44:BH44"/>
    <mergeCell ref="J45:Q45"/>
    <mergeCell ref="R45:W45"/>
    <mergeCell ref="X45:AC45"/>
    <mergeCell ref="AZ44:BF44"/>
    <mergeCell ref="AD45:AE45"/>
    <mergeCell ref="AZ45:BF45"/>
    <mergeCell ref="AF44:AK44"/>
    <mergeCell ref="AL44:AQ44"/>
    <mergeCell ref="AR44:AS44"/>
    <mergeCell ref="AT44:AY44"/>
    <mergeCell ref="AF45:AK45"/>
    <mergeCell ref="AL45:AQ45"/>
    <mergeCell ref="AR45:AS45"/>
    <mergeCell ref="AT45:AY45"/>
    <mergeCell ref="B41:Q42"/>
    <mergeCell ref="U42:AN42"/>
    <mergeCell ref="AL43:AQ43"/>
    <mergeCell ref="R44:W44"/>
    <mergeCell ref="X44:AC44"/>
    <mergeCell ref="AD44:AE44"/>
    <mergeCell ref="AR43:AS43"/>
    <mergeCell ref="AT43:AY43"/>
    <mergeCell ref="AZ43:BF43"/>
    <mergeCell ref="AF36:AG36"/>
    <mergeCell ref="AH36:AQ36"/>
    <mergeCell ref="AF35:AJ35"/>
    <mergeCell ref="AL35:AM35"/>
    <mergeCell ref="AO35:AR35"/>
    <mergeCell ref="AR36:AS36"/>
    <mergeCell ref="AT35:AX35"/>
    <mergeCell ref="BG43:BH43"/>
    <mergeCell ref="X43:AC43"/>
    <mergeCell ref="AD43:AE43"/>
    <mergeCell ref="AF43:AK43"/>
    <mergeCell ref="BC35:BF35"/>
    <mergeCell ref="AL34:AM34"/>
    <mergeCell ref="AO34:AR34"/>
    <mergeCell ref="AT34:AX34"/>
    <mergeCell ref="AZ34:BA34"/>
    <mergeCell ref="BC34:BF34"/>
    <mergeCell ref="AT36:AU36"/>
    <mergeCell ref="AV36:BE36"/>
    <mergeCell ref="BF36:BG36"/>
    <mergeCell ref="AT32:AX32"/>
    <mergeCell ref="AZ32:BA32"/>
    <mergeCell ref="AA35:AD35"/>
    <mergeCell ref="J34:M34"/>
    <mergeCell ref="N34:Q34"/>
    <mergeCell ref="R34:V34"/>
    <mergeCell ref="X34:Y34"/>
    <mergeCell ref="AA34:AD34"/>
    <mergeCell ref="J35:M35"/>
    <mergeCell ref="N35:Q35"/>
    <mergeCell ref="R35:V35"/>
    <mergeCell ref="X35:Y35"/>
    <mergeCell ref="AZ35:BA35"/>
    <mergeCell ref="B32:F36"/>
    <mergeCell ref="H32:I35"/>
    <mergeCell ref="J32:M32"/>
    <mergeCell ref="N32:Q32"/>
    <mergeCell ref="R32:V32"/>
    <mergeCell ref="X32:Y32"/>
    <mergeCell ref="BC32:BF32"/>
    <mergeCell ref="AL31:AM31"/>
    <mergeCell ref="AO31:AR31"/>
    <mergeCell ref="AT31:AX31"/>
    <mergeCell ref="J33:M33"/>
    <mergeCell ref="N33:Q33"/>
    <mergeCell ref="R33:V33"/>
    <mergeCell ref="X33:Y33"/>
    <mergeCell ref="BC31:BF31"/>
    <mergeCell ref="J31:M31"/>
    <mergeCell ref="AL33:AM33"/>
    <mergeCell ref="AO33:AR33"/>
    <mergeCell ref="AT33:AX33"/>
    <mergeCell ref="AZ33:BA33"/>
    <mergeCell ref="AZ31:BA31"/>
    <mergeCell ref="BC33:BF33"/>
    <mergeCell ref="AL32:AM32"/>
    <mergeCell ref="AO32:AR32"/>
    <mergeCell ref="BC30:BF30"/>
    <mergeCell ref="AO29:AR29"/>
    <mergeCell ref="AT29:AX29"/>
    <mergeCell ref="AZ29:BA29"/>
    <mergeCell ref="BC29:BF29"/>
    <mergeCell ref="AO30:AR30"/>
    <mergeCell ref="AT30:AX30"/>
    <mergeCell ref="AZ30:BA30"/>
    <mergeCell ref="N31:Q31"/>
    <mergeCell ref="R31:V31"/>
    <mergeCell ref="X31:Y31"/>
    <mergeCell ref="AA31:AD31"/>
    <mergeCell ref="AF31:AJ31"/>
    <mergeCell ref="AL30:AM30"/>
    <mergeCell ref="X30:Y30"/>
    <mergeCell ref="AA30:AD30"/>
    <mergeCell ref="AF30:AJ30"/>
    <mergeCell ref="AZ27:BA27"/>
    <mergeCell ref="BC27:BF27"/>
    <mergeCell ref="X27:Y27"/>
    <mergeCell ref="AA27:AD27"/>
    <mergeCell ref="AF27:AJ27"/>
    <mergeCell ref="AL27:AM27"/>
    <mergeCell ref="B28:F31"/>
    <mergeCell ref="J28:M28"/>
    <mergeCell ref="N28:Q28"/>
    <mergeCell ref="R28:V28"/>
    <mergeCell ref="J30:M30"/>
    <mergeCell ref="N29:Q29"/>
    <mergeCell ref="R29:V29"/>
    <mergeCell ref="R30:V30"/>
    <mergeCell ref="AZ28:BA28"/>
    <mergeCell ref="BC28:BF28"/>
    <mergeCell ref="X28:Y28"/>
    <mergeCell ref="AA28:AD28"/>
    <mergeCell ref="AF28:AJ28"/>
    <mergeCell ref="AL28:AM28"/>
    <mergeCell ref="X29:Y29"/>
    <mergeCell ref="AA29:AD29"/>
    <mergeCell ref="AF29:AJ29"/>
    <mergeCell ref="AL29:AM29"/>
    <mergeCell ref="A27:G27"/>
    <mergeCell ref="H27:I31"/>
    <mergeCell ref="J27:M27"/>
    <mergeCell ref="N27:Q27"/>
    <mergeCell ref="N30:Q30"/>
    <mergeCell ref="J29:M29"/>
    <mergeCell ref="R27:V27"/>
    <mergeCell ref="AO27:AR27"/>
    <mergeCell ref="AT27:AX27"/>
    <mergeCell ref="AO28:AR28"/>
    <mergeCell ref="AT28:AX28"/>
    <mergeCell ref="AT24:AU24"/>
    <mergeCell ref="AV24:BE24"/>
    <mergeCell ref="BF24:BG24"/>
    <mergeCell ref="H25:Q25"/>
    <mergeCell ref="R25:V26"/>
    <mergeCell ref="W25:W26"/>
    <mergeCell ref="X25:AE26"/>
    <mergeCell ref="AF25:AJ26"/>
    <mergeCell ref="AK25:AK26"/>
    <mergeCell ref="AL25:AS26"/>
    <mergeCell ref="AT25:AX26"/>
    <mergeCell ref="AY25:AY26"/>
    <mergeCell ref="AZ25:BG26"/>
    <mergeCell ref="H26:M26"/>
    <mergeCell ref="N26:Q26"/>
    <mergeCell ref="AR20:AS20"/>
    <mergeCell ref="AT20:BE20"/>
    <mergeCell ref="C20:F20"/>
    <mergeCell ref="H20:K20"/>
    <mergeCell ref="L20:Q20"/>
    <mergeCell ref="R20:AC20"/>
    <mergeCell ref="BF20:BG20"/>
    <mergeCell ref="C21:E24"/>
    <mergeCell ref="F21:F24"/>
    <mergeCell ref="H21:K21"/>
    <mergeCell ref="L21:Q21"/>
    <mergeCell ref="R21:AC21"/>
    <mergeCell ref="AD21:AE21"/>
    <mergeCell ref="AF21:AQ21"/>
    <mergeCell ref="AR21:AS21"/>
    <mergeCell ref="AT21:BE21"/>
    <mergeCell ref="BF21:BG21"/>
    <mergeCell ref="H24:Q24"/>
    <mergeCell ref="R24:S24"/>
    <mergeCell ref="T24:AC24"/>
    <mergeCell ref="AD24:AE24"/>
    <mergeCell ref="AF24:AG24"/>
    <mergeCell ref="AH24:AQ24"/>
    <mergeCell ref="AR24:AS24"/>
    <mergeCell ref="AT16:BG17"/>
    <mergeCell ref="H17:K17"/>
    <mergeCell ref="L17:Q17"/>
    <mergeCell ref="C18:E19"/>
    <mergeCell ref="F18:F19"/>
    <mergeCell ref="H18:K18"/>
    <mergeCell ref="L18:Q18"/>
    <mergeCell ref="R18:AC18"/>
    <mergeCell ref="AD18:AE18"/>
    <mergeCell ref="BF18:BG18"/>
    <mergeCell ref="H19:K19"/>
    <mergeCell ref="L19:Q19"/>
    <mergeCell ref="R19:AC19"/>
    <mergeCell ref="AD19:AE19"/>
    <mergeCell ref="AF19:AQ19"/>
    <mergeCell ref="AR19:AS19"/>
    <mergeCell ref="AT19:BE19"/>
    <mergeCell ref="BF19:BG19"/>
    <mergeCell ref="AT18:BE18"/>
    <mergeCell ref="C15:F17"/>
    <mergeCell ref="H15:Q15"/>
    <mergeCell ref="T15:AC15"/>
    <mergeCell ref="AD15:AE15"/>
    <mergeCell ref="H16:Q16"/>
    <mergeCell ref="R16:AE17"/>
    <mergeCell ref="AF18:AQ18"/>
    <mergeCell ref="AR18:AS18"/>
    <mergeCell ref="AF16:AS17"/>
    <mergeCell ref="BF14:BG14"/>
    <mergeCell ref="T14:AC14"/>
    <mergeCell ref="AD14:AE14"/>
    <mergeCell ref="AF14:AG14"/>
    <mergeCell ref="AH14:AQ14"/>
    <mergeCell ref="AH15:AQ15"/>
    <mergeCell ref="AR15:AS15"/>
    <mergeCell ref="AV15:BE15"/>
    <mergeCell ref="BF15:BG15"/>
    <mergeCell ref="AK12:AL13"/>
    <mergeCell ref="AM12:AM13"/>
    <mergeCell ref="AY12:AZ13"/>
    <mergeCell ref="BA12:BA13"/>
    <mergeCell ref="BB12:BC12"/>
    <mergeCell ref="C13:E14"/>
    <mergeCell ref="F13:F14"/>
    <mergeCell ref="Z13:AA13"/>
    <mergeCell ref="AN13:AO13"/>
    <mergeCell ref="BB13:BC13"/>
    <mergeCell ref="H14:Q14"/>
    <mergeCell ref="R14:S14"/>
    <mergeCell ref="AR14:AS14"/>
    <mergeCell ref="AT14:AU14"/>
    <mergeCell ref="AV14:BE14"/>
    <mergeCell ref="R10:AE11"/>
    <mergeCell ref="AS10:BK10"/>
    <mergeCell ref="AO6:AR7"/>
    <mergeCell ref="AS6:BK7"/>
    <mergeCell ref="AG7:AM8"/>
    <mergeCell ref="AO8:AR8"/>
    <mergeCell ref="AS8:BK8"/>
    <mergeCell ref="C12:F12"/>
    <mergeCell ref="H12:Q13"/>
    <mergeCell ref="R12:S13"/>
    <mergeCell ref="T12:U13"/>
    <mergeCell ref="AO9:AR9"/>
    <mergeCell ref="AS9:BK9"/>
    <mergeCell ref="C9:C10"/>
    <mergeCell ref="D9:F10"/>
    <mergeCell ref="H9:Q9"/>
    <mergeCell ref="H10:Q11"/>
    <mergeCell ref="AN12:AO12"/>
    <mergeCell ref="AT12:AU13"/>
    <mergeCell ref="AV12:AW13"/>
    <mergeCell ref="AX12:AX13"/>
    <mergeCell ref="AH12:AI13"/>
    <mergeCell ref="AJ12:AJ13"/>
    <mergeCell ref="Z12:AA12"/>
    <mergeCell ref="AF12:AG13"/>
    <mergeCell ref="AF34:AJ34"/>
    <mergeCell ref="AF33:AJ33"/>
    <mergeCell ref="L4:N4"/>
    <mergeCell ref="K6:M7"/>
    <mergeCell ref="N6:O7"/>
    <mergeCell ref="P6:Q7"/>
    <mergeCell ref="R6:S7"/>
    <mergeCell ref="T6:U7"/>
    <mergeCell ref="V6:W7"/>
    <mergeCell ref="X6:Y7"/>
    <mergeCell ref="AD20:AE20"/>
    <mergeCell ref="AF20:AQ20"/>
    <mergeCell ref="AF22:AQ22"/>
    <mergeCell ref="AF23:AQ23"/>
    <mergeCell ref="A47:BR48"/>
    <mergeCell ref="C1:H1"/>
    <mergeCell ref="C2:K2"/>
    <mergeCell ref="C4:I4"/>
    <mergeCell ref="O2:AP2"/>
    <mergeCell ref="Q4:R4"/>
    <mergeCell ref="S4:T4"/>
    <mergeCell ref="B3:B4"/>
    <mergeCell ref="R22:AC22"/>
    <mergeCell ref="R23:AC23"/>
    <mergeCell ref="AD22:AE22"/>
    <mergeCell ref="AD23:AE23"/>
    <mergeCell ref="H22:K22"/>
    <mergeCell ref="L22:Q22"/>
    <mergeCell ref="H23:K23"/>
    <mergeCell ref="L23:Q23"/>
    <mergeCell ref="O4:P4"/>
    <mergeCell ref="AA32:AD32"/>
    <mergeCell ref="AF32:AJ32"/>
    <mergeCell ref="AA33:AD33"/>
    <mergeCell ref="R9:AE9"/>
    <mergeCell ref="V12:V13"/>
    <mergeCell ref="W12:X13"/>
    <mergeCell ref="Y12:Y13"/>
  </mergeCells>
  <phoneticPr fontId="2"/>
  <dataValidations count="1">
    <dataValidation type="list" allowBlank="1" showInputMessage="1" showErrorMessage="1" sqref="C9:C10" xr:uid="{00000000-0002-0000-0100-000000000000}">
      <formula1>"1"</formula1>
    </dataValidation>
  </dataValidations>
  <pageMargins left="0.19685039370078741" right="0.19685039370078741" top="0.39370078740157483" bottom="0.19685039370078741" header="0.51181102362204722" footer="0.31496062992125984"/>
  <pageSetup paperSize="9" scale="87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60"/>
  <sheetViews>
    <sheetView showGridLines="0" view="pageBreakPreview" zoomScaleNormal="100" zoomScaleSheetLayoutView="100" workbookViewId="0">
      <selection activeCell="AO5" sqref="AO5:BB5"/>
    </sheetView>
  </sheetViews>
  <sheetFormatPr defaultRowHeight="13.5" x14ac:dyDescent="0.15"/>
  <cols>
    <col min="1" max="104" width="1.625" customWidth="1"/>
  </cols>
  <sheetData>
    <row r="1" spans="1:54" ht="35.1" customHeight="1" x14ac:dyDescent="0.15">
      <c r="A1" s="67"/>
      <c r="I1" s="398" t="s">
        <v>200</v>
      </c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8"/>
      <c r="AL1" s="398"/>
      <c r="AM1" s="398"/>
      <c r="AN1" s="398"/>
      <c r="AO1" s="398"/>
      <c r="AP1" s="398"/>
      <c r="AQ1" s="398"/>
      <c r="AR1" s="398"/>
      <c r="AS1" s="398"/>
      <c r="AT1" s="398"/>
      <c r="AU1" s="398"/>
      <c r="AV1" s="398"/>
      <c r="AW1" s="398"/>
      <c r="AX1" s="398"/>
      <c r="AY1" s="398"/>
      <c r="AZ1" s="398"/>
      <c r="BA1" s="398"/>
      <c r="BB1" s="398"/>
    </row>
    <row r="2" spans="1:54" x14ac:dyDescent="0.15">
      <c r="AO2" s="401"/>
      <c r="AP2" s="401"/>
      <c r="AQ2" s="401"/>
      <c r="AR2" s="401"/>
      <c r="AS2" s="401"/>
      <c r="AT2" s="401"/>
      <c r="AU2" s="401"/>
      <c r="AV2" s="401"/>
      <c r="AW2" s="401"/>
      <c r="AX2" s="401"/>
      <c r="AY2" s="401"/>
      <c r="AZ2" s="401"/>
      <c r="BA2" s="401"/>
      <c r="BB2" s="401"/>
    </row>
    <row r="3" spans="1:54" x14ac:dyDescent="0.15">
      <c r="AO3" s="401" t="s">
        <v>99</v>
      </c>
      <c r="AP3" s="401"/>
      <c r="AQ3" s="401"/>
      <c r="AR3" s="401"/>
      <c r="AS3" s="401"/>
      <c r="AT3" s="401"/>
      <c r="AU3" s="401"/>
      <c r="AV3" s="401"/>
      <c r="AW3" s="401"/>
      <c r="AX3" s="401"/>
      <c r="AY3" s="401"/>
      <c r="AZ3" s="401"/>
      <c r="BA3" s="401"/>
      <c r="BB3" s="401"/>
    </row>
    <row r="4" spans="1:54" ht="24.95" customHeight="1" x14ac:dyDescent="0.15">
      <c r="A4" s="59" t="s">
        <v>108</v>
      </c>
    </row>
    <row r="5" spans="1:54" s="59" customFormat="1" ht="24.95" customHeight="1" x14ac:dyDescent="0.15">
      <c r="AK5" s="59" t="s">
        <v>87</v>
      </c>
      <c r="AO5" s="405" t="s">
        <v>109</v>
      </c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</row>
    <row r="6" spans="1:54" s="59" customFormat="1" ht="24.95" customHeight="1" x14ac:dyDescent="0.15">
      <c r="AF6" s="59" t="s">
        <v>112</v>
      </c>
      <c r="AO6" s="63"/>
      <c r="AP6" s="62"/>
      <c r="AQ6" s="62"/>
      <c r="AR6" s="62"/>
      <c r="AS6" s="62"/>
    </row>
    <row r="7" spans="1:54" s="59" customFormat="1" ht="24.95" customHeight="1" x14ac:dyDescent="0.15">
      <c r="AK7" s="59" t="s">
        <v>88</v>
      </c>
      <c r="AO7" s="63"/>
      <c r="AX7" s="403" t="s">
        <v>102</v>
      </c>
      <c r="AY7" s="403"/>
    </row>
    <row r="8" spans="1:54" ht="18.75" x14ac:dyDescent="0.15"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</row>
    <row r="9" spans="1:54" ht="24.95" customHeight="1" x14ac:dyDescent="0.15">
      <c r="P9" s="404" t="s">
        <v>83</v>
      </c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4"/>
      <c r="AJ9" s="404"/>
      <c r="AK9" s="404"/>
      <c r="AL9" s="404"/>
    </row>
    <row r="11" spans="1:54" ht="37.5" customHeight="1" x14ac:dyDescent="0.15">
      <c r="A11" s="407" t="s">
        <v>110</v>
      </c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407"/>
      <c r="AC11" s="407"/>
      <c r="AD11" s="407"/>
      <c r="AE11" s="407"/>
      <c r="AF11" s="407"/>
      <c r="AG11" s="407"/>
      <c r="AH11" s="407"/>
      <c r="AI11" s="407"/>
      <c r="AJ11" s="407"/>
      <c r="AK11" s="407"/>
      <c r="AL11" s="407"/>
      <c r="AM11" s="407"/>
      <c r="AN11" s="407"/>
      <c r="AO11" s="407"/>
      <c r="AP11" s="407"/>
      <c r="AQ11" s="407"/>
      <c r="AR11" s="407"/>
      <c r="AS11" s="407"/>
      <c r="AT11" s="407"/>
      <c r="AU11" s="407"/>
      <c r="AV11" s="407"/>
      <c r="AW11" s="407"/>
      <c r="AX11" s="407"/>
      <c r="AY11" s="407"/>
      <c r="AZ11" s="407"/>
      <c r="BA11" s="407"/>
      <c r="BB11" s="407"/>
    </row>
    <row r="12" spans="1:54" ht="29.25" customHeight="1" x14ac:dyDescent="0.15">
      <c r="A12" s="399" t="s">
        <v>111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/>
      <c r="AN12" s="399"/>
      <c r="AO12" s="399"/>
      <c r="AP12" s="399"/>
      <c r="AQ12" s="399"/>
      <c r="AR12" s="399"/>
      <c r="AS12" s="399"/>
      <c r="AT12" s="399"/>
      <c r="AU12" s="399"/>
      <c r="AV12" s="399"/>
      <c r="AW12" s="399"/>
      <c r="AX12" s="399"/>
      <c r="AY12" s="399"/>
      <c r="AZ12" s="399"/>
      <c r="BA12" s="399"/>
      <c r="BB12" s="399"/>
    </row>
    <row r="13" spans="1:54" ht="20.100000000000001" customHeight="1" x14ac:dyDescent="0.15">
      <c r="A13" s="400" t="s">
        <v>84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0"/>
      <c r="AA13" s="400"/>
      <c r="AB13" s="400"/>
      <c r="AC13" s="400"/>
      <c r="AD13" s="400"/>
      <c r="AE13" s="400"/>
      <c r="AF13" s="400"/>
      <c r="AG13" s="400"/>
      <c r="AH13" s="400"/>
      <c r="AI13" s="400"/>
      <c r="AJ13" s="400"/>
      <c r="AK13" s="400"/>
      <c r="AL13" s="400"/>
      <c r="AM13" s="400"/>
      <c r="AN13" s="400"/>
      <c r="AO13" s="400"/>
      <c r="AP13" s="400"/>
      <c r="AQ13" s="400"/>
      <c r="AR13" s="400"/>
      <c r="AS13" s="400"/>
      <c r="AT13" s="400"/>
      <c r="AU13" s="400"/>
      <c r="AV13" s="400"/>
      <c r="AW13" s="400"/>
      <c r="AX13" s="400"/>
      <c r="AY13" s="400"/>
      <c r="AZ13" s="400"/>
      <c r="BA13" s="400"/>
      <c r="BB13" s="400"/>
    </row>
    <row r="14" spans="1:54" s="59" customFormat="1" ht="20.100000000000001" customHeight="1" x14ac:dyDescent="0.15">
      <c r="A14" s="59" t="s">
        <v>85</v>
      </c>
    </row>
    <row r="15" spans="1:54" s="60" customFormat="1" ht="24.95" customHeight="1" x14ac:dyDescent="0.15">
      <c r="A15" s="63" t="s">
        <v>113</v>
      </c>
      <c r="B15" s="64"/>
      <c r="C15" s="64"/>
      <c r="D15" s="64"/>
      <c r="E15" s="64"/>
      <c r="F15" s="64"/>
      <c r="G15" s="64"/>
      <c r="H15" s="64"/>
      <c r="I15" s="64"/>
      <c r="K15" s="64"/>
      <c r="L15" s="65" t="s">
        <v>94</v>
      </c>
      <c r="N15" s="64"/>
      <c r="O15" s="64"/>
      <c r="P15" s="64"/>
      <c r="Q15" s="64"/>
      <c r="R15" s="66"/>
      <c r="S15" s="66"/>
      <c r="T15" s="66"/>
      <c r="U15" s="66"/>
      <c r="V15" s="66"/>
      <c r="W15" s="66"/>
      <c r="X15" s="66"/>
    </row>
    <row r="16" spans="1:54" s="59" customFormat="1" ht="15" customHeight="1" x14ac:dyDescent="0.15"/>
    <row r="17" spans="1:13" s="59" customFormat="1" ht="20.100000000000001" customHeight="1" x14ac:dyDescent="0.15">
      <c r="A17" s="59" t="s">
        <v>86</v>
      </c>
    </row>
    <row r="18" spans="1:13" s="59" customFormat="1" ht="24.95" customHeight="1" x14ac:dyDescent="0.15">
      <c r="A18" s="59" t="s">
        <v>90</v>
      </c>
      <c r="L18" s="63" t="s">
        <v>89</v>
      </c>
    </row>
    <row r="19" spans="1:13" s="59" customFormat="1" ht="24.95" customHeight="1" x14ac:dyDescent="0.15">
      <c r="A19" s="59" t="s">
        <v>91</v>
      </c>
      <c r="L19" s="63" t="s">
        <v>92</v>
      </c>
    </row>
    <row r="20" spans="1:13" s="59" customFormat="1" ht="15" customHeight="1" x14ac:dyDescent="0.15"/>
    <row r="21" spans="1:13" s="59" customFormat="1" ht="20.100000000000001" customHeight="1" x14ac:dyDescent="0.15">
      <c r="A21" s="59" t="s">
        <v>103</v>
      </c>
    </row>
    <row r="22" spans="1:13" s="59" customFormat="1" ht="24.95" customHeight="1" x14ac:dyDescent="0.15">
      <c r="A22" s="63" t="s">
        <v>100</v>
      </c>
    </row>
    <row r="23" spans="1:13" s="59" customFormat="1" ht="24.95" customHeight="1" x14ac:dyDescent="0.15">
      <c r="C23" s="63" t="s">
        <v>95</v>
      </c>
      <c r="D23" s="63"/>
      <c r="E23" s="63"/>
      <c r="H23" s="402" t="s">
        <v>98</v>
      </c>
      <c r="I23" s="402"/>
      <c r="J23" s="402"/>
      <c r="K23" s="402"/>
      <c r="L23" s="402"/>
      <c r="M23" s="402"/>
    </row>
    <row r="24" spans="1:13" s="59" customFormat="1" ht="24.95" customHeight="1" x14ac:dyDescent="0.15">
      <c r="C24" s="63" t="s">
        <v>96</v>
      </c>
      <c r="D24" s="63"/>
      <c r="E24" s="63"/>
      <c r="H24" s="402" t="s">
        <v>97</v>
      </c>
      <c r="I24" s="402"/>
      <c r="J24" s="402"/>
      <c r="K24" s="402"/>
      <c r="L24" s="402"/>
      <c r="M24" s="402"/>
    </row>
    <row r="25" spans="1:13" s="59" customFormat="1" ht="15" customHeight="1" x14ac:dyDescent="0.15"/>
    <row r="26" spans="1:13" s="59" customFormat="1" ht="20.100000000000001" customHeight="1" x14ac:dyDescent="0.15">
      <c r="A26" s="59" t="s">
        <v>106</v>
      </c>
    </row>
    <row r="27" spans="1:13" s="59" customFormat="1" ht="24.95" customHeight="1" x14ac:dyDescent="0.15">
      <c r="A27" s="63" t="s">
        <v>107</v>
      </c>
    </row>
    <row r="28" spans="1:13" s="59" customFormat="1" ht="15" customHeight="1" x14ac:dyDescent="0.15"/>
    <row r="29" spans="1:13" s="59" customFormat="1" ht="20.100000000000001" customHeight="1" x14ac:dyDescent="0.15">
      <c r="A29" s="59" t="s">
        <v>93</v>
      </c>
    </row>
    <row r="30" spans="1:13" s="59" customFormat="1" ht="24.95" customHeight="1" x14ac:dyDescent="0.15">
      <c r="A30" s="63" t="s">
        <v>101</v>
      </c>
    </row>
    <row r="31" spans="1:13" s="59" customFormat="1" ht="20.100000000000001" customHeight="1" x14ac:dyDescent="0.15"/>
    <row r="32" spans="1:1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</sheetData>
  <sheetProtection selectLockedCells="1"/>
  <mergeCells count="11">
    <mergeCell ref="I1:BB1"/>
    <mergeCell ref="A12:BB12"/>
    <mergeCell ref="A13:BB13"/>
    <mergeCell ref="AO2:BB2"/>
    <mergeCell ref="H24:M24"/>
    <mergeCell ref="H23:M23"/>
    <mergeCell ref="AX7:AY7"/>
    <mergeCell ref="AO3:BB3"/>
    <mergeCell ref="P9:AL9"/>
    <mergeCell ref="AO5:BB5"/>
    <mergeCell ref="A11:BB1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報酬支給額証明書(入力・提出用)</vt:lpstr>
      <vt:lpstr>報酬支給額証明書(記入例) </vt:lpstr>
      <vt:lpstr>記載例　差額精算</vt:lpstr>
      <vt:lpstr>'記載例　差額精算'!Print_Area</vt:lpstr>
      <vt:lpstr>'報酬支給額証明書(記入例) '!Print_Area</vt:lpstr>
      <vt:lpstr>'報酬支給額証明書(入力・提出用)'!Print_Area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公立学校共済組合</dc:creator>
  <cp:lastModifiedBy>USER</cp:lastModifiedBy>
  <cp:lastPrinted>2016-01-13T02:38:01Z</cp:lastPrinted>
  <dcterms:created xsi:type="dcterms:W3CDTF">1997-01-08T22:48:59Z</dcterms:created>
  <dcterms:modified xsi:type="dcterms:W3CDTF">2022-11-17T00:58:23Z</dcterms:modified>
</cp:coreProperties>
</file>