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3_共通\給付班（資格)\01 任継\00 通知\02 任継新規加入(年度末退職者)\R7\ホームページ\"/>
    </mc:Choice>
  </mc:AlternateContent>
  <xr:revisionPtr revIDLastSave="0" documentId="13_ncr:1_{9B54A861-628A-4631-8D55-AA8BF08A3811}" xr6:coauthVersionLast="47" xr6:coauthVersionMax="47" xr10:uidLastSave="{00000000-0000-0000-0000-000000000000}"/>
  <bookViews>
    <workbookView xWindow="-120" yWindow="-120" windowWidth="29040" windowHeight="15720" activeTab="1" xr2:uid="{00000000-000D-0000-FFFF-FFFF00000000}"/>
  </bookViews>
  <sheets>
    <sheet name="試算表 【年度末退職者用】" sheetId="3" r:id="rId1"/>
    <sheet name="試算表【年度途中退職者用】" sheetId="1" r:id="rId2"/>
    <sheet name="マスタ" sheetId="2" r:id="rId3"/>
  </sheets>
  <definedNames>
    <definedName name="_xlnm.Print_Area" localSheetId="0">'試算表 【年度末退職者用】'!$A$1:$N$106</definedName>
    <definedName name="_xlnm.Print_Area" localSheetId="1">試算表【年度途中退職者用】!$A$1:$N$105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 i="3" l="1"/>
  <c r="E17" i="3" s="1"/>
  <c r="E84" i="3" s="1"/>
  <c r="E16" i="3" l="1"/>
  <c r="E18" i="3"/>
  <c r="E85" i="3" s="1"/>
  <c r="E47" i="3"/>
  <c r="E77" i="3"/>
  <c r="E45" i="3"/>
  <c r="E51" i="3"/>
  <c r="E67" i="3"/>
  <c r="E83" i="3"/>
  <c r="E37" i="3"/>
  <c r="E90" i="3"/>
  <c r="E46" i="3"/>
  <c r="E52" i="3"/>
  <c r="F7" i="1"/>
  <c r="F16" i="1" s="1"/>
  <c r="B38" i="1"/>
  <c r="B36" i="1"/>
  <c r="F60" i="1" l="1"/>
  <c r="F36" i="1"/>
  <c r="E53" i="3"/>
  <c r="E19" i="3"/>
  <c r="E91" i="3"/>
  <c r="E38" i="3"/>
  <c r="E89" i="3"/>
  <c r="E36" i="3"/>
  <c r="E39" i="3"/>
  <c r="E48" i="3"/>
  <c r="F17" i="1"/>
  <c r="F18" i="1"/>
  <c r="B60" i="1"/>
  <c r="F61" i="1" l="1"/>
  <c r="F63" i="1" s="1"/>
  <c r="F46" i="1"/>
  <c r="F37" i="1"/>
  <c r="F19" i="1"/>
  <c r="F62" i="1"/>
  <c r="F47" i="1"/>
  <c r="F38" i="1"/>
  <c r="F77" i="1"/>
  <c r="F90" i="1"/>
  <c r="F79" i="1"/>
  <c r="E99" i="3"/>
  <c r="E101" i="3"/>
  <c r="E100" i="3"/>
  <c r="E79" i="3"/>
  <c r="E63" i="3"/>
  <c r="E69" i="3"/>
  <c r="E61" i="3"/>
  <c r="B77" i="1"/>
  <c r="B89" i="1"/>
  <c r="B91" i="1" s="1"/>
  <c r="F91" i="1" s="1"/>
  <c r="B83" i="1"/>
  <c r="B85" i="1" s="1"/>
  <c r="F85" i="1" s="1"/>
  <c r="B66" i="1"/>
  <c r="B68" i="1" s="1"/>
  <c r="F66" i="1" s="1"/>
  <c r="B50" i="1"/>
  <c r="B52" i="1" s="1"/>
  <c r="F50" i="1" s="1"/>
  <c r="B45" i="1"/>
  <c r="B47" i="1" s="1"/>
  <c r="F45" i="1" s="1"/>
  <c r="B99" i="1"/>
  <c r="F99" i="1" s="1"/>
  <c r="F98" i="1" l="1"/>
  <c r="F100" i="1"/>
  <c r="F84" i="1"/>
  <c r="F89" i="1"/>
  <c r="F83" i="1"/>
  <c r="F52" i="1"/>
  <c r="F68" i="1"/>
  <c r="F51" i="1"/>
  <c r="F67" i="1"/>
  <c r="F48" i="1"/>
  <c r="F69" i="1"/>
  <c r="F101" i="1"/>
  <c r="F39" i="1"/>
  <c r="F78" i="1"/>
  <c r="F92" i="1" l="1"/>
  <c r="E86" i="3"/>
  <c r="E68" i="3"/>
  <c r="E70" i="3" s="1"/>
  <c r="E78" i="3"/>
  <c r="E80" i="3" s="1"/>
  <c r="E92" i="3"/>
  <c r="E54" i="3"/>
  <c r="E62" i="3"/>
  <c r="E64" i="3" s="1"/>
  <c r="E72" i="3" s="1"/>
  <c r="H39" i="1"/>
  <c r="F53" i="1"/>
  <c r="F80" i="1"/>
  <c r="F86" i="1"/>
  <c r="F94" i="1" l="1"/>
  <c r="H94" i="1" s="1"/>
  <c r="F55" i="1"/>
  <c r="H55" i="1" s="1"/>
  <c r="F71" i="1"/>
  <c r="H71" i="1" s="1"/>
  <c r="E102" i="3"/>
  <c r="G39" i="3" s="1"/>
  <c r="E94" i="3"/>
  <c r="E56" i="3"/>
  <c r="G72" i="3" l="1"/>
  <c r="G56" i="3"/>
  <c r="G94" i="3"/>
</calcChain>
</file>

<file path=xl/sharedStrings.xml><?xml version="1.0" encoding="utf-8"?>
<sst xmlns="http://schemas.openxmlformats.org/spreadsheetml/2006/main" count="379" uniqueCount="99">
  <si>
    <t>欄を入力してください。</t>
    <rPh sb="0" eb="1">
      <t>ラン</t>
    </rPh>
    <rPh sb="2" eb="4">
      <t>ニュウリョク</t>
    </rPh>
    <phoneticPr fontId="1"/>
  </si>
  <si>
    <t>退職時の標準報酬月額</t>
    <rPh sb="0" eb="3">
      <t>タイショクジ</t>
    </rPh>
    <rPh sb="4" eb="8">
      <t>ヒョウジュンホウシュウ</t>
    </rPh>
    <rPh sb="8" eb="10">
      <t>ゲツガク</t>
    </rPh>
    <phoneticPr fontId="1"/>
  </si>
  <si>
    <t>組合員の平均標準報酬月額</t>
    <rPh sb="0" eb="3">
      <t>クミアイイン</t>
    </rPh>
    <rPh sb="4" eb="6">
      <t>ヘイキン</t>
    </rPh>
    <rPh sb="6" eb="10">
      <t>ヒョウジュンホウシュウ</t>
    </rPh>
    <rPh sb="10" eb="12">
      <t>ゲツガク</t>
    </rPh>
    <phoneticPr fontId="1"/>
  </si>
  <si>
    <t>算定基礎月額(a)</t>
    <rPh sb="0" eb="2">
      <t>サンテイ</t>
    </rPh>
    <rPh sb="2" eb="4">
      <t>キソ</t>
    </rPh>
    <rPh sb="4" eb="6">
      <t>ゲツガク</t>
    </rPh>
    <phoneticPr fontId="1"/>
  </si>
  <si>
    <t>円</t>
    <rPh sb="0" eb="1">
      <t>エン</t>
    </rPh>
    <phoneticPr fontId="1"/>
  </si>
  <si>
    <t>円で掛金を算出します。</t>
    <rPh sb="0" eb="1">
      <t>エン</t>
    </rPh>
    <rPh sb="2" eb="4">
      <t>カケキン</t>
    </rPh>
    <rPh sb="5" eb="7">
      <t>サンシュツ</t>
    </rPh>
    <phoneticPr fontId="1"/>
  </si>
  <si>
    <t>掛金率(b)</t>
    <rPh sb="0" eb="3">
      <t>カケキンリツ</t>
    </rPh>
    <phoneticPr fontId="1"/>
  </si>
  <si>
    <t>短期</t>
    <rPh sb="0" eb="2">
      <t>タンキ</t>
    </rPh>
    <phoneticPr fontId="1"/>
  </si>
  <si>
    <t>介護</t>
    <rPh sb="0" eb="2">
      <t>カイゴ</t>
    </rPh>
    <phoneticPr fontId="1"/>
  </si>
  <si>
    <t>/1,000</t>
    <phoneticPr fontId="1"/>
  </si>
  <si>
    <t>介護保険料納付</t>
    <rPh sb="0" eb="2">
      <t>カイゴ</t>
    </rPh>
    <rPh sb="2" eb="4">
      <t>ホケン</t>
    </rPh>
    <rPh sb="4" eb="5">
      <t>リョウ</t>
    </rPh>
    <rPh sb="5" eb="7">
      <t>ノウフ</t>
    </rPh>
    <phoneticPr fontId="1"/>
  </si>
  <si>
    <t>1:該当 2:非該当</t>
    <rPh sb="2" eb="4">
      <t>ガイトウ</t>
    </rPh>
    <rPh sb="7" eb="10">
      <t>ヒガイトウ</t>
    </rPh>
    <phoneticPr fontId="1"/>
  </si>
  <si>
    <t>任意継続掛金(月額)</t>
    <rPh sb="0" eb="4">
      <t>ニンイケイゾク</t>
    </rPh>
    <rPh sb="4" eb="6">
      <t>カケキン</t>
    </rPh>
    <rPh sb="7" eb="9">
      <t>ゲツガク</t>
    </rPh>
    <phoneticPr fontId="1"/>
  </si>
  <si>
    <t>(a☓b)</t>
    <phoneticPr fontId="1"/>
  </si>
  <si>
    <t>月額計</t>
    <rPh sb="0" eb="2">
      <t>ゲツガク</t>
    </rPh>
    <rPh sb="2" eb="3">
      <t>ケイ</t>
    </rPh>
    <phoneticPr fontId="1"/>
  </si>
  <si>
    <t>(円未満切捨て)…A</t>
    <rPh sb="1" eb="2">
      <t>エン</t>
    </rPh>
    <rPh sb="2" eb="4">
      <t>ミマン</t>
    </rPh>
    <rPh sb="4" eb="5">
      <t>キ</t>
    </rPh>
    <rPh sb="5" eb="6">
      <t>ス</t>
    </rPh>
    <phoneticPr fontId="1"/>
  </si>
  <si>
    <t>(円未満切捨て)…B</t>
    <rPh sb="1" eb="2">
      <t>エン</t>
    </rPh>
    <rPh sb="2" eb="4">
      <t>ミマン</t>
    </rPh>
    <rPh sb="4" eb="5">
      <t>キ</t>
    </rPh>
    <rPh sb="5" eb="6">
      <t>ス</t>
    </rPh>
    <phoneticPr fontId="1"/>
  </si>
  <si>
    <t>加入月</t>
    <rPh sb="0" eb="2">
      <t>カニュウ</t>
    </rPh>
    <rPh sb="2" eb="3">
      <t>ツキ</t>
    </rPh>
    <phoneticPr fontId="1"/>
  </si>
  <si>
    <t>月加入</t>
    <rPh sb="0" eb="1">
      <t>ツキ</t>
    </rPh>
    <rPh sb="1" eb="3">
      <t>カニュウ</t>
    </rPh>
    <phoneticPr fontId="1"/>
  </si>
  <si>
    <t>(退職日の翌日が属する月)</t>
    <rPh sb="1" eb="4">
      <t>タイショクビ</t>
    </rPh>
    <rPh sb="5" eb="7">
      <t>ヨクジツ</t>
    </rPh>
    <rPh sb="8" eb="9">
      <t>ゾク</t>
    </rPh>
    <rPh sb="11" eb="12">
      <t>ツキ</t>
    </rPh>
    <phoneticPr fontId="1"/>
  </si>
  <si>
    <r>
      <rPr>
        <b/>
        <u/>
        <sz val="12"/>
        <color theme="1"/>
        <rFont val="游ゴシック"/>
        <family val="3"/>
        <charset val="128"/>
        <scheme val="minor"/>
      </rPr>
      <t>掛金払込方法</t>
    </r>
    <r>
      <rPr>
        <b/>
        <u/>
        <sz val="10"/>
        <color theme="1"/>
        <rFont val="游ゴシック"/>
        <family val="3"/>
        <charset val="128"/>
        <scheme val="minor"/>
      </rPr>
      <t xml:space="preserve">
</t>
    </r>
    <r>
      <rPr>
        <b/>
        <sz val="10"/>
        <color theme="1"/>
        <rFont val="游ゴシック"/>
        <family val="3"/>
        <charset val="128"/>
        <scheme val="minor"/>
      </rPr>
      <t>❶</t>
    </r>
    <r>
      <rPr>
        <sz val="10"/>
        <color theme="1"/>
        <rFont val="游ゴシック"/>
        <family val="3"/>
        <charset val="128"/>
        <scheme val="minor"/>
      </rPr>
      <t>１２か月分前納　❷６か月分前納　❸４月分・５月から翌年３月分(１１か月分前納)　
❹４月分・５月から９月・１０月から翌年３月分(５か月分前納・６か月分前納)　❺各月払い　のいずれかを選択できます。
❶～❹については、前納による掛金額の割引制度があり、途中で脱退した場合は、未経過月分の掛金は還付します。
❺各月払いを選択した場合、毎月、納付期限までに納入されないときは脱退となりますのでご注意ください。</t>
    </r>
    <rPh sb="0" eb="2">
      <t>カケキン</t>
    </rPh>
    <rPh sb="2" eb="4">
      <t>ハライコミ</t>
    </rPh>
    <rPh sb="4" eb="6">
      <t>ホウホウ</t>
    </rPh>
    <rPh sb="11" eb="13">
      <t>ゲツブン</t>
    </rPh>
    <rPh sb="13" eb="15">
      <t>ゼンノウ</t>
    </rPh>
    <rPh sb="19" eb="20">
      <t>ゲツ</t>
    </rPh>
    <rPh sb="20" eb="21">
      <t>ブン</t>
    </rPh>
    <rPh sb="21" eb="23">
      <t>ゼンノウ</t>
    </rPh>
    <rPh sb="26" eb="27">
      <t>ガツ</t>
    </rPh>
    <rPh sb="27" eb="28">
      <t>ブン</t>
    </rPh>
    <rPh sb="30" eb="31">
      <t>ガツ</t>
    </rPh>
    <rPh sb="33" eb="35">
      <t>ヨクトシ</t>
    </rPh>
    <rPh sb="36" eb="38">
      <t>ガツブン</t>
    </rPh>
    <rPh sb="42" eb="43">
      <t>ゲツ</t>
    </rPh>
    <rPh sb="43" eb="44">
      <t>ブン</t>
    </rPh>
    <rPh sb="44" eb="46">
      <t>ゼンノウ</t>
    </rPh>
    <rPh sb="51" eb="53">
      <t>ガツブン</t>
    </rPh>
    <rPh sb="55" eb="56">
      <t>ガツ</t>
    </rPh>
    <rPh sb="59" eb="60">
      <t>ガツ</t>
    </rPh>
    <rPh sb="63" eb="64">
      <t>ガツ</t>
    </rPh>
    <rPh sb="66" eb="68">
      <t>ヨクトシ</t>
    </rPh>
    <rPh sb="69" eb="70">
      <t>ガツ</t>
    </rPh>
    <rPh sb="70" eb="71">
      <t>ブン</t>
    </rPh>
    <rPh sb="74" eb="75">
      <t>ゲツ</t>
    </rPh>
    <rPh sb="75" eb="78">
      <t>ブンゼンノウ</t>
    </rPh>
    <rPh sb="81" eb="83">
      <t>ゲツブン</t>
    </rPh>
    <rPh sb="83" eb="85">
      <t>ゼンノウ</t>
    </rPh>
    <rPh sb="88" eb="90">
      <t>カクツキ</t>
    </rPh>
    <rPh sb="90" eb="91">
      <t>バラ</t>
    </rPh>
    <rPh sb="99" eb="101">
      <t>センタク</t>
    </rPh>
    <rPh sb="116" eb="118">
      <t>ゼンノウ</t>
    </rPh>
    <rPh sb="121" eb="124">
      <t>カケキンガク</t>
    </rPh>
    <rPh sb="125" eb="129">
      <t>ワリビキセイド</t>
    </rPh>
    <rPh sb="133" eb="135">
      <t>トチュウ</t>
    </rPh>
    <rPh sb="136" eb="138">
      <t>ダッタイ</t>
    </rPh>
    <rPh sb="140" eb="142">
      <t>バアイ</t>
    </rPh>
    <phoneticPr fontId="1"/>
  </si>
  <si>
    <t>初年度掛金額の試算</t>
    <rPh sb="0" eb="3">
      <t>ショネンド</t>
    </rPh>
    <rPh sb="3" eb="6">
      <t>カケキンガク</t>
    </rPh>
    <rPh sb="7" eb="9">
      <t>シサン</t>
    </rPh>
    <phoneticPr fontId="1"/>
  </si>
  <si>
    <t>前納月数</t>
    <rPh sb="0" eb="2">
      <t>ゼンノウ</t>
    </rPh>
    <rPh sb="2" eb="3">
      <t>ツキ</t>
    </rPh>
    <rPh sb="3" eb="4">
      <t>スウ</t>
    </rPh>
    <phoneticPr fontId="1"/>
  </si>
  <si>
    <t>前納率</t>
    <rPh sb="0" eb="2">
      <t>ゼンノウ</t>
    </rPh>
    <rPh sb="2" eb="3">
      <t>リツ</t>
    </rPh>
    <phoneticPr fontId="1"/>
  </si>
  <si>
    <t>短期</t>
    <rPh sb="0" eb="2">
      <t>タンキ</t>
    </rPh>
    <phoneticPr fontId="1"/>
  </si>
  <si>
    <t>介護</t>
    <rPh sb="0" eb="2">
      <t>カイゴ</t>
    </rPh>
    <phoneticPr fontId="1"/>
  </si>
  <si>
    <t>初年度計</t>
    <rPh sb="0" eb="3">
      <t>ショネンド</t>
    </rPh>
    <rPh sb="3" eb="4">
      <t>ケイ</t>
    </rPh>
    <phoneticPr fontId="1"/>
  </si>
  <si>
    <t>円</t>
    <rPh sb="0" eb="1">
      <t>エン</t>
    </rPh>
    <phoneticPr fontId="1"/>
  </si>
  <si>
    <t>(B)</t>
    <phoneticPr fontId="1"/>
  </si>
  <si>
    <t>円❺の各月払いより安くなります。</t>
    <rPh sb="0" eb="1">
      <t>エン</t>
    </rPh>
    <rPh sb="3" eb="5">
      <t>カクツキ</t>
    </rPh>
    <rPh sb="5" eb="6">
      <t>バラ</t>
    </rPh>
    <rPh sb="9" eb="10">
      <t>ヤス</t>
    </rPh>
    <phoneticPr fontId="1"/>
  </si>
  <si>
    <t>前納月数【前期】</t>
    <rPh sb="0" eb="2">
      <t>ゼンノウ</t>
    </rPh>
    <rPh sb="2" eb="4">
      <t>ゲッスウ</t>
    </rPh>
    <rPh sb="5" eb="7">
      <t>ゼンキ</t>
    </rPh>
    <phoneticPr fontId="1"/>
  </si>
  <si>
    <t>前納率　【前期】</t>
    <rPh sb="0" eb="3">
      <t>ゼンノウリツ</t>
    </rPh>
    <rPh sb="4" eb="8">
      <t>(ゼンキ)</t>
    </rPh>
    <phoneticPr fontId="1"/>
  </si>
  <si>
    <t>前納月数【後期】</t>
    <rPh sb="0" eb="2">
      <t>ゼンノウ</t>
    </rPh>
    <rPh sb="2" eb="4">
      <t>ゲッスウ</t>
    </rPh>
    <rPh sb="5" eb="7">
      <t>コウキ</t>
    </rPh>
    <phoneticPr fontId="1"/>
  </si>
  <si>
    <t>前納率　【後期】</t>
    <rPh sb="0" eb="3">
      <t>ゼンノウリツ</t>
    </rPh>
    <rPh sb="5" eb="7">
      <t>コウキ</t>
    </rPh>
    <phoneticPr fontId="1"/>
  </si>
  <si>
    <t>【前期】</t>
    <rPh sb="0" eb="4">
      <t>(ゼンキ)</t>
    </rPh>
    <phoneticPr fontId="1"/>
  </si>
  <si>
    <t>～９月</t>
    <rPh sb="2" eb="3">
      <t>ガツ</t>
    </rPh>
    <phoneticPr fontId="1"/>
  </si>
  <si>
    <t>･･･D</t>
    <phoneticPr fontId="1"/>
  </si>
  <si>
    <t>計</t>
    <rPh sb="0" eb="1">
      <t>ケイ</t>
    </rPh>
    <phoneticPr fontId="1"/>
  </si>
  <si>
    <t>【後期】</t>
    <rPh sb="0" eb="4">
      <t>(コウキ)</t>
    </rPh>
    <phoneticPr fontId="1"/>
  </si>
  <si>
    <t>～３月</t>
    <rPh sb="2" eb="3">
      <t>ガツ</t>
    </rPh>
    <phoneticPr fontId="1"/>
  </si>
  <si>
    <t>･･･E</t>
    <phoneticPr fontId="1"/>
  </si>
  <si>
    <t>【４月分】</t>
    <rPh sb="2" eb="3">
      <t>ガツ</t>
    </rPh>
    <rPh sb="3" eb="4">
      <t>ブン</t>
    </rPh>
    <phoneticPr fontId="1"/>
  </si>
  <si>
    <t>(A)</t>
    <phoneticPr fontId="1"/>
  </si>
  <si>
    <t>前納月数</t>
    <rPh sb="0" eb="3">
      <t>ゼンノウツキ</t>
    </rPh>
    <rPh sb="3" eb="4">
      <t>スウ</t>
    </rPh>
    <phoneticPr fontId="1"/>
  </si>
  <si>
    <t>【11か月分】</t>
    <rPh sb="4" eb="5">
      <t>ゲツ</t>
    </rPh>
    <rPh sb="5" eb="6">
      <t>ブン</t>
    </rPh>
    <phoneticPr fontId="1"/>
  </si>
  <si>
    <t>･･･F</t>
    <phoneticPr fontId="1"/>
  </si>
  <si>
    <t>初年度</t>
    <rPh sb="0" eb="3">
      <t>ショネンド</t>
    </rPh>
    <phoneticPr fontId="1"/>
  </si>
  <si>
    <t>【５か月分】</t>
    <rPh sb="3" eb="4">
      <t>ゲツ</t>
    </rPh>
    <rPh sb="4" eb="5">
      <t>ブン</t>
    </rPh>
    <phoneticPr fontId="1"/>
  </si>
  <si>
    <t>･･･G</t>
    <phoneticPr fontId="1"/>
  </si>
  <si>
    <t>【６か月分】</t>
    <rPh sb="3" eb="4">
      <t>ゲツ</t>
    </rPh>
    <rPh sb="4" eb="5">
      <t>ブン</t>
    </rPh>
    <phoneticPr fontId="1"/>
  </si>
  <si>
    <t>･･･H</t>
    <phoneticPr fontId="1"/>
  </si>
  <si>
    <t>納入月数</t>
    <rPh sb="0" eb="2">
      <t>ノウニュウ</t>
    </rPh>
    <rPh sb="2" eb="4">
      <t>ツキスウ</t>
    </rPh>
    <phoneticPr fontId="1"/>
  </si>
  <si>
    <t>･･･I</t>
    <phoneticPr fontId="1"/>
  </si>
  <si>
    <t>前納率</t>
    <rPh sb="0" eb="3">
      <t>ゼンノウリツ</t>
    </rPh>
    <phoneticPr fontId="1"/>
  </si>
  <si>
    <t>❶１２か月分前納【年一括払い：年度分を一括で納入していただきます】</t>
    <rPh sb="4" eb="5">
      <t>ゲツ</t>
    </rPh>
    <rPh sb="5" eb="6">
      <t>ブン</t>
    </rPh>
    <rPh sb="6" eb="8">
      <t>ゼンノウ</t>
    </rPh>
    <rPh sb="9" eb="10">
      <t>ネン</t>
    </rPh>
    <rPh sb="10" eb="12">
      <t>イッカツ</t>
    </rPh>
    <rPh sb="12" eb="13">
      <t>バラ</t>
    </rPh>
    <rPh sb="15" eb="17">
      <t>ネンド</t>
    </rPh>
    <rPh sb="17" eb="18">
      <t>ブン</t>
    </rPh>
    <rPh sb="19" eb="21">
      <t>イッカツ</t>
    </rPh>
    <rPh sb="22" eb="24">
      <t>ノウニュウ</t>
    </rPh>
    <phoneticPr fontId="1"/>
  </si>
  <si>
    <t>❷６か月分前納【半期払い：年度分を前後期に分割して納入していただきます】</t>
    <rPh sb="3" eb="4">
      <t>ゲツ</t>
    </rPh>
    <rPh sb="4" eb="5">
      <t>ブン</t>
    </rPh>
    <rPh sb="5" eb="7">
      <t>ゼンノウ</t>
    </rPh>
    <rPh sb="8" eb="10">
      <t>ハンキ</t>
    </rPh>
    <rPh sb="10" eb="11">
      <t>バラ</t>
    </rPh>
    <rPh sb="13" eb="15">
      <t>ネンド</t>
    </rPh>
    <rPh sb="15" eb="16">
      <t>ブン</t>
    </rPh>
    <rPh sb="17" eb="18">
      <t>ゼン</t>
    </rPh>
    <rPh sb="18" eb="20">
      <t>コウキ</t>
    </rPh>
    <rPh sb="21" eb="23">
      <t>ブンカツ</t>
    </rPh>
    <rPh sb="25" eb="27">
      <t>ノウニュウ</t>
    </rPh>
    <phoneticPr fontId="1"/>
  </si>
  <si>
    <t>❸４月分・５月から翌年３月分(１１か月分前納)【４月(各月)＋１１か月分一括納入】</t>
    <rPh sb="2" eb="4">
      <t>ガツブン</t>
    </rPh>
    <rPh sb="6" eb="7">
      <t>ガツ</t>
    </rPh>
    <rPh sb="9" eb="11">
      <t>ヨクトシ</t>
    </rPh>
    <rPh sb="12" eb="13">
      <t>ガツ</t>
    </rPh>
    <rPh sb="13" eb="14">
      <t>ブン</t>
    </rPh>
    <rPh sb="18" eb="19">
      <t>ゲツ</t>
    </rPh>
    <rPh sb="19" eb="20">
      <t>ブン</t>
    </rPh>
    <rPh sb="20" eb="22">
      <t>ゼンノウ</t>
    </rPh>
    <rPh sb="25" eb="26">
      <t>ガツ</t>
    </rPh>
    <rPh sb="27" eb="29">
      <t>カクツキ</t>
    </rPh>
    <rPh sb="34" eb="35">
      <t>ツキ</t>
    </rPh>
    <rPh sb="35" eb="36">
      <t>ブン</t>
    </rPh>
    <rPh sb="36" eb="38">
      <t>イッカツ</t>
    </rPh>
    <rPh sb="38" eb="40">
      <t>ノウニュウ</t>
    </rPh>
    <phoneticPr fontId="1"/>
  </si>
  <si>
    <t>❹４月分・５月から９月・１０月から翌年３月分(５か月分前納・６か月分前納)【４月(各月)+５か月分+半期分納入】</t>
    <rPh sb="39" eb="40">
      <t>ガツ</t>
    </rPh>
    <rPh sb="41" eb="43">
      <t>カクツキ</t>
    </rPh>
    <rPh sb="47" eb="48">
      <t>ゲツ</t>
    </rPh>
    <rPh sb="48" eb="49">
      <t>ブン</t>
    </rPh>
    <rPh sb="50" eb="53">
      <t>ハンキブン</t>
    </rPh>
    <rPh sb="53" eb="55">
      <t>ノウニュウ</t>
    </rPh>
    <phoneticPr fontId="1"/>
  </si>
  <si>
    <t>❺各月払い</t>
    <rPh sb="1" eb="3">
      <t>カクツキ</t>
    </rPh>
    <rPh sb="3" eb="4">
      <t>バラ</t>
    </rPh>
    <phoneticPr fontId="1"/>
  </si>
  <si>
    <t>(B×D、円未満四捨五入)</t>
    <rPh sb="5" eb="8">
      <t>エンミマン</t>
    </rPh>
    <rPh sb="8" eb="12">
      <t>シシャゴニュウ</t>
    </rPh>
    <phoneticPr fontId="1"/>
  </si>
  <si>
    <t>(A×E、円未満四捨五入)</t>
    <rPh sb="5" eb="6">
      <t>エン</t>
    </rPh>
    <rPh sb="6" eb="8">
      <t>ミマン</t>
    </rPh>
    <rPh sb="8" eb="12">
      <t>シシャゴニュウ</t>
    </rPh>
    <phoneticPr fontId="1"/>
  </si>
  <si>
    <t>(B×E、円未満四捨五入)</t>
    <rPh sb="5" eb="8">
      <t>エンミマン</t>
    </rPh>
    <rPh sb="8" eb="12">
      <t>シシャゴニュウ</t>
    </rPh>
    <phoneticPr fontId="1"/>
  </si>
  <si>
    <t>(A×F、円未満四捨五入)</t>
    <rPh sb="5" eb="6">
      <t>エン</t>
    </rPh>
    <rPh sb="6" eb="8">
      <t>ミマン</t>
    </rPh>
    <rPh sb="8" eb="12">
      <t>シシャゴニュウ</t>
    </rPh>
    <phoneticPr fontId="1"/>
  </si>
  <si>
    <t>(B×G、円未満四捨五入)</t>
    <rPh sb="5" eb="6">
      <t>エン</t>
    </rPh>
    <rPh sb="6" eb="8">
      <t>ミマン</t>
    </rPh>
    <rPh sb="8" eb="12">
      <t>シシャゴニュウ</t>
    </rPh>
    <phoneticPr fontId="1"/>
  </si>
  <si>
    <t>(A×H、円未満四捨五入)</t>
    <rPh sb="5" eb="8">
      <t>エンミマン</t>
    </rPh>
    <rPh sb="8" eb="12">
      <t>シシャゴニュウ</t>
    </rPh>
    <phoneticPr fontId="1"/>
  </si>
  <si>
    <t>(B×H、円未満四捨五入)</t>
    <rPh sb="5" eb="6">
      <t>エン</t>
    </rPh>
    <rPh sb="6" eb="8">
      <t>ミマン</t>
    </rPh>
    <rPh sb="8" eb="12">
      <t>シシャゴニュウ</t>
    </rPh>
    <phoneticPr fontId="1"/>
  </si>
  <si>
    <t>（注）上記の試算❶及び❷は、退職前に納入する場合(全月数が前納対象の場合)の掛金額です。</t>
    <rPh sb="1" eb="2">
      <t>チュウ</t>
    </rPh>
    <rPh sb="3" eb="5">
      <t>ジョウキ</t>
    </rPh>
    <rPh sb="6" eb="8">
      <t>シサン</t>
    </rPh>
    <rPh sb="9" eb="10">
      <t>オヨ</t>
    </rPh>
    <rPh sb="14" eb="17">
      <t>タイショクマエ</t>
    </rPh>
    <rPh sb="18" eb="20">
      <t>ノウニュウ</t>
    </rPh>
    <rPh sb="22" eb="24">
      <t>バアイ</t>
    </rPh>
    <rPh sb="25" eb="28">
      <t>ゼンツキスウ</t>
    </rPh>
    <rPh sb="29" eb="31">
      <t>ゼンノウ</t>
    </rPh>
    <rPh sb="31" eb="33">
      <t>タイショウ</t>
    </rPh>
    <rPh sb="34" eb="36">
      <t>バアイ</t>
    </rPh>
    <rPh sb="38" eb="41">
      <t>カケキンガク</t>
    </rPh>
    <phoneticPr fontId="1"/>
  </si>
  <si>
    <t>　   　退職後に納入する場合は、加入月の翌月以後が前納対象となるので、掛金額は上記試算額と異なります。</t>
    <rPh sb="5" eb="7">
      <t>タイショク</t>
    </rPh>
    <rPh sb="7" eb="8">
      <t>ゴ</t>
    </rPh>
    <rPh sb="9" eb="11">
      <t>ノウニュウ</t>
    </rPh>
    <rPh sb="13" eb="15">
      <t>バアイ</t>
    </rPh>
    <rPh sb="17" eb="20">
      <t>カニュウツキ</t>
    </rPh>
    <rPh sb="21" eb="25">
      <t>ヨクツキイゴ</t>
    </rPh>
    <rPh sb="26" eb="28">
      <t>ゼンノウ</t>
    </rPh>
    <rPh sb="28" eb="30">
      <t>タイショウ</t>
    </rPh>
    <rPh sb="36" eb="39">
      <t>カケキンガク</t>
    </rPh>
    <rPh sb="40" eb="42">
      <t>ジョウキ</t>
    </rPh>
    <rPh sb="42" eb="44">
      <t>シサン</t>
    </rPh>
    <rPh sb="44" eb="45">
      <t>ガク</t>
    </rPh>
    <rPh sb="46" eb="47">
      <t>コト</t>
    </rPh>
    <phoneticPr fontId="1"/>
  </si>
  <si>
    <t>加入月</t>
    <rPh sb="0" eb="3">
      <t>カニュウツキ</t>
    </rPh>
    <phoneticPr fontId="1"/>
  </si>
  <si>
    <t>年一括納入月数</t>
    <rPh sb="0" eb="1">
      <t>ネン</t>
    </rPh>
    <rPh sb="1" eb="3">
      <t>イッカツ</t>
    </rPh>
    <rPh sb="3" eb="5">
      <t>ノウニュウ</t>
    </rPh>
    <rPh sb="5" eb="7">
      <t>ツキスウ</t>
    </rPh>
    <phoneticPr fontId="1"/>
  </si>
  <si>
    <t>前期納入月数</t>
    <rPh sb="0" eb="2">
      <t>ゼンキ</t>
    </rPh>
    <rPh sb="2" eb="4">
      <t>ノウニュウ</t>
    </rPh>
    <rPh sb="4" eb="6">
      <t>ツキスウ</t>
    </rPh>
    <phoneticPr fontId="1"/>
  </si>
  <si>
    <t>後期納入月数</t>
    <rPh sb="0" eb="2">
      <t>コウキ</t>
    </rPh>
    <rPh sb="2" eb="4">
      <t>ノウニュウ</t>
    </rPh>
    <rPh sb="4" eb="6">
      <t>ツキスウ</t>
    </rPh>
    <phoneticPr fontId="1"/>
  </si>
  <si>
    <t>１+11</t>
    <phoneticPr fontId="1"/>
  </si>
  <si>
    <t>【〇月分】</t>
    <rPh sb="2" eb="3">
      <t>ガツ</t>
    </rPh>
    <rPh sb="3" eb="4">
      <t>ブン</t>
    </rPh>
    <phoneticPr fontId="1"/>
  </si>
  <si>
    <t>【〇か月分】</t>
    <rPh sb="3" eb="4">
      <t>ゲツ</t>
    </rPh>
    <rPh sb="4" eb="5">
      <t>ブン</t>
    </rPh>
    <phoneticPr fontId="1"/>
  </si>
  <si>
    <t>❸〇月分・〇月から翌年３月分(〇か月分前納)【〇月(各月)＋〇か月分一括納入】</t>
    <rPh sb="2" eb="4">
      <t>ガツブン</t>
    </rPh>
    <rPh sb="6" eb="7">
      <t>ガツ</t>
    </rPh>
    <rPh sb="9" eb="11">
      <t>ヨクトシ</t>
    </rPh>
    <rPh sb="12" eb="13">
      <t>ガツ</t>
    </rPh>
    <rPh sb="13" eb="14">
      <t>ブン</t>
    </rPh>
    <rPh sb="17" eb="18">
      <t>ゲツ</t>
    </rPh>
    <rPh sb="18" eb="19">
      <t>ブン</t>
    </rPh>
    <rPh sb="19" eb="21">
      <t>ゼンノウ</t>
    </rPh>
    <rPh sb="24" eb="25">
      <t>ガツ</t>
    </rPh>
    <rPh sb="26" eb="28">
      <t>カクツキ</t>
    </rPh>
    <rPh sb="32" eb="33">
      <t>ツキ</t>
    </rPh>
    <rPh sb="33" eb="34">
      <t>ブン</t>
    </rPh>
    <rPh sb="34" eb="36">
      <t>イッカツ</t>
    </rPh>
    <rPh sb="36" eb="38">
      <t>ノウニュウ</t>
    </rPh>
    <phoneticPr fontId="1"/>
  </si>
  <si>
    <t>②1+〇</t>
    <phoneticPr fontId="1"/>
  </si>
  <si>
    <t>①1+〇+6</t>
    <phoneticPr fontId="1"/>
  </si>
  <si>
    <t>②1+〇+6</t>
    <phoneticPr fontId="1"/>
  </si>
  <si>
    <t>❹ 〇月分・〇月から９月・９月から翌年３月分(〇か月分前納・６か月分前納)【〇月(各月)+〇か月分+半期分納入】(加入月：４月～８月)
　 〇月から翌年３月分(〇か月分前納)【〇月(各月)+〇か月分納入】(加入月：９月～翌年３月)</t>
    <rPh sb="39" eb="40">
      <t>ガツ</t>
    </rPh>
    <rPh sb="41" eb="43">
      <t>カクツキ</t>
    </rPh>
    <rPh sb="47" eb="48">
      <t>ゲツ</t>
    </rPh>
    <rPh sb="48" eb="49">
      <t>ブン</t>
    </rPh>
    <rPh sb="50" eb="53">
      <t>ハンキブン</t>
    </rPh>
    <rPh sb="53" eb="55">
      <t>ノウニュウ</t>
    </rPh>
    <rPh sb="57" eb="60">
      <t>カニュウツキ</t>
    </rPh>
    <rPh sb="62" eb="63">
      <t>ガツ</t>
    </rPh>
    <rPh sb="65" eb="66">
      <t>ガツ</t>
    </rPh>
    <rPh sb="71" eb="72">
      <t>ツキ</t>
    </rPh>
    <rPh sb="74" eb="76">
      <t>ヨクトシ</t>
    </rPh>
    <rPh sb="77" eb="78">
      <t>ガツ</t>
    </rPh>
    <rPh sb="78" eb="79">
      <t>ブン</t>
    </rPh>
    <rPh sb="82" eb="83">
      <t>ゲツ</t>
    </rPh>
    <rPh sb="83" eb="84">
      <t>ブン</t>
    </rPh>
    <rPh sb="84" eb="86">
      <t>ゼンノウ</t>
    </rPh>
    <rPh sb="89" eb="90">
      <t>ツキ</t>
    </rPh>
    <rPh sb="91" eb="93">
      <t>カクツキ</t>
    </rPh>
    <rPh sb="97" eb="99">
      <t>ゲツブン</t>
    </rPh>
    <rPh sb="99" eb="101">
      <t>ノウニュウ</t>
    </rPh>
    <rPh sb="103" eb="106">
      <t>カニュウツキ</t>
    </rPh>
    <rPh sb="108" eb="109">
      <t>ガツ</t>
    </rPh>
    <rPh sb="110" eb="112">
      <t>ヨクトシ</t>
    </rPh>
    <rPh sb="113" eb="114">
      <t>ガツ</t>
    </rPh>
    <phoneticPr fontId="1"/>
  </si>
  <si>
    <t>子ども・子育て</t>
    <rPh sb="0" eb="1">
      <t>コ</t>
    </rPh>
    <rPh sb="4" eb="6">
      <t>コソダ</t>
    </rPh>
    <phoneticPr fontId="1"/>
  </si>
  <si>
    <t>(円未満切捨て)…C</t>
    <rPh sb="1" eb="2">
      <t>エン</t>
    </rPh>
    <rPh sb="2" eb="4">
      <t>ミマン</t>
    </rPh>
    <rPh sb="4" eb="5">
      <t>キ</t>
    </rPh>
    <rPh sb="5" eb="6">
      <t>ス</t>
    </rPh>
    <phoneticPr fontId="1"/>
  </si>
  <si>
    <t>(A×D、円未満四捨五入)</t>
    <rPh sb="5" eb="8">
      <t>エンミマン</t>
    </rPh>
    <rPh sb="8" eb="12">
      <t>シシャゴニュウ</t>
    </rPh>
    <phoneticPr fontId="1"/>
  </si>
  <si>
    <t>(C×D、円未満四捨五入)</t>
    <rPh sb="5" eb="8">
      <t>エンミマン</t>
    </rPh>
    <rPh sb="8" eb="12">
      <t>シシャゴニュウ</t>
    </rPh>
    <phoneticPr fontId="1"/>
  </si>
  <si>
    <t>(C×E、円未満四捨五入)</t>
    <rPh sb="5" eb="8">
      <t>エンミマン</t>
    </rPh>
    <rPh sb="8" eb="12">
      <t>シシャゴニュウ</t>
    </rPh>
    <phoneticPr fontId="1"/>
  </si>
  <si>
    <t>(B×F、円未満四捨五入)</t>
    <rPh sb="5" eb="8">
      <t>エンミマン</t>
    </rPh>
    <rPh sb="8" eb="12">
      <t>シシャゴニュウ</t>
    </rPh>
    <phoneticPr fontId="1"/>
  </si>
  <si>
    <t>(C×F、円未満四捨五入)</t>
    <rPh sb="5" eb="8">
      <t>エンミマン</t>
    </rPh>
    <rPh sb="8" eb="12">
      <t>シシャゴニュウ</t>
    </rPh>
    <phoneticPr fontId="1"/>
  </si>
  <si>
    <t>(C)</t>
    <phoneticPr fontId="1"/>
  </si>
  <si>
    <t>(A×G、円未満四捨五入)</t>
    <rPh sb="5" eb="6">
      <t>エン</t>
    </rPh>
    <rPh sb="6" eb="8">
      <t>ミマン</t>
    </rPh>
    <rPh sb="8" eb="12">
      <t>シシャゴニュウ</t>
    </rPh>
    <phoneticPr fontId="1"/>
  </si>
  <si>
    <t>(C×G、円未満四捨五入)</t>
    <rPh sb="5" eb="6">
      <t>エン</t>
    </rPh>
    <rPh sb="6" eb="8">
      <t>ミマン</t>
    </rPh>
    <rPh sb="8" eb="12">
      <t>シシャゴニュウ</t>
    </rPh>
    <phoneticPr fontId="1"/>
  </si>
  <si>
    <t>(C×H、円未満四捨五入)</t>
    <rPh sb="5" eb="6">
      <t>エン</t>
    </rPh>
    <rPh sb="6" eb="8">
      <t>ミマン</t>
    </rPh>
    <rPh sb="8" eb="12">
      <t>シシャゴニュウ</t>
    </rPh>
    <phoneticPr fontId="1"/>
  </si>
  <si>
    <t>(A×I、円未満四捨五入)</t>
    <rPh sb="5" eb="8">
      <t>エンミマン</t>
    </rPh>
    <rPh sb="8" eb="12">
      <t>シシャゴニュウ</t>
    </rPh>
    <phoneticPr fontId="1"/>
  </si>
  <si>
    <t>(B×I、円未満四捨五入)</t>
    <rPh sb="5" eb="6">
      <t>エン</t>
    </rPh>
    <rPh sb="6" eb="8">
      <t>ミマン</t>
    </rPh>
    <rPh sb="8" eb="12">
      <t>シシャゴニュウ</t>
    </rPh>
    <phoneticPr fontId="1"/>
  </si>
  <si>
    <t>(C×I、円未満四捨五入)</t>
    <rPh sb="5" eb="6">
      <t>エン</t>
    </rPh>
    <rPh sb="6" eb="8">
      <t>ミマン</t>
    </rPh>
    <rPh sb="8" eb="12">
      <t>シシャゴニュウ</t>
    </rPh>
    <phoneticPr fontId="1"/>
  </si>
  <si>
    <t>･･･J</t>
    <phoneticPr fontId="1"/>
  </si>
  <si>
    <t>(A×J)</t>
    <phoneticPr fontId="1"/>
  </si>
  <si>
    <t>(B×J)</t>
    <phoneticPr fontId="1"/>
  </si>
  <si>
    <t>(C×J)</t>
    <phoneticPr fontId="1"/>
  </si>
  <si>
    <t>任意継続掛金額試算表【令和8年度分】</t>
    <rPh sb="0" eb="4">
      <t>ニンイケイゾク</t>
    </rPh>
    <rPh sb="4" eb="6">
      <t>カケキン</t>
    </rPh>
    <rPh sb="6" eb="7">
      <t>ガク</t>
    </rPh>
    <rPh sb="7" eb="10">
      <t>シサンヒョウ</t>
    </rPh>
    <rPh sb="11" eb="13">
      <t>レイワ</t>
    </rPh>
    <rPh sb="14" eb="16">
      <t>ネンド</t>
    </rPh>
    <rPh sb="16" eb="1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</si>
</sst>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00000_ "/>
    <numFmt numFmtId="179" formatCode="0_);[Red]\(0\)"/>
  </numFmts>
  <fonts count="17"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b/>
      <u/>
      <sz val="12"/>
      <color theme="1"/>
      <name val="游ゴシック"/>
      <family val="3"/>
      <charset val="128"/>
      <scheme val="minor"/>
    </font>
    <font>
      <b/>
      <u/>
      <sz val="10"/>
      <color theme="1"/>
      <name val="游ゴシック"/>
      <family val="3"/>
      <charset val="128"/>
      <scheme val="minor"/>
    </font>
    <font>
      <b/>
      <u/>
      <sz val="14"/>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b/>
      <sz val="10"/>
      <color theme="0"/>
      <name val="游ゴシック"/>
      <family val="3"/>
      <charset val="128"/>
      <scheme val="minor"/>
    </font>
    <font>
      <b/>
      <u/>
      <sz val="16"/>
      <color theme="1"/>
      <name val="游ゴシック"/>
      <family val="3"/>
      <charset val="128"/>
      <scheme val="minor"/>
    </font>
    <font>
      <b/>
      <sz val="11"/>
      <color rgb="FF0070C0"/>
      <name val="游ゴシック"/>
      <family val="3"/>
      <charset val="128"/>
      <scheme val="minor"/>
    </font>
    <font>
      <b/>
      <sz val="10"/>
      <color rgb="FF0070C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0070C0"/>
        <bgColor indexed="64"/>
      </patternFill>
    </fill>
    <fill>
      <patternFill patternType="solid">
        <fgColor theme="4" tint="0.59999389629810485"/>
        <bgColor indexed="64"/>
      </patternFill>
    </fill>
    <fill>
      <patternFill patternType="solid">
        <fgColor theme="7" tint="0.59999389629810485"/>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dashed">
        <color auto="1"/>
      </left>
      <right style="dashed">
        <color auto="1"/>
      </right>
      <top style="dashed">
        <color auto="1"/>
      </top>
      <bottom style="dash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style="dashed">
        <color auto="1"/>
      </right>
      <top style="dashed">
        <color auto="1"/>
      </top>
      <bottom style="thin">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otted">
        <color auto="1"/>
      </left>
      <right style="dotted">
        <color auto="1"/>
      </right>
      <top style="dotted">
        <color auto="1"/>
      </top>
      <bottom style="dotted">
        <color auto="1"/>
      </bottom>
      <diagonal/>
    </border>
    <border>
      <left/>
      <right/>
      <top style="thin">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88">
    <xf numFmtId="0" fontId="0" fillId="0" borderId="0" xfId="0">
      <alignment vertical="center"/>
    </xf>
    <xf numFmtId="0" fontId="9" fillId="0" borderId="11" xfId="0" applyFont="1" applyBorder="1" applyAlignment="1">
      <alignment vertical="center"/>
    </xf>
    <xf numFmtId="178" fontId="9" fillId="0" borderId="11" xfId="0" applyNumberFormat="1" applyFont="1" applyBorder="1" applyAlignment="1">
      <alignment vertical="center"/>
    </xf>
    <xf numFmtId="0" fontId="0" fillId="0" borderId="11" xfId="0" applyBorder="1">
      <alignment vertical="center"/>
    </xf>
    <xf numFmtId="0" fontId="9" fillId="5" borderId="12" xfId="0" applyFont="1" applyFill="1" applyBorder="1" applyAlignment="1">
      <alignment horizontal="center" vertical="center"/>
    </xf>
    <xf numFmtId="178" fontId="4" fillId="5" borderId="12" xfId="0" applyNumberFormat="1" applyFont="1" applyFill="1" applyBorder="1" applyAlignment="1">
      <alignment horizontal="center" vertical="center"/>
    </xf>
    <xf numFmtId="0" fontId="0" fillId="5" borderId="11" xfId="0" applyFill="1" applyBorder="1" applyAlignment="1">
      <alignment horizontal="center" vertical="center"/>
    </xf>
    <xf numFmtId="0" fontId="0" fillId="0" borderId="11" xfId="0" applyFill="1" applyBorder="1">
      <alignment vertical="center"/>
    </xf>
    <xf numFmtId="176" fontId="4" fillId="2" borderId="1" xfId="0" applyNumberFormat="1" applyFont="1" applyFill="1" applyBorder="1" applyProtection="1">
      <alignment vertical="center"/>
      <protection locked="0"/>
    </xf>
    <xf numFmtId="0" fontId="12" fillId="0" borderId="0" xfId="0" applyFont="1" applyFill="1" applyAlignment="1" applyProtection="1">
      <alignment vertical="center"/>
    </xf>
    <xf numFmtId="0" fontId="2" fillId="0" borderId="0" xfId="0" applyFont="1" applyProtection="1">
      <alignment vertical="center"/>
    </xf>
    <xf numFmtId="0" fontId="7" fillId="0" borderId="0" xfId="0" applyFont="1" applyFill="1" applyAlignment="1" applyProtection="1">
      <alignment vertical="center"/>
    </xf>
    <xf numFmtId="176" fontId="7" fillId="0" borderId="0" xfId="0" applyNumberFormat="1" applyFont="1" applyFill="1" applyAlignment="1" applyProtection="1">
      <alignment vertical="center"/>
    </xf>
    <xf numFmtId="0" fontId="4" fillId="0" borderId="0" xfId="0" applyFont="1" applyProtection="1">
      <alignment vertical="center"/>
    </xf>
    <xf numFmtId="176" fontId="3" fillId="0" borderId="0" xfId="0" applyNumberFormat="1" applyFont="1" applyProtection="1">
      <alignment vertical="center"/>
    </xf>
    <xf numFmtId="176" fontId="2" fillId="0" borderId="0" xfId="0" applyNumberFormat="1" applyFont="1" applyProtection="1">
      <alignment vertical="center"/>
    </xf>
    <xf numFmtId="0" fontId="4" fillId="2" borderId="1" xfId="0" applyFont="1" applyFill="1" applyBorder="1" applyProtection="1">
      <alignment vertical="center"/>
    </xf>
    <xf numFmtId="0" fontId="9" fillId="0" borderId="0" xfId="0" applyFont="1" applyProtection="1">
      <alignment vertical="center"/>
    </xf>
    <xf numFmtId="176" fontId="4" fillId="0" borderId="0" xfId="0" applyNumberFormat="1" applyFont="1" applyProtection="1">
      <alignment vertical="center"/>
    </xf>
    <xf numFmtId="176" fontId="14" fillId="3" borderId="2" xfId="0" applyNumberFormat="1" applyFont="1" applyFill="1" applyBorder="1" applyProtection="1">
      <alignment vertical="center"/>
    </xf>
    <xf numFmtId="0" fontId="4" fillId="0" borderId="0" xfId="0" applyFont="1" applyAlignment="1" applyProtection="1">
      <alignment horizontal="right" vertical="center"/>
    </xf>
    <xf numFmtId="177" fontId="4" fillId="0" borderId="0" xfId="0" applyNumberFormat="1" applyFont="1" applyProtection="1">
      <alignment vertical="center"/>
    </xf>
    <xf numFmtId="176" fontId="9" fillId="0" borderId="0" xfId="0" applyNumberFormat="1" applyFont="1" applyProtection="1">
      <alignment vertical="center"/>
    </xf>
    <xf numFmtId="176" fontId="16" fillId="3" borderId="11" xfId="0" applyNumberFormat="1" applyFont="1" applyFill="1" applyBorder="1" applyAlignment="1" applyProtection="1">
      <alignment horizontal="right" vertical="center"/>
    </xf>
    <xf numFmtId="0" fontId="6" fillId="0" borderId="0" xfId="0" applyFont="1" applyBorder="1" applyAlignment="1" applyProtection="1">
      <alignment horizontal="left" vertical="top" wrapText="1"/>
    </xf>
    <xf numFmtId="176" fontId="6" fillId="0" borderId="0" xfId="0" applyNumberFormat="1" applyFont="1" applyBorder="1" applyAlignment="1" applyProtection="1">
      <alignment horizontal="left" vertical="top" wrapText="1"/>
    </xf>
    <xf numFmtId="0" fontId="10" fillId="0" borderId="0" xfId="0" applyFont="1" applyProtection="1">
      <alignment vertical="center"/>
    </xf>
    <xf numFmtId="0" fontId="9" fillId="6" borderId="12" xfId="0" applyFont="1" applyFill="1" applyBorder="1" applyAlignment="1" applyProtection="1">
      <alignment horizontal="center" vertical="center"/>
    </xf>
    <xf numFmtId="178" fontId="4" fillId="6" borderId="12" xfId="0" applyNumberFormat="1" applyFont="1" applyFill="1" applyBorder="1" applyAlignment="1" applyProtection="1">
      <alignment horizontal="center" vertical="center"/>
    </xf>
    <xf numFmtId="0" fontId="9" fillId="0" borderId="11" xfId="0" applyFont="1" applyBorder="1" applyAlignment="1" applyProtection="1">
      <alignment vertical="center"/>
    </xf>
    <xf numFmtId="178" fontId="9" fillId="0" borderId="11" xfId="0" applyNumberFormat="1" applyFont="1" applyBorder="1" applyAlignment="1" applyProtection="1">
      <alignment vertical="center"/>
    </xf>
    <xf numFmtId="0" fontId="9" fillId="0" borderId="12" xfId="0" applyFont="1" applyBorder="1" applyProtection="1">
      <alignment vertical="center"/>
    </xf>
    <xf numFmtId="0" fontId="4" fillId="0" borderId="13" xfId="0" applyFont="1" applyBorder="1" applyAlignment="1" applyProtection="1">
      <alignment horizontal="right" vertical="center"/>
    </xf>
    <xf numFmtId="176" fontId="14" fillId="3" borderId="2" xfId="0" applyNumberFormat="1" applyFont="1" applyFill="1" applyBorder="1" applyAlignment="1" applyProtection="1">
      <alignment horizontal="right" vertical="center"/>
    </xf>
    <xf numFmtId="176" fontId="14" fillId="3" borderId="14" xfId="0" applyNumberFormat="1" applyFont="1" applyFill="1" applyBorder="1" applyAlignment="1" applyProtection="1">
      <alignment horizontal="right" vertical="center"/>
    </xf>
    <xf numFmtId="176" fontId="15" fillId="3" borderId="11" xfId="0" applyNumberFormat="1" applyFont="1" applyFill="1" applyBorder="1" applyAlignment="1" applyProtection="1">
      <alignment horizontal="right" vertical="center"/>
    </xf>
    <xf numFmtId="176" fontId="16" fillId="0" borderId="2" xfId="0" applyNumberFormat="1" applyFont="1" applyBorder="1" applyAlignment="1" applyProtection="1">
      <alignment horizontal="right" vertical="center"/>
    </xf>
    <xf numFmtId="0" fontId="4" fillId="0" borderId="0" xfId="0" applyFont="1" applyBorder="1" applyAlignment="1" applyProtection="1">
      <alignment horizontal="right" vertical="center"/>
    </xf>
    <xf numFmtId="176" fontId="4" fillId="0" borderId="0" xfId="0" applyNumberFormat="1" applyFont="1" applyFill="1" applyBorder="1" applyAlignment="1" applyProtection="1">
      <alignment horizontal="right" vertical="center"/>
    </xf>
    <xf numFmtId="176" fontId="4" fillId="0" borderId="0" xfId="0" applyNumberFormat="1" applyFont="1" applyBorder="1" applyAlignment="1" applyProtection="1">
      <alignment horizontal="right" vertical="center"/>
    </xf>
    <xf numFmtId="0" fontId="9" fillId="0" borderId="11" xfId="0" applyFont="1" applyBorder="1" applyProtection="1">
      <alignment vertical="center"/>
    </xf>
    <xf numFmtId="0" fontId="4" fillId="0" borderId="11" xfId="0" applyFont="1" applyBorder="1" applyAlignment="1" applyProtection="1">
      <alignment horizontal="right" vertical="center"/>
    </xf>
    <xf numFmtId="178" fontId="4" fillId="0" borderId="11" xfId="0" applyNumberFormat="1" applyFont="1" applyBorder="1" applyAlignment="1" applyProtection="1">
      <alignment horizontal="right" vertical="center"/>
    </xf>
    <xf numFmtId="0" fontId="0" fillId="0" borderId="0" xfId="0" applyFont="1" applyBorder="1" applyAlignment="1" applyProtection="1">
      <alignment vertical="center"/>
    </xf>
    <xf numFmtId="178" fontId="0" fillId="0" borderId="0" xfId="0" applyNumberFormat="1" applyFont="1" applyBorder="1" applyAlignment="1" applyProtection="1">
      <alignment vertical="center"/>
    </xf>
    <xf numFmtId="0" fontId="9" fillId="0" borderId="0" xfId="0" applyFont="1" applyAlignment="1" applyProtection="1">
      <alignment horizontal="right" vertical="center"/>
    </xf>
    <xf numFmtId="0" fontId="4" fillId="0" borderId="11" xfId="0" applyFont="1" applyBorder="1" applyProtection="1">
      <alignment vertical="center"/>
    </xf>
    <xf numFmtId="0" fontId="4" fillId="0" borderId="0" xfId="0" applyFont="1" applyAlignment="1" applyProtection="1">
      <alignment horizontal="center" vertical="center"/>
    </xf>
    <xf numFmtId="0" fontId="9" fillId="0" borderId="0" xfId="0" applyFont="1" applyBorder="1" applyAlignment="1" applyProtection="1">
      <alignment vertical="center"/>
    </xf>
    <xf numFmtId="178" fontId="9" fillId="0" borderId="0" xfId="0" applyNumberFormat="1" applyFont="1" applyBorder="1" applyAlignment="1" applyProtection="1">
      <alignment vertical="center"/>
    </xf>
    <xf numFmtId="176" fontId="14" fillId="3" borderId="15" xfId="0" applyNumberFormat="1" applyFont="1" applyFill="1" applyBorder="1" applyAlignment="1" applyProtection="1">
      <alignment horizontal="right" vertical="center"/>
    </xf>
    <xf numFmtId="0" fontId="9" fillId="0" borderId="15" xfId="0" applyFont="1" applyBorder="1" applyProtection="1">
      <alignment vertical="center"/>
    </xf>
    <xf numFmtId="0" fontId="14" fillId="0" borderId="16" xfId="0" applyFont="1" applyBorder="1" applyAlignment="1" applyProtection="1">
      <alignment horizontal="right" vertical="center"/>
    </xf>
    <xf numFmtId="178" fontId="13" fillId="0" borderId="16" xfId="0" applyNumberFormat="1" applyFont="1" applyBorder="1" applyAlignment="1" applyProtection="1">
      <alignment horizontal="right" vertical="center"/>
    </xf>
    <xf numFmtId="178" fontId="14" fillId="0" borderId="16" xfId="0" applyNumberFormat="1" applyFont="1" applyBorder="1" applyAlignment="1" applyProtection="1">
      <alignment horizontal="right" vertical="center"/>
    </xf>
    <xf numFmtId="176" fontId="14" fillId="0" borderId="17" xfId="0" applyNumberFormat="1" applyFont="1" applyBorder="1" applyAlignment="1" applyProtection="1">
      <alignment horizontal="center" vertical="center"/>
    </xf>
    <xf numFmtId="0" fontId="4" fillId="0" borderId="15" xfId="0" applyFont="1" applyBorder="1" applyProtection="1">
      <alignment vertical="center"/>
    </xf>
    <xf numFmtId="0" fontId="11" fillId="0" borderId="0" xfId="0" applyFont="1" applyFill="1" applyAlignment="1" applyProtection="1">
      <alignment horizontal="left" vertical="center" wrapText="1"/>
    </xf>
    <xf numFmtId="0" fontId="2" fillId="0" borderId="0" xfId="0" applyFont="1" applyFill="1" applyProtection="1">
      <alignment vertical="center"/>
    </xf>
    <xf numFmtId="176" fontId="14" fillId="0" borderId="2" xfId="0" applyNumberFormat="1" applyFont="1" applyBorder="1" applyAlignment="1" applyProtection="1">
      <alignment horizontal="center" vertical="center"/>
    </xf>
    <xf numFmtId="0" fontId="6" fillId="0" borderId="0" xfId="0" applyFont="1" applyBorder="1" applyAlignment="1" applyProtection="1">
      <alignment horizontal="left" vertical="top" wrapText="1"/>
    </xf>
    <xf numFmtId="0" fontId="9" fillId="0" borderId="0" xfId="0" applyFont="1" applyBorder="1" applyProtection="1">
      <alignment vertical="center"/>
    </xf>
    <xf numFmtId="0" fontId="4" fillId="0" borderId="0" xfId="0" applyFont="1" applyBorder="1" applyProtection="1">
      <alignment vertical="center"/>
    </xf>
    <xf numFmtId="0" fontId="14" fillId="0" borderId="0" xfId="0" applyFont="1" applyBorder="1" applyAlignment="1" applyProtection="1">
      <alignment horizontal="right" vertical="center"/>
    </xf>
    <xf numFmtId="178" fontId="13" fillId="0" borderId="0" xfId="0" applyNumberFormat="1" applyFont="1" applyBorder="1" applyAlignment="1" applyProtection="1">
      <alignment horizontal="right" vertical="center"/>
    </xf>
    <xf numFmtId="0" fontId="2" fillId="0" borderId="18" xfId="0" applyFont="1" applyBorder="1" applyProtection="1">
      <alignment vertical="center"/>
    </xf>
    <xf numFmtId="176" fontId="2" fillId="0" borderId="0" xfId="0" applyNumberFormat="1" applyFont="1" applyBorder="1" applyProtection="1">
      <alignment vertical="center"/>
    </xf>
    <xf numFmtId="176" fontId="3" fillId="0" borderId="0" xfId="0" applyNumberFormat="1" applyFont="1" applyBorder="1" applyProtection="1">
      <alignment vertical="center"/>
    </xf>
    <xf numFmtId="0" fontId="4" fillId="0" borderId="19" xfId="0" applyFont="1" applyBorder="1" applyProtection="1">
      <alignment vertical="center"/>
    </xf>
    <xf numFmtId="176" fontId="16" fillId="0" borderId="20" xfId="0" applyNumberFormat="1" applyFont="1" applyBorder="1" applyAlignment="1" applyProtection="1">
      <alignment horizontal="right" vertical="center"/>
    </xf>
    <xf numFmtId="178" fontId="14" fillId="0" borderId="0" xfId="0" applyNumberFormat="1" applyFont="1" applyBorder="1" applyAlignment="1" applyProtection="1">
      <alignment horizontal="right" vertical="center"/>
    </xf>
    <xf numFmtId="0" fontId="4" fillId="2" borderId="0" xfId="0" applyFont="1" applyFill="1" applyBorder="1" applyProtection="1">
      <alignment vertical="center"/>
    </xf>
    <xf numFmtId="176" fontId="14" fillId="0" borderId="0" xfId="0" applyNumberFormat="1" applyFont="1" applyBorder="1" applyAlignment="1" applyProtection="1">
      <alignment horizontal="center" vertical="center"/>
    </xf>
    <xf numFmtId="178" fontId="4" fillId="0" borderId="0" xfId="0" applyNumberFormat="1" applyFont="1" applyFill="1" applyBorder="1" applyAlignment="1" applyProtection="1">
      <alignment horizontal="center" vertical="center"/>
    </xf>
    <xf numFmtId="0" fontId="9" fillId="6" borderId="11" xfId="0" applyFont="1" applyFill="1" applyBorder="1" applyAlignment="1" applyProtection="1">
      <alignment horizontal="center" vertical="center"/>
    </xf>
    <xf numFmtId="178" fontId="4" fillId="6" borderId="11" xfId="0" applyNumberFormat="1" applyFont="1" applyFill="1" applyBorder="1" applyAlignment="1" applyProtection="1">
      <alignment horizontal="center" vertical="center"/>
    </xf>
    <xf numFmtId="179" fontId="14" fillId="3" borderId="2" xfId="0" applyNumberFormat="1" applyFont="1" applyFill="1" applyBorder="1" applyProtection="1">
      <alignment vertical="center"/>
    </xf>
    <xf numFmtId="0" fontId="11" fillId="4" borderId="0" xfId="0" applyFont="1" applyFill="1" applyAlignment="1" applyProtection="1">
      <alignment horizontal="left" vertical="center"/>
    </xf>
    <xf numFmtId="0" fontId="6" fillId="0" borderId="3"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11" fillId="4" borderId="0" xfId="0" applyFont="1" applyFill="1" applyAlignment="1" applyProtection="1">
      <alignment horizontal="left" vertical="center" wrapText="1"/>
    </xf>
  </cellXfs>
  <cellStyles count="1">
    <cellStyle name="標準" xfId="0" builtinId="0"/>
  </cellStyles>
  <dxfs count="0"/>
  <tableStyles count="0" defaultTableStyle="TableStyleMedium2" defaultPivotStyle="PivotStyleLight16"/>
  <colors>
    <mruColors>
      <color rgb="FFFFCCCC"/>
      <color rgb="FF99CCFF"/>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342899</xdr:colOff>
      <xdr:row>8</xdr:row>
      <xdr:rowOff>19050</xdr:rowOff>
    </xdr:from>
    <xdr:to>
      <xdr:col>10</xdr:col>
      <xdr:colOff>390524</xdr:colOff>
      <xdr:row>12</xdr:row>
      <xdr:rowOff>161925</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943349" y="1828800"/>
          <a:ext cx="3438525" cy="781050"/>
        </a:xfrm>
        <a:prstGeom prst="wedgeRoundRectCallout">
          <a:avLst>
            <a:gd name="adj1" fmla="val -65001"/>
            <a:gd name="adj2" fmla="val 42168"/>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日本国内に住所を有する４０歳以上６５歳未満の方は「１」を入力、それ以外の方は「２」を入力。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342899</xdr:colOff>
      <xdr:row>8</xdr:row>
      <xdr:rowOff>19050</xdr:rowOff>
    </xdr:from>
    <xdr:to>
      <xdr:col>11</xdr:col>
      <xdr:colOff>390524</xdr:colOff>
      <xdr:row>12</xdr:row>
      <xdr:rowOff>161925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848099" y="1657350"/>
          <a:ext cx="3438525" cy="752475"/>
        </a:xfrm>
        <a:prstGeom prst="wedgeRoundRectCallout">
          <a:avLst>
            <a:gd name="adj1" fmla="val -65001"/>
            <a:gd name="adj2" fmla="val 42168"/>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日本国内に住所を有する４０歳以上６５歳未満の方は「１」を入力、それ以外の方は「２」を入力。</a:t>
          </a:r>
        </a:p>
      </xdr:txBody>
    </xdr:sp>
    <xdr:clientData/>
  </xdr:twoCellAnchor>
  <xdr:twoCellAnchor>
    <xdr:from>
      <xdr:col>1</xdr:col>
      <xdr:colOff>600075</xdr:colOff>
      <xdr:row>75</xdr:row>
      <xdr:rowOff>161924</xdr:rowOff>
    </xdr:from>
    <xdr:to>
      <xdr:col>3</xdr:col>
      <xdr:colOff>19050</xdr:colOff>
      <xdr:row>77</xdr:row>
      <xdr:rowOff>19049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2950" y="14725649"/>
          <a:ext cx="476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月分</a:t>
          </a:r>
        </a:p>
      </xdr:txBody>
    </xdr:sp>
    <xdr:clientData/>
  </xdr:twoCellAnchor>
  <xdr:twoCellAnchor>
    <xdr:from>
      <xdr:col>1</xdr:col>
      <xdr:colOff>628650</xdr:colOff>
      <xdr:row>58</xdr:row>
      <xdr:rowOff>152400</xdr:rowOff>
    </xdr:from>
    <xdr:to>
      <xdr:col>3</xdr:col>
      <xdr:colOff>47625</xdr:colOff>
      <xdr:row>60</xdr:row>
      <xdr:rowOff>19050</xdr:rowOff>
    </xdr:to>
    <xdr:sp macro="" textlink="">
      <xdr:nvSpPr>
        <xdr:cNvPr id="4" name="テキスト ボックス 3">
          <a:extLst>
            <a:ext uri="{FF2B5EF4-FFF2-40B4-BE49-F238E27FC236}">
              <a16:creationId xmlns:a16="http://schemas.microsoft.com/office/drawing/2014/main" id="{D6A562F9-5FDF-43D1-B74B-5CB993AA36E4}"/>
            </a:ext>
          </a:extLst>
        </xdr:cNvPr>
        <xdr:cNvSpPr txBox="1"/>
      </xdr:nvSpPr>
      <xdr:spPr>
        <a:xfrm>
          <a:off x="771525" y="11582400"/>
          <a:ext cx="476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月分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6"/>
  <sheetViews>
    <sheetView showGridLines="0" view="pageBreakPreview" zoomScaleNormal="100" zoomScaleSheetLayoutView="100" workbookViewId="0">
      <selection activeCell="E5" sqref="E5"/>
    </sheetView>
  </sheetViews>
  <sheetFormatPr defaultRowHeight="15.75" x14ac:dyDescent="0.4"/>
  <cols>
    <col min="1" max="1" width="1.875" style="10" customWidth="1"/>
    <col min="2" max="2" width="13.875" style="10" customWidth="1"/>
    <col min="3" max="3" width="9" style="10"/>
    <col min="4" max="4" width="7.5" style="10" bestFit="1" customWidth="1"/>
    <col min="5" max="5" width="11.625" style="14" customWidth="1"/>
    <col min="6" max="6" width="3.375" style="14" bestFit="1" customWidth="1"/>
    <col min="7" max="7" width="11.625" style="15" bestFit="1" customWidth="1"/>
    <col min="8" max="9" width="9" style="10"/>
    <col min="10" max="10" width="17.5" style="10" customWidth="1"/>
    <col min="11" max="11" width="9" style="10"/>
    <col min="12" max="12" width="8.75" style="10" customWidth="1"/>
    <col min="13" max="13" width="11.625" style="10" bestFit="1" customWidth="1"/>
    <col min="14" max="14" width="3.375" style="10" customWidth="1"/>
    <col min="15" max="16384" width="9" style="10"/>
  </cols>
  <sheetData>
    <row r="1" spans="1:14" ht="25.5" x14ac:dyDescent="0.4">
      <c r="A1" s="9" t="s">
        <v>98</v>
      </c>
      <c r="C1" s="11"/>
      <c r="D1" s="11"/>
      <c r="E1" s="11"/>
      <c r="F1" s="11"/>
      <c r="G1" s="12"/>
      <c r="H1" s="11"/>
      <c r="I1" s="11"/>
      <c r="J1" s="11"/>
      <c r="K1" s="11"/>
      <c r="L1" s="11"/>
      <c r="M1" s="11"/>
      <c r="N1" s="11"/>
    </row>
    <row r="2" spans="1:14" ht="17.25" thickBot="1" x14ac:dyDescent="0.45">
      <c r="B2" s="13"/>
      <c r="C2" s="13"/>
    </row>
    <row r="3" spans="1:14" ht="17.25" thickBot="1" x14ac:dyDescent="0.45">
      <c r="B3" s="16"/>
      <c r="C3" s="13" t="s">
        <v>0</v>
      </c>
    </row>
    <row r="4" spans="1:14" ht="16.5" thickBot="1" x14ac:dyDescent="0.45"/>
    <row r="5" spans="1:14" ht="17.25" thickBot="1" x14ac:dyDescent="0.45">
      <c r="B5" s="17" t="s">
        <v>1</v>
      </c>
      <c r="E5" s="8"/>
      <c r="F5" s="18" t="s">
        <v>4</v>
      </c>
      <c r="G5" s="18"/>
    </row>
    <row r="6" spans="1:14" ht="16.5" x14ac:dyDescent="0.4">
      <c r="B6" s="13" t="s">
        <v>2</v>
      </c>
      <c r="E6" s="18">
        <v>410000</v>
      </c>
      <c r="F6" s="18" t="s">
        <v>4</v>
      </c>
      <c r="G6" s="18"/>
    </row>
    <row r="7" spans="1:14" ht="16.5" x14ac:dyDescent="0.4">
      <c r="B7" s="13" t="s">
        <v>3</v>
      </c>
      <c r="E7" s="19">
        <f>IF(E5&gt;E6,410000,E5)</f>
        <v>0</v>
      </c>
      <c r="F7" s="18" t="s">
        <v>5</v>
      </c>
      <c r="G7" s="18"/>
    </row>
    <row r="9" spans="1:14" ht="16.5" x14ac:dyDescent="0.4">
      <c r="B9" s="17" t="s">
        <v>6</v>
      </c>
      <c r="C9" s="17"/>
      <c r="D9" s="20" t="s">
        <v>7</v>
      </c>
      <c r="E9" s="21">
        <v>93.2</v>
      </c>
      <c r="F9" s="18" t="s">
        <v>9</v>
      </c>
    </row>
    <row r="10" spans="1:14" ht="16.5" x14ac:dyDescent="0.4">
      <c r="B10" s="17"/>
      <c r="C10" s="17"/>
      <c r="D10" s="20" t="s">
        <v>8</v>
      </c>
      <c r="E10" s="21">
        <v>15.76</v>
      </c>
      <c r="F10" s="18" t="s">
        <v>9</v>
      </c>
    </row>
    <row r="11" spans="1:14" ht="16.5" x14ac:dyDescent="0.4">
      <c r="B11" s="17"/>
      <c r="C11" s="17"/>
      <c r="D11" s="20" t="s">
        <v>80</v>
      </c>
      <c r="E11" s="21">
        <v>2.2999999999999998</v>
      </c>
      <c r="F11" s="18" t="s">
        <v>9</v>
      </c>
    </row>
    <row r="12" spans="1:14" ht="17.25" thickBot="1" x14ac:dyDescent="0.45">
      <c r="B12" s="17"/>
      <c r="C12" s="17"/>
      <c r="D12" s="17"/>
      <c r="E12" s="18"/>
      <c r="F12" s="18"/>
    </row>
    <row r="13" spans="1:14" ht="17.25" thickBot="1" x14ac:dyDescent="0.45">
      <c r="B13" s="17" t="s">
        <v>10</v>
      </c>
      <c r="C13" s="17"/>
      <c r="D13" s="17"/>
      <c r="E13" s="8"/>
      <c r="F13" s="18"/>
    </row>
    <row r="14" spans="1:14" ht="16.5" x14ac:dyDescent="0.4">
      <c r="B14" s="17"/>
      <c r="C14" s="17"/>
      <c r="D14" s="17"/>
      <c r="E14" s="18" t="s">
        <v>11</v>
      </c>
      <c r="F14" s="18"/>
    </row>
    <row r="15" spans="1:14" ht="16.5" x14ac:dyDescent="0.4">
      <c r="B15" s="17"/>
      <c r="C15" s="17"/>
      <c r="D15" s="17"/>
      <c r="E15" s="18"/>
      <c r="F15" s="18"/>
    </row>
    <row r="16" spans="1:14" ht="16.5" x14ac:dyDescent="0.4">
      <c r="B16" s="17" t="s">
        <v>12</v>
      </c>
      <c r="C16" s="17"/>
      <c r="D16" s="20" t="s">
        <v>7</v>
      </c>
      <c r="E16" s="19">
        <f>ROUNDDOWN(E7*(E9/1000),0)</f>
        <v>0</v>
      </c>
      <c r="F16" s="18" t="s">
        <v>4</v>
      </c>
      <c r="G16" s="22" t="s">
        <v>15</v>
      </c>
    </row>
    <row r="17" spans="1:11" ht="16.5" x14ac:dyDescent="0.4">
      <c r="B17" s="17" t="s">
        <v>13</v>
      </c>
      <c r="C17" s="17"/>
      <c r="D17" s="20" t="s">
        <v>8</v>
      </c>
      <c r="E17" s="76">
        <f>IF(E13=1,ROUNDDOWN(E7*E10/1000,0),0)</f>
        <v>0</v>
      </c>
      <c r="F17" s="18" t="s">
        <v>4</v>
      </c>
      <c r="G17" s="18" t="s">
        <v>16</v>
      </c>
    </row>
    <row r="18" spans="1:11" ht="16.5" x14ac:dyDescent="0.4">
      <c r="B18" s="17"/>
      <c r="C18" s="17"/>
      <c r="D18" s="20" t="s">
        <v>80</v>
      </c>
      <c r="E18" s="76">
        <f>ROUNDDOWN(E7*(E11/1000),0)</f>
        <v>0</v>
      </c>
      <c r="F18" s="18" t="s">
        <v>4</v>
      </c>
      <c r="G18" s="18" t="s">
        <v>81</v>
      </c>
    </row>
    <row r="19" spans="1:11" ht="16.5" x14ac:dyDescent="0.4">
      <c r="B19" s="17"/>
      <c r="C19" s="17"/>
      <c r="D19" s="20" t="s">
        <v>14</v>
      </c>
      <c r="E19" s="19">
        <f>SUM(E16:E18)</f>
        <v>0</v>
      </c>
      <c r="F19" s="18" t="s">
        <v>4</v>
      </c>
    </row>
    <row r="20" spans="1:11" ht="16.5" x14ac:dyDescent="0.4">
      <c r="B20" s="17"/>
      <c r="C20" s="17"/>
      <c r="D20" s="17"/>
      <c r="E20" s="18"/>
      <c r="F20" s="18"/>
    </row>
    <row r="21" spans="1:11" ht="16.5" x14ac:dyDescent="0.4">
      <c r="B21" s="17" t="s">
        <v>17</v>
      </c>
      <c r="C21" s="17"/>
      <c r="D21" s="17"/>
      <c r="E21" s="23">
        <v>4</v>
      </c>
      <c r="F21" s="18" t="s">
        <v>18</v>
      </c>
    </row>
    <row r="22" spans="1:11" ht="16.5" x14ac:dyDescent="0.4">
      <c r="B22" s="17" t="s">
        <v>19</v>
      </c>
      <c r="C22" s="17"/>
      <c r="D22" s="17"/>
      <c r="E22" s="18"/>
      <c r="F22" s="18"/>
    </row>
    <row r="23" spans="1:11" ht="16.5" thickBot="1" x14ac:dyDescent="0.45"/>
    <row r="24" spans="1:11" ht="16.5" customHeight="1" thickTop="1" x14ac:dyDescent="0.4">
      <c r="B24" s="78" t="s">
        <v>20</v>
      </c>
      <c r="C24" s="79"/>
      <c r="D24" s="79"/>
      <c r="E24" s="79"/>
      <c r="F24" s="79"/>
      <c r="G24" s="79"/>
      <c r="H24" s="79"/>
      <c r="I24" s="79"/>
      <c r="J24" s="79"/>
      <c r="K24" s="80"/>
    </row>
    <row r="25" spans="1:11" ht="15.75" customHeight="1" x14ac:dyDescent="0.4">
      <c r="B25" s="81"/>
      <c r="C25" s="82"/>
      <c r="D25" s="82"/>
      <c r="E25" s="82"/>
      <c r="F25" s="82"/>
      <c r="G25" s="82"/>
      <c r="H25" s="82"/>
      <c r="I25" s="82"/>
      <c r="J25" s="82"/>
      <c r="K25" s="83"/>
    </row>
    <row r="26" spans="1:11" ht="15.75" customHeight="1" x14ac:dyDescent="0.4">
      <c r="B26" s="81"/>
      <c r="C26" s="82"/>
      <c r="D26" s="82"/>
      <c r="E26" s="82"/>
      <c r="F26" s="82"/>
      <c r="G26" s="82"/>
      <c r="H26" s="82"/>
      <c r="I26" s="82"/>
      <c r="J26" s="82"/>
      <c r="K26" s="83"/>
    </row>
    <row r="27" spans="1:11" ht="15.75" customHeight="1" x14ac:dyDescent="0.4">
      <c r="B27" s="81"/>
      <c r="C27" s="82"/>
      <c r="D27" s="82"/>
      <c r="E27" s="82"/>
      <c r="F27" s="82"/>
      <c r="G27" s="82"/>
      <c r="H27" s="82"/>
      <c r="I27" s="82"/>
      <c r="J27" s="82"/>
      <c r="K27" s="83"/>
    </row>
    <row r="28" spans="1:11" ht="15.75" customHeight="1" x14ac:dyDescent="0.4">
      <c r="B28" s="81"/>
      <c r="C28" s="82"/>
      <c r="D28" s="82"/>
      <c r="E28" s="82"/>
      <c r="F28" s="82"/>
      <c r="G28" s="82"/>
      <c r="H28" s="82"/>
      <c r="I28" s="82"/>
      <c r="J28" s="82"/>
      <c r="K28" s="83"/>
    </row>
    <row r="29" spans="1:11" ht="16.5" customHeight="1" thickBot="1" x14ac:dyDescent="0.45">
      <c r="B29" s="84"/>
      <c r="C29" s="85"/>
      <c r="D29" s="85"/>
      <c r="E29" s="85"/>
      <c r="F29" s="85"/>
      <c r="G29" s="85"/>
      <c r="H29" s="85"/>
      <c r="I29" s="85"/>
      <c r="J29" s="85"/>
      <c r="K29" s="86"/>
    </row>
    <row r="30" spans="1:11" ht="16.5" customHeight="1" thickTop="1" x14ac:dyDescent="0.4">
      <c r="B30" s="24"/>
      <c r="C30" s="24"/>
      <c r="D30" s="24"/>
      <c r="E30" s="24"/>
      <c r="F30" s="24"/>
      <c r="G30" s="25"/>
      <c r="H30" s="24"/>
      <c r="I30" s="24"/>
      <c r="J30" s="24"/>
      <c r="K30" s="24"/>
    </row>
    <row r="32" spans="1:11" ht="18" x14ac:dyDescent="0.4">
      <c r="A32" s="26" t="s">
        <v>21</v>
      </c>
    </row>
    <row r="33" spans="2:13" ht="16.5" x14ac:dyDescent="0.4">
      <c r="B33" s="77" t="s">
        <v>54</v>
      </c>
      <c r="C33" s="77"/>
      <c r="D33" s="77"/>
      <c r="E33" s="77"/>
      <c r="F33" s="77"/>
      <c r="G33" s="77"/>
      <c r="H33" s="77"/>
      <c r="I33" s="77"/>
      <c r="J33" s="77"/>
      <c r="L33" s="27" t="s">
        <v>43</v>
      </c>
      <c r="M33" s="28" t="s">
        <v>53</v>
      </c>
    </row>
    <row r="34" spans="2:13" ht="15.75" customHeight="1" x14ac:dyDescent="0.4">
      <c r="L34" s="29">
        <v>0</v>
      </c>
      <c r="M34" s="30">
        <v>0</v>
      </c>
    </row>
    <row r="35" spans="2:13" ht="16.5" customHeight="1" x14ac:dyDescent="0.4">
      <c r="B35" s="61"/>
      <c r="C35" s="13"/>
      <c r="D35" s="13"/>
      <c r="E35" s="18"/>
      <c r="F35" s="18"/>
      <c r="G35" s="18"/>
      <c r="H35" s="13"/>
      <c r="I35" s="13"/>
      <c r="L35" s="29">
        <v>1</v>
      </c>
      <c r="M35" s="30">
        <v>0.99673690000000004</v>
      </c>
    </row>
    <row r="36" spans="2:13" ht="16.5" customHeight="1" x14ac:dyDescent="0.4">
      <c r="B36" s="31" t="s">
        <v>22</v>
      </c>
      <c r="C36" s="13"/>
      <c r="D36" s="20" t="s">
        <v>24</v>
      </c>
      <c r="E36" s="33">
        <f>ROUND(E16*B39,0)</f>
        <v>0</v>
      </c>
      <c r="F36" s="18" t="s">
        <v>27</v>
      </c>
      <c r="G36" s="18" t="s">
        <v>82</v>
      </c>
      <c r="H36" s="13"/>
      <c r="I36" s="13"/>
      <c r="L36" s="29">
        <v>2</v>
      </c>
      <c r="M36" s="30">
        <v>1.9902215000000001</v>
      </c>
    </row>
    <row r="37" spans="2:13" ht="16.5" customHeight="1" x14ac:dyDescent="0.4">
      <c r="B37" s="32">
        <v>12</v>
      </c>
      <c r="C37" s="13"/>
      <c r="D37" s="20" t="s">
        <v>25</v>
      </c>
      <c r="E37" s="34">
        <f>ROUND(E17*B39,0)</f>
        <v>0</v>
      </c>
      <c r="F37" s="18" t="s">
        <v>27</v>
      </c>
      <c r="G37" s="18" t="s">
        <v>59</v>
      </c>
      <c r="H37" s="13"/>
      <c r="I37" s="13"/>
      <c r="L37" s="29">
        <v>3</v>
      </c>
      <c r="M37" s="30">
        <v>2.9804642000000001</v>
      </c>
    </row>
    <row r="38" spans="2:13" ht="16.5" customHeight="1" x14ac:dyDescent="0.4">
      <c r="B38" s="31" t="s">
        <v>23</v>
      </c>
      <c r="C38" s="13"/>
      <c r="D38" s="20" t="s">
        <v>80</v>
      </c>
      <c r="E38" s="34">
        <f>ROUND(E18*B39,0)</f>
        <v>0</v>
      </c>
      <c r="F38" s="18" t="s">
        <v>4</v>
      </c>
      <c r="G38" s="18" t="s">
        <v>83</v>
      </c>
      <c r="H38" s="13"/>
      <c r="I38" s="13"/>
      <c r="L38" s="29">
        <v>4</v>
      </c>
      <c r="M38" s="30">
        <v>3.9674757</v>
      </c>
    </row>
    <row r="39" spans="2:13" ht="16.5" customHeight="1" x14ac:dyDescent="0.4">
      <c r="B39" s="30">
        <v>11.748502</v>
      </c>
      <c r="C39" s="13" t="s">
        <v>36</v>
      </c>
      <c r="D39" s="20" t="s">
        <v>26</v>
      </c>
      <c r="E39" s="35">
        <f>SUM(E36:E38)</f>
        <v>0</v>
      </c>
      <c r="F39" s="18" t="s">
        <v>27</v>
      </c>
      <c r="G39" s="36">
        <f>SUM(E102-E39)</f>
        <v>0</v>
      </c>
      <c r="H39" s="13" t="s">
        <v>29</v>
      </c>
      <c r="I39" s="13"/>
      <c r="L39" s="29">
        <v>5</v>
      </c>
      <c r="M39" s="30">
        <v>4.9512666000000003</v>
      </c>
    </row>
    <row r="40" spans="2:13" ht="16.5" customHeight="1" x14ac:dyDescent="0.4">
      <c r="B40" s="37"/>
      <c r="C40" s="13"/>
      <c r="D40" s="20"/>
      <c r="E40" s="38"/>
      <c r="F40" s="18"/>
      <c r="G40" s="39"/>
      <c r="H40" s="13"/>
      <c r="I40" s="13"/>
      <c r="L40" s="29">
        <v>6</v>
      </c>
      <c r="M40" s="30">
        <v>5.9318472</v>
      </c>
    </row>
    <row r="41" spans="2:13" ht="16.5" customHeight="1" x14ac:dyDescent="0.4">
      <c r="L41" s="29">
        <v>7</v>
      </c>
      <c r="M41" s="30">
        <v>6.9092282000000003</v>
      </c>
    </row>
    <row r="42" spans="2:13" ht="16.5" customHeight="1" x14ac:dyDescent="0.4">
      <c r="B42" s="77" t="s">
        <v>55</v>
      </c>
      <c r="C42" s="77"/>
      <c r="D42" s="77"/>
      <c r="E42" s="77"/>
      <c r="F42" s="77"/>
      <c r="G42" s="77"/>
      <c r="H42" s="77"/>
      <c r="I42" s="77"/>
      <c r="J42" s="77"/>
      <c r="L42" s="29">
        <v>8</v>
      </c>
      <c r="M42" s="30">
        <v>7.8834200000000001</v>
      </c>
    </row>
    <row r="43" spans="2:13" ht="16.5" customHeight="1" x14ac:dyDescent="0.4">
      <c r="L43" s="29">
        <v>9</v>
      </c>
      <c r="M43" s="30">
        <v>8.8544329000000008</v>
      </c>
    </row>
    <row r="44" spans="2:13" ht="16.5" customHeight="1" x14ac:dyDescent="0.4">
      <c r="B44" s="61"/>
      <c r="C44" s="20" t="s">
        <v>34</v>
      </c>
      <c r="D44" s="13"/>
      <c r="E44" s="18"/>
      <c r="F44" s="18"/>
      <c r="G44" s="18"/>
      <c r="H44" s="13"/>
      <c r="L44" s="29">
        <v>10</v>
      </c>
      <c r="M44" s="30">
        <v>9.8222772999999997</v>
      </c>
    </row>
    <row r="45" spans="2:13" ht="16.5" customHeight="1" x14ac:dyDescent="0.4">
      <c r="B45" s="40" t="s">
        <v>30</v>
      </c>
      <c r="C45" s="20" t="s">
        <v>35</v>
      </c>
      <c r="D45" s="20" t="s">
        <v>24</v>
      </c>
      <c r="E45" s="33">
        <f>ROUND(E16*B48,0)</f>
        <v>0</v>
      </c>
      <c r="F45" s="18" t="s">
        <v>27</v>
      </c>
      <c r="G45" s="18" t="s">
        <v>60</v>
      </c>
      <c r="H45" s="13"/>
      <c r="L45" s="29">
        <v>11</v>
      </c>
      <c r="M45" s="30">
        <v>10.7869636</v>
      </c>
    </row>
    <row r="46" spans="2:13" ht="16.5" customHeight="1" x14ac:dyDescent="0.4">
      <c r="B46" s="41">
        <v>6</v>
      </c>
      <c r="C46" s="13"/>
      <c r="D46" s="20" t="s">
        <v>25</v>
      </c>
      <c r="E46" s="33">
        <f>ROUND(E17*B48,0)</f>
        <v>0</v>
      </c>
      <c r="F46" s="18" t="s">
        <v>27</v>
      </c>
      <c r="G46" s="18" t="s">
        <v>61</v>
      </c>
      <c r="H46" s="13"/>
      <c r="L46" s="29">
        <v>12</v>
      </c>
      <c r="M46" s="30">
        <v>11.748502</v>
      </c>
    </row>
    <row r="47" spans="2:13" ht="16.5" customHeight="1" x14ac:dyDescent="0.4">
      <c r="B47" s="40" t="s">
        <v>31</v>
      </c>
      <c r="C47" s="13"/>
      <c r="D47" s="20" t="s">
        <v>80</v>
      </c>
      <c r="E47" s="33">
        <f>ROUND(E18*B48,0)</f>
        <v>0</v>
      </c>
      <c r="F47" s="18" t="s">
        <v>4</v>
      </c>
      <c r="G47" s="18" t="s">
        <v>84</v>
      </c>
      <c r="H47" s="13"/>
      <c r="L47" s="48"/>
      <c r="M47" s="49"/>
    </row>
    <row r="48" spans="2:13" ht="16.5" customHeight="1" x14ac:dyDescent="0.4">
      <c r="B48" s="30">
        <v>5.9318472</v>
      </c>
      <c r="C48" s="13" t="s">
        <v>40</v>
      </c>
      <c r="D48" s="20" t="s">
        <v>37</v>
      </c>
      <c r="E48" s="33">
        <f>SUM(E45:E47)</f>
        <v>0</v>
      </c>
      <c r="F48" s="18" t="s">
        <v>27</v>
      </c>
      <c r="G48" s="18"/>
      <c r="H48" s="13"/>
      <c r="L48" s="48"/>
      <c r="M48" s="49"/>
    </row>
    <row r="49" spans="2:13" ht="16.5" customHeight="1" x14ac:dyDescent="0.4">
      <c r="B49" s="13"/>
      <c r="C49" s="13"/>
      <c r="D49" s="13"/>
      <c r="E49" s="18"/>
      <c r="F49" s="18"/>
      <c r="G49" s="18"/>
      <c r="H49" s="13"/>
    </row>
    <row r="50" spans="2:13" ht="16.5" customHeight="1" x14ac:dyDescent="0.4">
      <c r="B50" s="61"/>
      <c r="C50" s="20" t="s">
        <v>38</v>
      </c>
      <c r="D50" s="13"/>
      <c r="E50" s="18"/>
      <c r="F50" s="18"/>
      <c r="G50" s="18"/>
      <c r="H50" s="13"/>
      <c r="L50" s="43"/>
      <c r="M50" s="44"/>
    </row>
    <row r="51" spans="2:13" ht="16.5" customHeight="1" x14ac:dyDescent="0.4">
      <c r="B51" s="40" t="s">
        <v>32</v>
      </c>
      <c r="C51" s="20" t="s">
        <v>39</v>
      </c>
      <c r="D51" s="20" t="s">
        <v>24</v>
      </c>
      <c r="E51" s="33">
        <f>ROUND(E16*B54,1)</f>
        <v>0</v>
      </c>
      <c r="F51" s="18" t="s">
        <v>27</v>
      </c>
      <c r="G51" s="18" t="s">
        <v>62</v>
      </c>
      <c r="H51" s="13"/>
      <c r="L51" s="43"/>
      <c r="M51" s="44"/>
    </row>
    <row r="52" spans="2:13" ht="16.5" customHeight="1" x14ac:dyDescent="0.4">
      <c r="B52" s="41">
        <v>6</v>
      </c>
      <c r="C52" s="13"/>
      <c r="D52" s="20" t="s">
        <v>25</v>
      </c>
      <c r="E52" s="33">
        <f>ROUND(E17*B54,0)</f>
        <v>0</v>
      </c>
      <c r="F52" s="18" t="s">
        <v>27</v>
      </c>
      <c r="G52" s="18" t="s">
        <v>85</v>
      </c>
      <c r="H52" s="13"/>
      <c r="L52" s="43"/>
      <c r="M52" s="44"/>
    </row>
    <row r="53" spans="2:13" ht="16.5" customHeight="1" x14ac:dyDescent="0.4">
      <c r="B53" s="40" t="s">
        <v>33</v>
      </c>
      <c r="C53" s="13"/>
      <c r="D53" s="20" t="s">
        <v>80</v>
      </c>
      <c r="E53" s="33">
        <f>ROUND(E18*B54,0)</f>
        <v>0</v>
      </c>
      <c r="F53" s="18" t="s">
        <v>4</v>
      </c>
      <c r="G53" s="18" t="s">
        <v>86</v>
      </c>
      <c r="H53" s="13"/>
      <c r="L53" s="43"/>
      <c r="M53" s="44"/>
    </row>
    <row r="54" spans="2:13" ht="16.5" customHeight="1" x14ac:dyDescent="0.4">
      <c r="B54" s="42">
        <v>5.9318472</v>
      </c>
      <c r="C54" s="13" t="s">
        <v>45</v>
      </c>
      <c r="D54" s="20" t="s">
        <v>37</v>
      </c>
      <c r="E54" s="33">
        <f>SUM(E51:E53)</f>
        <v>0</v>
      </c>
      <c r="F54" s="18" t="s">
        <v>27</v>
      </c>
      <c r="G54" s="18"/>
      <c r="H54" s="13"/>
      <c r="L54" s="43"/>
      <c r="M54" s="44"/>
    </row>
    <row r="55" spans="2:13" ht="16.5" customHeight="1" x14ac:dyDescent="0.4">
      <c r="B55" s="13"/>
      <c r="C55" s="13"/>
      <c r="D55" s="13"/>
      <c r="E55" s="18"/>
      <c r="F55" s="18"/>
      <c r="G55" s="18"/>
      <c r="H55" s="13"/>
      <c r="L55" s="43"/>
      <c r="M55" s="44"/>
    </row>
    <row r="56" spans="2:13" ht="16.5" customHeight="1" x14ac:dyDescent="0.4">
      <c r="B56" s="13"/>
      <c r="C56" s="13"/>
      <c r="D56" s="20" t="s">
        <v>26</v>
      </c>
      <c r="E56" s="35">
        <f>SUM(E48+E54)</f>
        <v>0</v>
      </c>
      <c r="F56" s="18" t="s">
        <v>27</v>
      </c>
      <c r="G56" s="36">
        <f>SUM(E102-E56)</f>
        <v>0</v>
      </c>
      <c r="H56" s="13" t="s">
        <v>29</v>
      </c>
      <c r="L56" s="43"/>
      <c r="M56" s="44"/>
    </row>
    <row r="57" spans="2:13" ht="15.75" customHeight="1" x14ac:dyDescent="0.4"/>
    <row r="58" spans="2:13" ht="15.75" customHeight="1" x14ac:dyDescent="0.4"/>
    <row r="59" spans="2:13" ht="16.5" customHeight="1" x14ac:dyDescent="0.4">
      <c r="B59" s="77" t="s">
        <v>56</v>
      </c>
      <c r="C59" s="77"/>
      <c r="D59" s="77"/>
      <c r="E59" s="77"/>
      <c r="F59" s="77"/>
      <c r="G59" s="77"/>
      <c r="H59" s="77"/>
      <c r="I59" s="77"/>
      <c r="J59" s="77"/>
    </row>
    <row r="60" spans="2:13" ht="15.75" customHeight="1" x14ac:dyDescent="0.4"/>
    <row r="61" spans="2:13" ht="16.5" customHeight="1" x14ac:dyDescent="0.4">
      <c r="B61" s="17"/>
      <c r="C61" s="45" t="s">
        <v>41</v>
      </c>
      <c r="D61" s="45" t="s">
        <v>24</v>
      </c>
      <c r="E61" s="33">
        <f>E16</f>
        <v>0</v>
      </c>
      <c r="F61" s="18" t="s">
        <v>27</v>
      </c>
      <c r="G61" s="22" t="s">
        <v>42</v>
      </c>
    </row>
    <row r="62" spans="2:13" ht="16.5" customHeight="1" x14ac:dyDescent="0.4">
      <c r="B62" s="17"/>
      <c r="C62" s="17"/>
      <c r="D62" s="45" t="s">
        <v>25</v>
      </c>
      <c r="E62" s="33">
        <f>E17</f>
        <v>0</v>
      </c>
      <c r="F62" s="18" t="s">
        <v>27</v>
      </c>
      <c r="G62" s="22" t="s">
        <v>28</v>
      </c>
    </row>
    <row r="63" spans="2:13" ht="16.5" customHeight="1" x14ac:dyDescent="0.4">
      <c r="B63" s="17"/>
      <c r="C63" s="17"/>
      <c r="D63" s="45" t="s">
        <v>80</v>
      </c>
      <c r="E63" s="33">
        <f>E18</f>
        <v>0</v>
      </c>
      <c r="F63" s="18" t="s">
        <v>4</v>
      </c>
      <c r="G63" s="22" t="s">
        <v>87</v>
      </c>
    </row>
    <row r="64" spans="2:13" ht="16.5" customHeight="1" x14ac:dyDescent="0.4">
      <c r="B64" s="17"/>
      <c r="C64" s="17"/>
      <c r="D64" s="45" t="s">
        <v>37</v>
      </c>
      <c r="E64" s="33">
        <f>SUM(E61:E63)</f>
        <v>0</v>
      </c>
      <c r="F64" s="18" t="s">
        <v>27</v>
      </c>
      <c r="G64" s="22"/>
    </row>
    <row r="65" spans="2:13" ht="16.5" customHeight="1" x14ac:dyDescent="0.4">
      <c r="B65" s="17"/>
      <c r="C65" s="17"/>
      <c r="D65" s="17"/>
      <c r="E65" s="18"/>
      <c r="F65" s="18"/>
      <c r="G65" s="22"/>
    </row>
    <row r="66" spans="2:13" ht="16.5" x14ac:dyDescent="0.4">
      <c r="B66" s="62"/>
      <c r="C66" s="20" t="s">
        <v>44</v>
      </c>
      <c r="D66" s="17"/>
      <c r="E66" s="18"/>
      <c r="F66" s="18"/>
      <c r="G66" s="22"/>
    </row>
    <row r="67" spans="2:13" ht="16.5" x14ac:dyDescent="0.4">
      <c r="B67" s="46" t="s">
        <v>43</v>
      </c>
      <c r="C67" s="45" t="s">
        <v>39</v>
      </c>
      <c r="D67" s="45" t="s">
        <v>24</v>
      </c>
      <c r="E67" s="33">
        <f>ROUND(E16*B70,0)</f>
        <v>0</v>
      </c>
      <c r="F67" s="18" t="s">
        <v>27</v>
      </c>
      <c r="G67" s="22" t="s">
        <v>88</v>
      </c>
    </row>
    <row r="68" spans="2:13" ht="16.5" x14ac:dyDescent="0.4">
      <c r="B68" s="41">
        <v>11</v>
      </c>
      <c r="C68" s="17"/>
      <c r="D68" s="45" t="s">
        <v>25</v>
      </c>
      <c r="E68" s="33">
        <f>ROUND(E17*B70,1)</f>
        <v>0</v>
      </c>
      <c r="F68" s="18" t="s">
        <v>27</v>
      </c>
      <c r="G68" s="22" t="s">
        <v>63</v>
      </c>
    </row>
    <row r="69" spans="2:13" ht="16.5" x14ac:dyDescent="0.4">
      <c r="B69" s="46" t="s">
        <v>23</v>
      </c>
      <c r="C69" s="17"/>
      <c r="D69" s="45" t="s">
        <v>80</v>
      </c>
      <c r="E69" s="33">
        <f>ROUND(E18*B70,1)</f>
        <v>0</v>
      </c>
      <c r="F69" s="18"/>
      <c r="G69" s="22" t="s">
        <v>89</v>
      </c>
    </row>
    <row r="70" spans="2:13" ht="16.5" x14ac:dyDescent="0.4">
      <c r="B70" s="42">
        <v>10.7869636</v>
      </c>
      <c r="C70" s="17" t="s">
        <v>48</v>
      </c>
      <c r="D70" s="45" t="s">
        <v>37</v>
      </c>
      <c r="E70" s="33">
        <f>SUM(E67:E69)</f>
        <v>0</v>
      </c>
      <c r="F70" s="18" t="s">
        <v>27</v>
      </c>
      <c r="G70" s="22"/>
    </row>
    <row r="71" spans="2:13" ht="16.5" x14ac:dyDescent="0.4">
      <c r="B71" s="17"/>
      <c r="C71" s="17"/>
      <c r="D71" s="17"/>
      <c r="E71" s="18"/>
      <c r="F71" s="18"/>
      <c r="G71" s="22"/>
    </row>
    <row r="72" spans="2:13" ht="18" x14ac:dyDescent="0.4">
      <c r="B72" s="17"/>
      <c r="C72" s="17"/>
      <c r="D72" s="45" t="s">
        <v>46</v>
      </c>
      <c r="E72" s="35">
        <f>SUM(E64+E70)</f>
        <v>0</v>
      </c>
      <c r="F72" s="18" t="s">
        <v>27</v>
      </c>
      <c r="G72" s="36">
        <f>SUM(E102-E72)</f>
        <v>0</v>
      </c>
      <c r="H72" s="17" t="s">
        <v>29</v>
      </c>
    </row>
    <row r="74" spans="2:13" ht="16.5" x14ac:dyDescent="0.4">
      <c r="L74" s="48"/>
      <c r="M74" s="49"/>
    </row>
    <row r="75" spans="2:13" ht="16.5" x14ac:dyDescent="0.4">
      <c r="B75" s="77" t="s">
        <v>57</v>
      </c>
      <c r="C75" s="77"/>
      <c r="D75" s="77"/>
      <c r="E75" s="77"/>
      <c r="F75" s="77"/>
      <c r="G75" s="77"/>
      <c r="H75" s="77"/>
      <c r="I75" s="77"/>
      <c r="J75" s="77"/>
    </row>
    <row r="77" spans="2:13" ht="16.5" x14ac:dyDescent="0.4">
      <c r="B77" s="22"/>
      <c r="C77" s="45" t="s">
        <v>41</v>
      </c>
      <c r="D77" s="45" t="s">
        <v>24</v>
      </c>
      <c r="E77" s="33">
        <f>E16</f>
        <v>0</v>
      </c>
      <c r="F77" s="18" t="s">
        <v>27</v>
      </c>
      <c r="G77" s="22" t="s">
        <v>42</v>
      </c>
      <c r="H77" s="17"/>
    </row>
    <row r="78" spans="2:13" ht="16.5" x14ac:dyDescent="0.4">
      <c r="B78" s="17"/>
      <c r="C78" s="17"/>
      <c r="D78" s="45" t="s">
        <v>25</v>
      </c>
      <c r="E78" s="33">
        <f>E17</f>
        <v>0</v>
      </c>
      <c r="F78" s="18" t="s">
        <v>27</v>
      </c>
      <c r="G78" s="22" t="s">
        <v>28</v>
      </c>
      <c r="H78" s="17"/>
    </row>
    <row r="79" spans="2:13" ht="16.5" x14ac:dyDescent="0.4">
      <c r="B79" s="17"/>
      <c r="C79" s="17"/>
      <c r="D79" s="45" t="s">
        <v>80</v>
      </c>
      <c r="E79" s="33">
        <f>E18</f>
        <v>0</v>
      </c>
      <c r="F79" s="18" t="s">
        <v>4</v>
      </c>
      <c r="G79" s="22" t="s">
        <v>87</v>
      </c>
      <c r="H79" s="17"/>
    </row>
    <row r="80" spans="2:13" ht="16.5" x14ac:dyDescent="0.4">
      <c r="B80" s="17"/>
      <c r="C80" s="17"/>
      <c r="D80" s="45" t="s">
        <v>37</v>
      </c>
      <c r="E80" s="33">
        <f>SUM(E77:E79)</f>
        <v>0</v>
      </c>
      <c r="F80" s="18" t="s">
        <v>27</v>
      </c>
      <c r="G80" s="22"/>
      <c r="H80" s="17"/>
    </row>
    <row r="81" spans="2:8" ht="16.5" x14ac:dyDescent="0.4">
      <c r="B81" s="17"/>
      <c r="C81" s="17"/>
      <c r="D81" s="17"/>
      <c r="E81" s="18"/>
      <c r="F81" s="18"/>
      <c r="G81" s="22"/>
      <c r="H81" s="17"/>
    </row>
    <row r="82" spans="2:8" ht="16.5" x14ac:dyDescent="0.4">
      <c r="B82" s="62"/>
      <c r="C82" s="45" t="s">
        <v>47</v>
      </c>
      <c r="D82" s="17"/>
      <c r="E82" s="18"/>
      <c r="F82" s="18"/>
      <c r="G82" s="22"/>
      <c r="H82" s="17"/>
    </row>
    <row r="83" spans="2:8" ht="16.5" x14ac:dyDescent="0.4">
      <c r="B83" s="46" t="s">
        <v>43</v>
      </c>
      <c r="C83" s="45" t="s">
        <v>35</v>
      </c>
      <c r="D83" s="45" t="s">
        <v>24</v>
      </c>
      <c r="E83" s="33">
        <f>ROUND(E16*B86,0)</f>
        <v>0</v>
      </c>
      <c r="F83" s="18" t="s">
        <v>27</v>
      </c>
      <c r="G83" s="22" t="s">
        <v>64</v>
      </c>
      <c r="H83" s="17"/>
    </row>
    <row r="84" spans="2:8" ht="16.5" x14ac:dyDescent="0.4">
      <c r="B84" s="41">
        <v>5</v>
      </c>
      <c r="C84" s="17"/>
      <c r="D84" s="45" t="s">
        <v>25</v>
      </c>
      <c r="E84" s="33">
        <f>ROUND(E17*B86,0)</f>
        <v>0</v>
      </c>
      <c r="F84" s="18" t="s">
        <v>27</v>
      </c>
      <c r="G84" s="22" t="s">
        <v>65</v>
      </c>
      <c r="H84" s="17"/>
    </row>
    <row r="85" spans="2:8" ht="16.5" x14ac:dyDescent="0.4">
      <c r="B85" s="46" t="s">
        <v>23</v>
      </c>
      <c r="C85" s="17"/>
      <c r="D85" s="45" t="s">
        <v>80</v>
      </c>
      <c r="E85" s="33">
        <f>ROUND(E18*B86,0)</f>
        <v>0</v>
      </c>
      <c r="F85" s="18" t="s">
        <v>4</v>
      </c>
      <c r="G85" s="22" t="s">
        <v>90</v>
      </c>
      <c r="H85" s="17"/>
    </row>
    <row r="86" spans="2:8" ht="16.5" x14ac:dyDescent="0.4">
      <c r="B86" s="42">
        <v>4.9512666000000003</v>
      </c>
      <c r="C86" s="17" t="s">
        <v>50</v>
      </c>
      <c r="D86" s="45" t="s">
        <v>37</v>
      </c>
      <c r="E86" s="33">
        <f>SUM(E83:E85)</f>
        <v>0</v>
      </c>
      <c r="F86" s="18" t="s">
        <v>27</v>
      </c>
      <c r="G86" s="22"/>
      <c r="H86" s="17"/>
    </row>
    <row r="87" spans="2:8" ht="16.5" x14ac:dyDescent="0.4">
      <c r="B87" s="17"/>
      <c r="C87" s="17"/>
      <c r="D87" s="17"/>
      <c r="E87" s="18"/>
      <c r="F87" s="18"/>
      <c r="G87" s="22"/>
      <c r="H87" s="17"/>
    </row>
    <row r="88" spans="2:8" ht="16.5" x14ac:dyDescent="0.4">
      <c r="B88" s="62"/>
      <c r="C88" s="45" t="s">
        <v>49</v>
      </c>
      <c r="D88" s="17"/>
      <c r="E88" s="18"/>
      <c r="F88" s="18"/>
      <c r="G88" s="22"/>
      <c r="H88" s="17"/>
    </row>
    <row r="89" spans="2:8" ht="16.5" x14ac:dyDescent="0.4">
      <c r="B89" s="46" t="s">
        <v>43</v>
      </c>
      <c r="C89" s="45" t="s">
        <v>39</v>
      </c>
      <c r="D89" s="45" t="s">
        <v>24</v>
      </c>
      <c r="E89" s="33">
        <f>ROUND(E16*B92,0)</f>
        <v>0</v>
      </c>
      <c r="F89" s="18" t="s">
        <v>27</v>
      </c>
      <c r="G89" s="22" t="s">
        <v>91</v>
      </c>
      <c r="H89" s="17"/>
    </row>
    <row r="90" spans="2:8" ht="16.5" x14ac:dyDescent="0.4">
      <c r="B90" s="41">
        <v>6</v>
      </c>
      <c r="C90" s="17"/>
      <c r="D90" s="45" t="s">
        <v>25</v>
      </c>
      <c r="E90" s="33">
        <f>ROUND(E17*B92,0)</f>
        <v>0</v>
      </c>
      <c r="F90" s="18" t="s">
        <v>27</v>
      </c>
      <c r="G90" s="22" t="s">
        <v>92</v>
      </c>
      <c r="H90" s="17"/>
    </row>
    <row r="91" spans="2:8" ht="16.5" x14ac:dyDescent="0.4">
      <c r="B91" s="46" t="s">
        <v>23</v>
      </c>
      <c r="C91" s="17"/>
      <c r="D91" s="45" t="s">
        <v>80</v>
      </c>
      <c r="E91" s="33">
        <f>ROUND(E18*B92,0)</f>
        <v>0</v>
      </c>
      <c r="F91" s="18" t="s">
        <v>4</v>
      </c>
      <c r="G91" s="22" t="s">
        <v>93</v>
      </c>
      <c r="H91" s="17"/>
    </row>
    <row r="92" spans="2:8" ht="16.5" x14ac:dyDescent="0.4">
      <c r="B92" s="42">
        <v>5.9318472</v>
      </c>
      <c r="C92" s="17" t="s">
        <v>52</v>
      </c>
      <c r="D92" s="45" t="s">
        <v>37</v>
      </c>
      <c r="E92" s="33">
        <f>SUM(E89:E91)</f>
        <v>0</v>
      </c>
      <c r="F92" s="18" t="s">
        <v>27</v>
      </c>
      <c r="G92" s="22"/>
      <c r="H92" s="17"/>
    </row>
    <row r="93" spans="2:8" ht="16.5" x14ac:dyDescent="0.4">
      <c r="B93" s="17"/>
      <c r="C93" s="17"/>
      <c r="D93" s="17"/>
      <c r="E93" s="18"/>
      <c r="F93" s="18"/>
      <c r="G93" s="22"/>
      <c r="H93" s="17"/>
    </row>
    <row r="94" spans="2:8" ht="18" x14ac:dyDescent="0.4">
      <c r="B94" s="17"/>
      <c r="C94" s="17"/>
      <c r="D94" s="45" t="s">
        <v>46</v>
      </c>
      <c r="E94" s="35">
        <f>SUM(E80+E86+E92)</f>
        <v>0</v>
      </c>
      <c r="F94" s="18" t="s">
        <v>27</v>
      </c>
      <c r="G94" s="36">
        <f>SUM(E102-E94)</f>
        <v>0</v>
      </c>
      <c r="H94" s="17" t="s">
        <v>29</v>
      </c>
    </row>
    <row r="97" spans="1:10" ht="16.5" x14ac:dyDescent="0.4">
      <c r="B97" s="77" t="s">
        <v>58</v>
      </c>
      <c r="C97" s="77"/>
      <c r="D97" s="77"/>
      <c r="E97" s="77"/>
      <c r="F97" s="77"/>
      <c r="G97" s="77"/>
      <c r="H97" s="77"/>
      <c r="I97" s="77"/>
      <c r="J97" s="77"/>
    </row>
    <row r="99" spans="1:10" ht="16.5" x14ac:dyDescent="0.4">
      <c r="B99" s="61"/>
      <c r="C99" s="13"/>
      <c r="D99" s="20" t="s">
        <v>24</v>
      </c>
      <c r="E99" s="33">
        <f>SUM(E16*B102)</f>
        <v>0</v>
      </c>
      <c r="F99" s="18" t="s">
        <v>27</v>
      </c>
      <c r="G99" s="18" t="s">
        <v>95</v>
      </c>
      <c r="H99" s="13"/>
    </row>
    <row r="100" spans="1:10" ht="16.5" x14ac:dyDescent="0.4">
      <c r="B100" s="37"/>
      <c r="C100" s="13"/>
      <c r="D100" s="20" t="s">
        <v>25</v>
      </c>
      <c r="E100" s="50">
        <f>SUM(E17*B102)</f>
        <v>0</v>
      </c>
      <c r="F100" s="18" t="s">
        <v>27</v>
      </c>
      <c r="G100" s="18" t="s">
        <v>96</v>
      </c>
      <c r="H100" s="13"/>
    </row>
    <row r="101" spans="1:10" ht="16.5" x14ac:dyDescent="0.4">
      <c r="B101" s="40" t="s">
        <v>51</v>
      </c>
      <c r="C101" s="13"/>
      <c r="D101" s="20" t="s">
        <v>80</v>
      </c>
      <c r="E101" s="50">
        <f>SUM(E18*B102)</f>
        <v>0</v>
      </c>
      <c r="F101" s="18" t="s">
        <v>4</v>
      </c>
      <c r="G101" s="18" t="s">
        <v>97</v>
      </c>
      <c r="H101" s="13"/>
    </row>
    <row r="102" spans="1:10" ht="18" x14ac:dyDescent="0.4">
      <c r="B102" s="41">
        <v>12</v>
      </c>
      <c r="C102" s="13" t="s">
        <v>94</v>
      </c>
      <c r="D102" s="20" t="s">
        <v>26</v>
      </c>
      <c r="E102" s="35">
        <f>SUM(E99:E101)</f>
        <v>0</v>
      </c>
      <c r="F102" s="18" t="s">
        <v>27</v>
      </c>
      <c r="G102" s="18"/>
      <c r="H102" s="13"/>
    </row>
    <row r="103" spans="1:10" ht="16.5" x14ac:dyDescent="0.4">
      <c r="B103" s="13"/>
      <c r="C103" s="13"/>
      <c r="D103" s="13"/>
      <c r="E103" s="18"/>
      <c r="F103" s="18"/>
      <c r="G103" s="18"/>
      <c r="H103" s="13"/>
    </row>
    <row r="104" spans="1:10" ht="16.5" x14ac:dyDescent="0.4">
      <c r="B104" s="13"/>
      <c r="C104" s="13"/>
      <c r="D104" s="13"/>
      <c r="E104" s="18"/>
      <c r="F104" s="18"/>
      <c r="G104" s="18"/>
      <c r="H104" s="13"/>
    </row>
    <row r="105" spans="1:10" ht="16.5" x14ac:dyDescent="0.4">
      <c r="A105" s="13" t="s">
        <v>66</v>
      </c>
      <c r="C105" s="13"/>
      <c r="D105" s="13"/>
      <c r="E105" s="18"/>
      <c r="F105" s="18"/>
      <c r="G105" s="18"/>
      <c r="H105" s="13"/>
    </row>
    <row r="106" spans="1:10" ht="16.5" x14ac:dyDescent="0.4">
      <c r="A106" s="13" t="s">
        <v>67</v>
      </c>
      <c r="C106" s="13"/>
      <c r="D106" s="13"/>
      <c r="E106" s="18"/>
      <c r="F106" s="18"/>
      <c r="G106" s="18"/>
      <c r="H106" s="13"/>
    </row>
  </sheetData>
  <sheetProtection algorithmName="SHA-512" hashValue="PPqMtN96miSUBEGC+6uZTufD0Gy2CQoQ7fjqd+nu83ALXde4OBmtCkdhb1ZhpVBTnV2NxrHDYzlNggPqC5Hqnw==" saltValue="cpnayFoYpXiLYw5bdEdPiQ==" spinCount="100000" sheet="1" selectLockedCells="1"/>
  <mergeCells count="6">
    <mergeCell ref="B97:J97"/>
    <mergeCell ref="B24:K29"/>
    <mergeCell ref="B33:J33"/>
    <mergeCell ref="B42:J42"/>
    <mergeCell ref="B59:J59"/>
    <mergeCell ref="B75:J75"/>
  </mergeCells>
  <phoneticPr fontId="1"/>
  <pageMargins left="0.7" right="0.7" top="0.75" bottom="0.75" header="0.3" footer="0.3"/>
  <pageSetup paperSize="9" scale="63" fitToHeight="0" orientation="portrait" r:id="rId1"/>
  <rowBreaks count="1" manualBreakCount="1">
    <brk id="7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22"/>
  <sheetViews>
    <sheetView showGridLines="0" tabSelected="1" view="pageBreakPreview" zoomScaleNormal="100" zoomScaleSheetLayoutView="100" workbookViewId="0">
      <selection activeCell="F5" sqref="F5"/>
    </sheetView>
  </sheetViews>
  <sheetFormatPr defaultRowHeight="15.75" x14ac:dyDescent="0.4"/>
  <cols>
    <col min="1" max="1" width="1.875" style="10" customWidth="1"/>
    <col min="2" max="3" width="13.875" style="10" customWidth="1"/>
    <col min="4" max="4" width="9" style="10"/>
    <col min="5" max="5" width="7.5" style="10" bestFit="1" customWidth="1"/>
    <col min="6" max="6" width="11.625" style="14" customWidth="1"/>
    <col min="7" max="7" width="3.375" style="14" bestFit="1" customWidth="1"/>
    <col min="8" max="8" width="11.625" style="15" bestFit="1" customWidth="1"/>
    <col min="9" max="10" width="9" style="10"/>
    <col min="11" max="11" width="17.5" style="10" customWidth="1"/>
    <col min="12" max="12" width="9" style="10"/>
    <col min="13" max="13" width="10.25" style="10" bestFit="1" customWidth="1"/>
    <col min="14" max="14" width="4.75" style="10" customWidth="1"/>
    <col min="15" max="15" width="3.375" style="10" customWidth="1"/>
    <col min="16" max="16384" width="9" style="10"/>
  </cols>
  <sheetData>
    <row r="1" spans="1:15" ht="25.5" x14ac:dyDescent="0.4">
      <c r="A1" s="9" t="s">
        <v>98</v>
      </c>
      <c r="D1" s="11"/>
      <c r="E1" s="11"/>
      <c r="F1" s="11"/>
      <c r="G1" s="11"/>
      <c r="H1" s="12"/>
      <c r="I1" s="11"/>
      <c r="J1" s="11"/>
      <c r="K1" s="11"/>
      <c r="L1" s="11"/>
      <c r="M1" s="11"/>
      <c r="N1" s="11"/>
      <c r="O1" s="11"/>
    </row>
    <row r="2" spans="1:15" ht="17.25" thickBot="1" x14ac:dyDescent="0.45">
      <c r="B2" s="13"/>
      <c r="C2" s="13"/>
      <c r="D2" s="13"/>
    </row>
    <row r="3" spans="1:15" ht="17.25" thickBot="1" x14ac:dyDescent="0.45">
      <c r="B3" s="16"/>
      <c r="C3" s="71"/>
      <c r="D3" s="13" t="s">
        <v>0</v>
      </c>
    </row>
    <row r="4" spans="1:15" ht="16.5" thickBot="1" x14ac:dyDescent="0.45"/>
    <row r="5" spans="1:15" ht="17.25" thickBot="1" x14ac:dyDescent="0.45">
      <c r="B5" s="17" t="s">
        <v>1</v>
      </c>
      <c r="C5" s="17"/>
      <c r="F5" s="8"/>
      <c r="G5" s="18" t="s">
        <v>4</v>
      </c>
      <c r="H5" s="18"/>
    </row>
    <row r="6" spans="1:15" ht="16.5" x14ac:dyDescent="0.4">
      <c r="B6" s="13" t="s">
        <v>2</v>
      </c>
      <c r="C6" s="13"/>
      <c r="F6" s="18">
        <v>410000</v>
      </c>
      <c r="G6" s="18" t="s">
        <v>4</v>
      </c>
      <c r="H6" s="18"/>
    </row>
    <row r="7" spans="1:15" ht="16.5" x14ac:dyDescent="0.4">
      <c r="B7" s="13" t="s">
        <v>3</v>
      </c>
      <c r="C7" s="13"/>
      <c r="F7" s="19">
        <f>IF(F5&gt;F6,410000,F5)</f>
        <v>0</v>
      </c>
      <c r="G7" s="18" t="s">
        <v>5</v>
      </c>
      <c r="H7" s="18"/>
    </row>
    <row r="9" spans="1:15" ht="16.5" x14ac:dyDescent="0.4">
      <c r="B9" s="17" t="s">
        <v>6</v>
      </c>
      <c r="C9" s="17"/>
      <c r="D9" s="17"/>
      <c r="E9" s="20" t="s">
        <v>7</v>
      </c>
      <c r="F9" s="21">
        <v>93.2</v>
      </c>
      <c r="G9" s="18" t="s">
        <v>9</v>
      </c>
    </row>
    <row r="10" spans="1:15" ht="16.5" x14ac:dyDescent="0.4">
      <c r="B10" s="17"/>
      <c r="C10" s="17"/>
      <c r="D10" s="17"/>
      <c r="E10" s="20" t="s">
        <v>8</v>
      </c>
      <c r="F10" s="21">
        <v>15.76</v>
      </c>
      <c r="G10" s="18" t="s">
        <v>9</v>
      </c>
    </row>
    <row r="11" spans="1:15" ht="16.5" x14ac:dyDescent="0.4">
      <c r="B11" s="17"/>
      <c r="C11" s="17"/>
      <c r="D11" s="17"/>
      <c r="E11" s="20" t="s">
        <v>80</v>
      </c>
      <c r="F11" s="21">
        <v>2.2999999999999998</v>
      </c>
      <c r="G11" s="18" t="s">
        <v>9</v>
      </c>
    </row>
    <row r="12" spans="1:15" ht="17.25" thickBot="1" x14ac:dyDescent="0.45">
      <c r="B12" s="17"/>
      <c r="C12" s="17"/>
      <c r="D12" s="17"/>
      <c r="E12" s="17"/>
      <c r="F12" s="18"/>
      <c r="G12" s="18"/>
    </row>
    <row r="13" spans="1:15" ht="17.25" thickBot="1" x14ac:dyDescent="0.45">
      <c r="B13" s="17" t="s">
        <v>10</v>
      </c>
      <c r="C13" s="17"/>
      <c r="D13" s="17"/>
      <c r="E13" s="17"/>
      <c r="F13" s="8"/>
      <c r="G13" s="18"/>
    </row>
    <row r="14" spans="1:15" ht="16.5" x14ac:dyDescent="0.4">
      <c r="B14" s="17"/>
      <c r="C14" s="17"/>
      <c r="D14" s="17"/>
      <c r="E14" s="17"/>
      <c r="F14" s="18" t="s">
        <v>11</v>
      </c>
      <c r="G14" s="18"/>
    </row>
    <row r="15" spans="1:15" ht="16.5" x14ac:dyDescent="0.4">
      <c r="B15" s="17"/>
      <c r="C15" s="17"/>
      <c r="D15" s="17"/>
      <c r="E15" s="17"/>
      <c r="F15" s="18"/>
      <c r="G15" s="18"/>
    </row>
    <row r="16" spans="1:15" ht="16.5" x14ac:dyDescent="0.4">
      <c r="B16" s="17" t="s">
        <v>12</v>
      </c>
      <c r="C16" s="17"/>
      <c r="D16" s="17"/>
      <c r="E16" s="20" t="s">
        <v>7</v>
      </c>
      <c r="F16" s="19">
        <f>ROUNDDOWN(F7*(F9/1000),0)</f>
        <v>0</v>
      </c>
      <c r="G16" s="18" t="s">
        <v>4</v>
      </c>
      <c r="H16" s="22" t="s">
        <v>15</v>
      </c>
    </row>
    <row r="17" spans="1:12" ht="16.5" x14ac:dyDescent="0.4">
      <c r="B17" s="17" t="s">
        <v>13</v>
      </c>
      <c r="C17" s="17"/>
      <c r="D17" s="17"/>
      <c r="E17" s="20" t="s">
        <v>8</v>
      </c>
      <c r="F17" s="19">
        <f>IF(F13=1,ROUNDDOWN(F7*F10/1000,0),0)</f>
        <v>0</v>
      </c>
      <c r="G17" s="18" t="s">
        <v>4</v>
      </c>
      <c r="H17" s="18" t="s">
        <v>16</v>
      </c>
    </row>
    <row r="18" spans="1:12" ht="16.5" x14ac:dyDescent="0.4">
      <c r="B18" s="17"/>
      <c r="C18" s="17"/>
      <c r="D18" s="17"/>
      <c r="E18" s="20" t="s">
        <v>80</v>
      </c>
      <c r="F18" s="19">
        <f>ROUNDDOWN(F7*(F11/1000),0)</f>
        <v>0</v>
      </c>
      <c r="G18" s="18" t="s">
        <v>4</v>
      </c>
      <c r="H18" s="18" t="s">
        <v>81</v>
      </c>
    </row>
    <row r="19" spans="1:12" ht="16.5" x14ac:dyDescent="0.4">
      <c r="B19" s="17"/>
      <c r="C19" s="17"/>
      <c r="D19" s="17"/>
      <c r="E19" s="20" t="s">
        <v>14</v>
      </c>
      <c r="F19" s="19">
        <f>SUM(F16:F18)</f>
        <v>0</v>
      </c>
      <c r="G19" s="18" t="s">
        <v>4</v>
      </c>
    </row>
    <row r="20" spans="1:12" ht="17.25" thickBot="1" x14ac:dyDescent="0.45">
      <c r="B20" s="17"/>
      <c r="C20" s="17"/>
      <c r="D20" s="17"/>
      <c r="E20" s="17"/>
      <c r="F20" s="18"/>
      <c r="G20" s="18"/>
    </row>
    <row r="21" spans="1:12" ht="17.25" thickBot="1" x14ac:dyDescent="0.45">
      <c r="B21" s="17" t="s">
        <v>17</v>
      </c>
      <c r="C21" s="17"/>
      <c r="D21" s="17"/>
      <c r="E21" s="17"/>
      <c r="F21" s="8"/>
      <c r="G21" s="18" t="s">
        <v>18</v>
      </c>
    </row>
    <row r="22" spans="1:12" ht="16.5" x14ac:dyDescent="0.4">
      <c r="B22" s="17" t="s">
        <v>19</v>
      </c>
      <c r="C22" s="17"/>
      <c r="D22" s="17"/>
      <c r="E22" s="17"/>
      <c r="F22" s="18"/>
      <c r="G22" s="18"/>
    </row>
    <row r="23" spans="1:12" ht="16.5" thickBot="1" x14ac:dyDescent="0.45"/>
    <row r="24" spans="1:12" ht="16.5" customHeight="1" thickTop="1" x14ac:dyDescent="0.4">
      <c r="B24" s="78" t="s">
        <v>20</v>
      </c>
      <c r="C24" s="79"/>
      <c r="D24" s="79"/>
      <c r="E24" s="79"/>
      <c r="F24" s="79"/>
      <c r="G24" s="79"/>
      <c r="H24" s="79"/>
      <c r="I24" s="79"/>
      <c r="J24" s="79"/>
      <c r="K24" s="79"/>
      <c r="L24" s="80"/>
    </row>
    <row r="25" spans="1:12" ht="15.75" customHeight="1" x14ac:dyDescent="0.4">
      <c r="B25" s="81"/>
      <c r="C25" s="82"/>
      <c r="D25" s="82"/>
      <c r="E25" s="82"/>
      <c r="F25" s="82"/>
      <c r="G25" s="82"/>
      <c r="H25" s="82"/>
      <c r="I25" s="82"/>
      <c r="J25" s="82"/>
      <c r="K25" s="82"/>
      <c r="L25" s="83"/>
    </row>
    <row r="26" spans="1:12" ht="15.75" customHeight="1" x14ac:dyDescent="0.4">
      <c r="B26" s="81"/>
      <c r="C26" s="82"/>
      <c r="D26" s="82"/>
      <c r="E26" s="82"/>
      <c r="F26" s="82"/>
      <c r="G26" s="82"/>
      <c r="H26" s="82"/>
      <c r="I26" s="82"/>
      <c r="J26" s="82"/>
      <c r="K26" s="82"/>
      <c r="L26" s="83"/>
    </row>
    <row r="27" spans="1:12" ht="15.75" customHeight="1" x14ac:dyDescent="0.4">
      <c r="B27" s="81"/>
      <c r="C27" s="82"/>
      <c r="D27" s="82"/>
      <c r="E27" s="82"/>
      <c r="F27" s="82"/>
      <c r="G27" s="82"/>
      <c r="H27" s="82"/>
      <c r="I27" s="82"/>
      <c r="J27" s="82"/>
      <c r="K27" s="82"/>
      <c r="L27" s="83"/>
    </row>
    <row r="28" spans="1:12" ht="15.75" customHeight="1" x14ac:dyDescent="0.4">
      <c r="B28" s="81"/>
      <c r="C28" s="82"/>
      <c r="D28" s="82"/>
      <c r="E28" s="82"/>
      <c r="F28" s="82"/>
      <c r="G28" s="82"/>
      <c r="H28" s="82"/>
      <c r="I28" s="82"/>
      <c r="J28" s="82"/>
      <c r="K28" s="82"/>
      <c r="L28" s="83"/>
    </row>
    <row r="29" spans="1:12" ht="16.5" customHeight="1" thickBot="1" x14ac:dyDescent="0.45">
      <c r="B29" s="84"/>
      <c r="C29" s="85"/>
      <c r="D29" s="85"/>
      <c r="E29" s="85"/>
      <c r="F29" s="85"/>
      <c r="G29" s="85"/>
      <c r="H29" s="85"/>
      <c r="I29" s="85"/>
      <c r="J29" s="85"/>
      <c r="K29" s="85"/>
      <c r="L29" s="86"/>
    </row>
    <row r="30" spans="1:12" ht="16.5" customHeight="1" thickTop="1" x14ac:dyDescent="0.4">
      <c r="B30" s="24"/>
      <c r="C30" s="60"/>
      <c r="D30" s="24"/>
      <c r="E30" s="24"/>
      <c r="F30" s="24"/>
      <c r="G30" s="24"/>
      <c r="H30" s="25"/>
      <c r="I30" s="24"/>
      <c r="J30" s="24"/>
      <c r="K30" s="24"/>
      <c r="L30" s="24"/>
    </row>
    <row r="32" spans="1:12" ht="18" x14ac:dyDescent="0.4">
      <c r="A32" s="26" t="s">
        <v>21</v>
      </c>
    </row>
    <row r="33" spans="2:14" ht="16.5" x14ac:dyDescent="0.4">
      <c r="B33" s="77" t="s">
        <v>54</v>
      </c>
      <c r="C33" s="77"/>
      <c r="D33" s="77"/>
      <c r="E33" s="77"/>
      <c r="F33" s="77"/>
      <c r="G33" s="77"/>
      <c r="H33" s="77"/>
      <c r="I33" s="77"/>
      <c r="J33" s="77"/>
      <c r="K33" s="77"/>
      <c r="L33" s="74" t="s">
        <v>43</v>
      </c>
      <c r="M33" s="75" t="s">
        <v>53</v>
      </c>
      <c r="N33" s="73"/>
    </row>
    <row r="34" spans="2:14" ht="15.75" customHeight="1" x14ac:dyDescent="0.4">
      <c r="L34" s="29">
        <v>0</v>
      </c>
      <c r="M34" s="30">
        <v>0</v>
      </c>
      <c r="N34" s="49"/>
    </row>
    <row r="35" spans="2:14" ht="16.5" customHeight="1" x14ac:dyDescent="0.4">
      <c r="B35" s="51" t="s">
        <v>22</v>
      </c>
      <c r="C35" s="61"/>
      <c r="D35" s="13"/>
      <c r="E35" s="13"/>
      <c r="F35" s="18"/>
      <c r="G35" s="18"/>
      <c r="H35" s="18"/>
      <c r="I35" s="13"/>
      <c r="J35" s="13"/>
      <c r="L35" s="29">
        <v>1</v>
      </c>
      <c r="M35" s="30">
        <v>0.99673690000000004</v>
      </c>
      <c r="N35" s="49"/>
    </row>
    <row r="36" spans="2:14" ht="16.5" customHeight="1" x14ac:dyDescent="0.4">
      <c r="B36" s="52" t="e">
        <f>VLOOKUP(F21,マスタ!D:E,2,FALSE)</f>
        <v>#N/A</v>
      </c>
      <c r="C36" s="63"/>
      <c r="D36" s="13"/>
      <c r="E36" s="20" t="s">
        <v>24</v>
      </c>
      <c r="F36" s="33" t="e">
        <f>ROUND(F16*B38,0)</f>
        <v>#N/A</v>
      </c>
      <c r="G36" s="18" t="s">
        <v>27</v>
      </c>
      <c r="H36" s="18" t="s">
        <v>82</v>
      </c>
      <c r="I36" s="13"/>
      <c r="J36" s="13"/>
      <c r="L36" s="29">
        <v>2</v>
      </c>
      <c r="M36" s="30">
        <v>1.9902215000000001</v>
      </c>
      <c r="N36" s="49"/>
    </row>
    <row r="37" spans="2:14" ht="16.5" customHeight="1" x14ac:dyDescent="0.4">
      <c r="B37" s="51" t="s">
        <v>23</v>
      </c>
      <c r="C37" s="61"/>
      <c r="D37" s="13"/>
      <c r="E37" s="20" t="s">
        <v>25</v>
      </c>
      <c r="F37" s="34" t="e">
        <f>ROUND(F17*B38,0)</f>
        <v>#N/A</v>
      </c>
      <c r="G37" s="18" t="s">
        <v>27</v>
      </c>
      <c r="H37" s="18" t="s">
        <v>59</v>
      </c>
      <c r="I37" s="13"/>
      <c r="J37" s="13"/>
      <c r="L37" s="29">
        <v>3</v>
      </c>
      <c r="M37" s="30">
        <v>2.9804642000000001</v>
      </c>
      <c r="N37" s="49"/>
    </row>
    <row r="38" spans="2:14" ht="16.5" customHeight="1" x14ac:dyDescent="0.4">
      <c r="B38" s="53" t="e">
        <f>VLOOKUP(B36,マスタ!A:B,2,FALSE)</f>
        <v>#N/A</v>
      </c>
      <c r="C38" s="13" t="s">
        <v>36</v>
      </c>
      <c r="D38" s="13"/>
      <c r="E38" s="20" t="s">
        <v>80</v>
      </c>
      <c r="F38" s="34" t="e">
        <f>ROUND(F18*B38,0)</f>
        <v>#N/A</v>
      </c>
      <c r="G38" s="18" t="s">
        <v>27</v>
      </c>
      <c r="H38" s="18" t="s">
        <v>83</v>
      </c>
      <c r="I38" s="13"/>
      <c r="J38" s="13"/>
      <c r="L38" s="29">
        <v>4</v>
      </c>
      <c r="M38" s="30">
        <v>3.9674757</v>
      </c>
      <c r="N38" s="49"/>
    </row>
    <row r="39" spans="2:14" ht="16.5" customHeight="1" x14ac:dyDescent="0.4">
      <c r="B39" s="64"/>
      <c r="C39" s="64"/>
      <c r="D39" s="13"/>
      <c r="E39" s="20" t="s">
        <v>26</v>
      </c>
      <c r="F39" s="35" t="e">
        <f>SUM(F36:F38)</f>
        <v>#N/A</v>
      </c>
      <c r="G39" s="18"/>
      <c r="H39" s="69" t="e">
        <f>SUM(F101-F39)</f>
        <v>#N/A</v>
      </c>
      <c r="I39" s="68" t="s">
        <v>29</v>
      </c>
      <c r="J39" s="13"/>
      <c r="L39" s="29">
        <v>5</v>
      </c>
      <c r="M39" s="30">
        <v>4.9512666000000003</v>
      </c>
      <c r="N39" s="49"/>
    </row>
    <row r="40" spans="2:14" ht="16.5" customHeight="1" x14ac:dyDescent="0.4">
      <c r="B40" s="37"/>
      <c r="C40" s="37"/>
      <c r="D40" s="13"/>
      <c r="E40" s="20"/>
      <c r="F40" s="38"/>
      <c r="G40" s="18"/>
      <c r="H40" s="39"/>
      <c r="I40" s="13"/>
      <c r="J40" s="13"/>
      <c r="L40" s="29">
        <v>6</v>
      </c>
      <c r="M40" s="30">
        <v>5.9318472</v>
      </c>
      <c r="N40" s="49"/>
    </row>
    <row r="41" spans="2:14" ht="16.5" customHeight="1" x14ac:dyDescent="0.4">
      <c r="L41" s="29">
        <v>7</v>
      </c>
      <c r="M41" s="30">
        <v>6.9092282000000003</v>
      </c>
      <c r="N41" s="49"/>
    </row>
    <row r="42" spans="2:14" ht="16.5" customHeight="1" x14ac:dyDescent="0.4">
      <c r="B42" s="77" t="s">
        <v>55</v>
      </c>
      <c r="C42" s="77"/>
      <c r="D42" s="77"/>
      <c r="E42" s="77"/>
      <c r="F42" s="77"/>
      <c r="G42" s="77"/>
      <c r="H42" s="77"/>
      <c r="I42" s="77"/>
      <c r="J42" s="77"/>
      <c r="K42" s="77"/>
      <c r="L42" s="29">
        <v>8</v>
      </c>
      <c r="M42" s="30">
        <v>7.8834200000000001</v>
      </c>
      <c r="N42" s="49"/>
    </row>
    <row r="43" spans="2:14" ht="16.5" customHeight="1" x14ac:dyDescent="0.4">
      <c r="L43" s="29">
        <v>9</v>
      </c>
      <c r="M43" s="30">
        <v>8.8544329000000008</v>
      </c>
      <c r="N43" s="49"/>
    </row>
    <row r="44" spans="2:14" ht="16.5" customHeight="1" x14ac:dyDescent="0.4">
      <c r="B44" s="51" t="s">
        <v>30</v>
      </c>
      <c r="C44" s="20" t="s">
        <v>34</v>
      </c>
      <c r="D44" s="20"/>
      <c r="E44" s="13"/>
      <c r="F44" s="18"/>
      <c r="G44" s="18"/>
      <c r="H44" s="18"/>
      <c r="I44" s="13"/>
      <c r="L44" s="29">
        <v>10</v>
      </c>
      <c r="M44" s="30">
        <v>9.8222772999999997</v>
      </c>
      <c r="N44" s="49"/>
    </row>
    <row r="45" spans="2:14" ht="16.5" customHeight="1" x14ac:dyDescent="0.4">
      <c r="B45" s="52" t="e">
        <f>VLOOKUP(F21,マスタ!D:F,3,FALSE)</f>
        <v>#N/A</v>
      </c>
      <c r="C45" s="63"/>
      <c r="D45" s="20" t="s">
        <v>35</v>
      </c>
      <c r="E45" s="20" t="s">
        <v>24</v>
      </c>
      <c r="F45" s="33" t="e">
        <f>ROUND(F16*B47,0)</f>
        <v>#N/A</v>
      </c>
      <c r="G45" s="18" t="s">
        <v>27</v>
      </c>
      <c r="H45" s="18" t="s">
        <v>60</v>
      </c>
      <c r="I45" s="13"/>
      <c r="L45" s="29">
        <v>11</v>
      </c>
      <c r="M45" s="30">
        <v>10.7869636</v>
      </c>
      <c r="N45" s="49"/>
    </row>
    <row r="46" spans="2:14" ht="16.5" customHeight="1" x14ac:dyDescent="0.4">
      <c r="B46" s="51" t="s">
        <v>31</v>
      </c>
      <c r="C46" s="61"/>
      <c r="D46" s="13"/>
      <c r="E46" s="20" t="s">
        <v>25</v>
      </c>
      <c r="F46" s="33" t="e">
        <f>ROUND(F17*B47,0)</f>
        <v>#N/A</v>
      </c>
      <c r="G46" s="18" t="s">
        <v>27</v>
      </c>
      <c r="H46" s="18" t="s">
        <v>61</v>
      </c>
      <c r="I46" s="13"/>
      <c r="L46" s="29">
        <v>12</v>
      </c>
      <c r="M46" s="30">
        <v>11.748502</v>
      </c>
      <c r="N46" s="49"/>
    </row>
    <row r="47" spans="2:14" ht="16.5" customHeight="1" x14ac:dyDescent="0.4">
      <c r="B47" s="54" t="e">
        <f>VLOOKUP(B45,マスタ!A:B,2,FALSE)</f>
        <v>#N/A</v>
      </c>
      <c r="C47" s="13" t="s">
        <v>40</v>
      </c>
      <c r="D47" s="13"/>
      <c r="E47" s="20" t="s">
        <v>80</v>
      </c>
      <c r="F47" s="33" t="e">
        <f>ROUND(F18*B47,0)</f>
        <v>#N/A</v>
      </c>
      <c r="G47" s="18" t="s">
        <v>4</v>
      </c>
      <c r="H47" s="18" t="s">
        <v>84</v>
      </c>
      <c r="I47" s="13"/>
      <c r="L47" s="48"/>
      <c r="M47" s="49"/>
      <c r="N47" s="49"/>
    </row>
    <row r="48" spans="2:14" ht="16.5" customHeight="1" x14ac:dyDescent="0.4">
      <c r="B48" s="13"/>
      <c r="C48" s="13"/>
      <c r="D48" s="13"/>
      <c r="E48" s="20" t="s">
        <v>37</v>
      </c>
      <c r="F48" s="33" t="e">
        <f>SUM(F45:F47)</f>
        <v>#N/A</v>
      </c>
      <c r="G48" s="18" t="s">
        <v>4</v>
      </c>
      <c r="H48" s="18"/>
      <c r="I48" s="13"/>
    </row>
    <row r="49" spans="2:14" ht="16.5" customHeight="1" x14ac:dyDescent="0.4">
      <c r="B49" s="51" t="s">
        <v>32</v>
      </c>
      <c r="C49" s="20" t="s">
        <v>38</v>
      </c>
      <c r="D49" s="20"/>
      <c r="E49" s="13"/>
      <c r="F49" s="18"/>
      <c r="G49" s="18"/>
      <c r="H49" s="18"/>
      <c r="I49" s="13"/>
      <c r="M49" s="43"/>
      <c r="N49" s="44"/>
    </row>
    <row r="50" spans="2:14" ht="16.5" customHeight="1" x14ac:dyDescent="0.4">
      <c r="B50" s="52" t="e">
        <f>VLOOKUP(F21,マスタ!D:G,4,FALSE)</f>
        <v>#N/A</v>
      </c>
      <c r="C50" s="63"/>
      <c r="D50" s="20" t="s">
        <v>39</v>
      </c>
      <c r="E50" s="20" t="s">
        <v>24</v>
      </c>
      <c r="F50" s="33" t="e">
        <f>ROUND(F16*B52,0)</f>
        <v>#N/A</v>
      </c>
      <c r="G50" s="18" t="s">
        <v>27</v>
      </c>
      <c r="H50" s="18" t="s">
        <v>62</v>
      </c>
      <c r="I50" s="13"/>
      <c r="M50" s="43"/>
      <c r="N50" s="44"/>
    </row>
    <row r="51" spans="2:14" ht="16.5" customHeight="1" x14ac:dyDescent="0.4">
      <c r="B51" s="51" t="s">
        <v>33</v>
      </c>
      <c r="C51" s="61"/>
      <c r="D51" s="13"/>
      <c r="E51" s="20" t="s">
        <v>25</v>
      </c>
      <c r="F51" s="33" t="e">
        <f>ROUND(F17*B52,0)</f>
        <v>#N/A</v>
      </c>
      <c r="G51" s="18" t="s">
        <v>27</v>
      </c>
      <c r="H51" s="18" t="s">
        <v>85</v>
      </c>
      <c r="I51" s="13"/>
      <c r="M51" s="43"/>
      <c r="N51" s="44"/>
    </row>
    <row r="52" spans="2:14" ht="16.5" customHeight="1" x14ac:dyDescent="0.4">
      <c r="B52" s="54" t="e">
        <f>VLOOKUP(B50,マスタ!A:B,2,FALSE)</f>
        <v>#N/A</v>
      </c>
      <c r="C52" s="13" t="s">
        <v>45</v>
      </c>
      <c r="D52" s="13"/>
      <c r="E52" s="20" t="s">
        <v>80</v>
      </c>
      <c r="F52" s="33" t="e">
        <f>ROUND(F18*B52,0)</f>
        <v>#N/A</v>
      </c>
      <c r="G52" s="18"/>
      <c r="H52" s="18" t="s">
        <v>86</v>
      </c>
      <c r="I52" s="13"/>
      <c r="M52" s="43"/>
      <c r="N52" s="44"/>
    </row>
    <row r="53" spans="2:14" ht="16.5" customHeight="1" x14ac:dyDescent="0.4">
      <c r="B53" s="70"/>
      <c r="C53" s="70"/>
      <c r="D53" s="13"/>
      <c r="E53" s="20" t="s">
        <v>37</v>
      </c>
      <c r="F53" s="33" t="e">
        <f>SUM(F50:F52)</f>
        <v>#N/A</v>
      </c>
      <c r="G53" s="18" t="s">
        <v>4</v>
      </c>
      <c r="H53" s="18"/>
      <c r="I53" s="13"/>
      <c r="M53" s="43"/>
      <c r="N53" s="44"/>
    </row>
    <row r="54" spans="2:14" ht="16.5" customHeight="1" x14ac:dyDescent="0.4">
      <c r="B54" s="13"/>
      <c r="C54" s="13"/>
      <c r="D54" s="13"/>
      <c r="E54" s="13"/>
      <c r="F54" s="18"/>
      <c r="G54" s="18"/>
      <c r="H54" s="18"/>
      <c r="I54" s="13"/>
      <c r="M54" s="43"/>
      <c r="N54" s="44"/>
    </row>
    <row r="55" spans="2:14" ht="16.5" customHeight="1" x14ac:dyDescent="0.4">
      <c r="B55" s="13"/>
      <c r="C55" s="13"/>
      <c r="D55" s="13"/>
      <c r="E55" s="20" t="s">
        <v>26</v>
      </c>
      <c r="F55" s="35" t="e">
        <f>SUM(F48+F53)</f>
        <v>#N/A</v>
      </c>
      <c r="G55" s="18" t="s">
        <v>27</v>
      </c>
      <c r="H55" s="36" t="e">
        <f>SUM(F101-F55)</f>
        <v>#N/A</v>
      </c>
      <c r="I55" s="13" t="s">
        <v>29</v>
      </c>
      <c r="M55" s="43"/>
      <c r="N55" s="44"/>
    </row>
    <row r="56" spans="2:14" ht="15.75" customHeight="1" x14ac:dyDescent="0.4"/>
    <row r="57" spans="2:14" ht="15.75" customHeight="1" x14ac:dyDescent="0.4"/>
    <row r="58" spans="2:14" ht="16.5" customHeight="1" x14ac:dyDescent="0.4">
      <c r="B58" s="77" t="s">
        <v>75</v>
      </c>
      <c r="C58" s="77"/>
      <c r="D58" s="77"/>
      <c r="E58" s="77"/>
      <c r="F58" s="77"/>
      <c r="G58" s="77"/>
      <c r="H58" s="77"/>
      <c r="I58" s="77"/>
      <c r="J58" s="77"/>
      <c r="K58" s="77"/>
    </row>
    <row r="59" spans="2:14" ht="15.75" customHeight="1" x14ac:dyDescent="0.4"/>
    <row r="60" spans="2:14" ht="16.5" customHeight="1" x14ac:dyDescent="0.4">
      <c r="B60" s="55">
        <f>F21</f>
        <v>0</v>
      </c>
      <c r="C60" s="72"/>
      <c r="D60" s="45" t="s">
        <v>73</v>
      </c>
      <c r="E60" s="45" t="s">
        <v>24</v>
      </c>
      <c r="F60" s="33">
        <f>F16</f>
        <v>0</v>
      </c>
      <c r="G60" s="18" t="s">
        <v>27</v>
      </c>
      <c r="H60" s="22" t="s">
        <v>42</v>
      </c>
    </row>
    <row r="61" spans="2:14" ht="16.5" customHeight="1" x14ac:dyDescent="0.4">
      <c r="B61" s="17"/>
      <c r="C61" s="17"/>
      <c r="D61" s="17"/>
      <c r="E61" s="45" t="s">
        <v>25</v>
      </c>
      <c r="F61" s="33">
        <f>F17</f>
        <v>0</v>
      </c>
      <c r="G61" s="18" t="s">
        <v>27</v>
      </c>
      <c r="H61" s="22" t="s">
        <v>28</v>
      </c>
    </row>
    <row r="62" spans="2:14" ht="16.5" customHeight="1" x14ac:dyDescent="0.4">
      <c r="B62" s="17"/>
      <c r="C62" s="17"/>
      <c r="D62" s="17"/>
      <c r="E62" s="45" t="s">
        <v>80</v>
      </c>
      <c r="F62" s="33">
        <f>F18</f>
        <v>0</v>
      </c>
      <c r="G62" s="18" t="s">
        <v>4</v>
      </c>
      <c r="H62" s="22" t="s">
        <v>87</v>
      </c>
    </row>
    <row r="63" spans="2:14" ht="16.5" customHeight="1" x14ac:dyDescent="0.4">
      <c r="B63" s="17"/>
      <c r="C63" s="17"/>
      <c r="D63" s="17"/>
      <c r="E63" s="45" t="s">
        <v>37</v>
      </c>
      <c r="F63" s="33">
        <f>SUM(F60:F62)</f>
        <v>0</v>
      </c>
      <c r="G63" s="18" t="s">
        <v>4</v>
      </c>
      <c r="H63" s="22"/>
    </row>
    <row r="64" spans="2:14" ht="16.5" customHeight="1" x14ac:dyDescent="0.4">
      <c r="B64" s="17"/>
      <c r="C64" s="17"/>
      <c r="D64" s="17"/>
      <c r="E64" s="17"/>
      <c r="F64" s="18"/>
      <c r="G64" s="18"/>
      <c r="H64" s="22"/>
    </row>
    <row r="65" spans="2:15" ht="16.5" x14ac:dyDescent="0.4">
      <c r="B65" s="56" t="s">
        <v>43</v>
      </c>
      <c r="C65" s="62"/>
      <c r="D65" s="47" t="s">
        <v>74</v>
      </c>
      <c r="E65" s="17"/>
      <c r="F65" s="18"/>
      <c r="G65" s="18"/>
      <c r="H65" s="22"/>
    </row>
    <row r="66" spans="2:15" ht="16.5" x14ac:dyDescent="0.4">
      <c r="B66" s="52" t="e">
        <f>VLOOKUP(F21,マスタ!I:J,2,FALSE)</f>
        <v>#N/A</v>
      </c>
      <c r="C66" s="63"/>
      <c r="D66" s="45" t="s">
        <v>39</v>
      </c>
      <c r="E66" s="45" t="s">
        <v>24</v>
      </c>
      <c r="F66" s="33" t="e">
        <f>ROUND(F16*B68,0)</f>
        <v>#N/A</v>
      </c>
      <c r="G66" s="18" t="s">
        <v>27</v>
      </c>
      <c r="H66" s="22" t="s">
        <v>88</v>
      </c>
    </row>
    <row r="67" spans="2:15" ht="16.5" x14ac:dyDescent="0.4">
      <c r="B67" s="56" t="s">
        <v>23</v>
      </c>
      <c r="C67" s="62"/>
      <c r="D67" s="17"/>
      <c r="E67" s="45" t="s">
        <v>25</v>
      </c>
      <c r="F67" s="33" t="e">
        <f>ROUND(F17*B68,0)</f>
        <v>#N/A</v>
      </c>
      <c r="G67" s="18" t="s">
        <v>27</v>
      </c>
      <c r="H67" s="22" t="s">
        <v>63</v>
      </c>
    </row>
    <row r="68" spans="2:15" ht="16.5" x14ac:dyDescent="0.4">
      <c r="B68" s="54" t="e">
        <f>VLOOKUP(B66,マスタ!A:B,2,FALSE)</f>
        <v>#N/A</v>
      </c>
      <c r="C68" s="17" t="s">
        <v>48</v>
      </c>
      <c r="D68" s="17"/>
      <c r="E68" s="45" t="s">
        <v>80</v>
      </c>
      <c r="F68" s="33" t="e">
        <f>ROUND(F18*B68,0)</f>
        <v>#N/A</v>
      </c>
      <c r="G68" s="18" t="s">
        <v>4</v>
      </c>
      <c r="H68" s="22" t="s">
        <v>89</v>
      </c>
    </row>
    <row r="69" spans="2:15" ht="16.5" x14ac:dyDescent="0.4">
      <c r="B69" s="70"/>
      <c r="C69" s="70"/>
      <c r="D69" s="17"/>
      <c r="E69" s="45" t="s">
        <v>37</v>
      </c>
      <c r="F69" s="33" t="e">
        <f>SUM(F66:F68)</f>
        <v>#N/A</v>
      </c>
      <c r="G69" s="18" t="s">
        <v>4</v>
      </c>
      <c r="H69" s="22"/>
    </row>
    <row r="70" spans="2:15" ht="16.5" x14ac:dyDescent="0.4">
      <c r="B70" s="17"/>
      <c r="C70" s="17"/>
      <c r="D70" s="17"/>
      <c r="E70" s="17"/>
      <c r="F70" s="18"/>
      <c r="G70" s="18"/>
      <c r="H70" s="22"/>
    </row>
    <row r="71" spans="2:15" ht="18" x14ac:dyDescent="0.4">
      <c r="B71" s="17"/>
      <c r="C71" s="17"/>
      <c r="D71" s="17"/>
      <c r="E71" s="45" t="s">
        <v>46</v>
      </c>
      <c r="F71" s="35" t="e">
        <f>SUM(F63+F69)</f>
        <v>#N/A</v>
      </c>
      <c r="G71" s="18" t="s">
        <v>27</v>
      </c>
      <c r="H71" s="36" t="e">
        <f>SUM(F101-F71)</f>
        <v>#N/A</v>
      </c>
      <c r="I71" s="17" t="s">
        <v>29</v>
      </c>
    </row>
    <row r="73" spans="2:15" ht="16.5" x14ac:dyDescent="0.4">
      <c r="M73" s="48"/>
      <c r="N73" s="49"/>
    </row>
    <row r="74" spans="2:15" ht="16.5" customHeight="1" x14ac:dyDescent="0.4">
      <c r="B74" s="87" t="s">
        <v>79</v>
      </c>
      <c r="C74" s="87"/>
      <c r="D74" s="87"/>
      <c r="E74" s="87"/>
      <c r="F74" s="87"/>
      <c r="G74" s="87"/>
      <c r="H74" s="87"/>
      <c r="I74" s="87"/>
      <c r="J74" s="87"/>
      <c r="K74" s="87"/>
      <c r="L74" s="87"/>
      <c r="M74" s="87"/>
      <c r="N74" s="87"/>
      <c r="O74" s="87"/>
    </row>
    <row r="75" spans="2:15" x14ac:dyDescent="0.4">
      <c r="B75" s="87"/>
      <c r="C75" s="87"/>
      <c r="D75" s="87"/>
      <c r="E75" s="87"/>
      <c r="F75" s="87"/>
      <c r="G75" s="87"/>
      <c r="H75" s="87"/>
      <c r="I75" s="87"/>
      <c r="J75" s="87"/>
      <c r="K75" s="87"/>
      <c r="L75" s="87"/>
      <c r="M75" s="87"/>
      <c r="N75" s="87"/>
      <c r="O75" s="87"/>
    </row>
    <row r="76" spans="2:15" s="58" customFormat="1" ht="16.5" x14ac:dyDescent="0.4">
      <c r="B76" s="57"/>
      <c r="C76" s="57"/>
      <c r="D76" s="57"/>
      <c r="E76" s="57"/>
      <c r="F76" s="57"/>
      <c r="G76" s="57"/>
      <c r="H76" s="57"/>
      <c r="I76" s="57"/>
      <c r="J76" s="57"/>
      <c r="K76" s="57"/>
      <c r="L76" s="57"/>
      <c r="M76" s="57"/>
      <c r="N76" s="57"/>
      <c r="O76" s="57"/>
    </row>
    <row r="77" spans="2:15" ht="16.5" x14ac:dyDescent="0.4">
      <c r="B77" s="59">
        <f>F21</f>
        <v>0</v>
      </c>
      <c r="C77" s="72"/>
      <c r="D77" s="45" t="s">
        <v>73</v>
      </c>
      <c r="E77" s="45" t="s">
        <v>24</v>
      </c>
      <c r="F77" s="33">
        <f>F16</f>
        <v>0</v>
      </c>
      <c r="G77" s="18" t="s">
        <v>27</v>
      </c>
      <c r="H77" s="22" t="s">
        <v>42</v>
      </c>
      <c r="I77" s="17"/>
    </row>
    <row r="78" spans="2:15" ht="16.5" x14ac:dyDescent="0.4">
      <c r="B78" s="17"/>
      <c r="C78" s="17"/>
      <c r="D78" s="17"/>
      <c r="E78" s="45" t="s">
        <v>25</v>
      </c>
      <c r="F78" s="33">
        <f>F17</f>
        <v>0</v>
      </c>
      <c r="G78" s="18" t="s">
        <v>27</v>
      </c>
      <c r="H78" s="22" t="s">
        <v>28</v>
      </c>
      <c r="I78" s="17"/>
    </row>
    <row r="79" spans="2:15" ht="16.5" x14ac:dyDescent="0.4">
      <c r="B79" s="17"/>
      <c r="C79" s="17"/>
      <c r="D79" s="17"/>
      <c r="E79" s="45" t="s">
        <v>80</v>
      </c>
      <c r="F79" s="33">
        <f>F18</f>
        <v>0</v>
      </c>
      <c r="G79" s="18" t="s">
        <v>4</v>
      </c>
      <c r="H79" s="22" t="s">
        <v>87</v>
      </c>
      <c r="I79" s="17"/>
    </row>
    <row r="80" spans="2:15" ht="16.5" x14ac:dyDescent="0.4">
      <c r="B80" s="17"/>
      <c r="C80" s="17"/>
      <c r="D80" s="17"/>
      <c r="E80" s="45" t="s">
        <v>37</v>
      </c>
      <c r="F80" s="33">
        <f>SUM(F77:F79)</f>
        <v>0</v>
      </c>
      <c r="G80" s="18" t="s">
        <v>4</v>
      </c>
      <c r="H80" s="22"/>
      <c r="I80" s="17"/>
    </row>
    <row r="81" spans="2:11" ht="16.5" x14ac:dyDescent="0.4">
      <c r="B81" s="17"/>
      <c r="C81" s="17"/>
      <c r="D81" s="17"/>
      <c r="E81" s="17"/>
      <c r="F81" s="18"/>
      <c r="G81" s="18"/>
      <c r="H81" s="22"/>
      <c r="I81" s="17"/>
    </row>
    <row r="82" spans="2:11" ht="16.5" x14ac:dyDescent="0.4">
      <c r="B82" s="56" t="s">
        <v>43</v>
      </c>
      <c r="C82" s="62"/>
      <c r="D82" s="17" t="s">
        <v>74</v>
      </c>
      <c r="E82" s="17"/>
      <c r="F82" s="18"/>
      <c r="G82" s="18"/>
      <c r="H82" s="22"/>
      <c r="I82" s="17"/>
    </row>
    <row r="83" spans="2:11" ht="16.5" x14ac:dyDescent="0.4">
      <c r="B83" s="52" t="e">
        <f>VLOOKUP(試算表【年度途中退職者用】!F21,マスタ!I:K,3,FALSE)</f>
        <v>#N/A</v>
      </c>
      <c r="C83" s="63"/>
      <c r="D83" s="45" t="s">
        <v>35</v>
      </c>
      <c r="E83" s="45" t="s">
        <v>24</v>
      </c>
      <c r="F83" s="33" t="e">
        <f>ROUND(F16*B85,0)</f>
        <v>#N/A</v>
      </c>
      <c r="G83" s="18" t="s">
        <v>27</v>
      </c>
      <c r="H83" s="22" t="s">
        <v>64</v>
      </c>
      <c r="I83" s="17"/>
    </row>
    <row r="84" spans="2:11" ht="16.5" x14ac:dyDescent="0.4">
      <c r="B84" s="56" t="s">
        <v>23</v>
      </c>
      <c r="C84" s="62"/>
      <c r="D84" s="17"/>
      <c r="E84" s="45" t="s">
        <v>25</v>
      </c>
      <c r="F84" s="33" t="e">
        <f>ROUND(F17*B85,0)</f>
        <v>#N/A</v>
      </c>
      <c r="G84" s="18" t="s">
        <v>27</v>
      </c>
      <c r="H84" s="22" t="s">
        <v>65</v>
      </c>
      <c r="I84" s="17"/>
    </row>
    <row r="85" spans="2:11" ht="16.5" x14ac:dyDescent="0.4">
      <c r="B85" s="54" t="e">
        <f>VLOOKUP(B83,マスタ!A:B,2,FALSE)</f>
        <v>#N/A</v>
      </c>
      <c r="C85" s="17" t="s">
        <v>50</v>
      </c>
      <c r="D85" s="17"/>
      <c r="E85" s="45" t="s">
        <v>80</v>
      </c>
      <c r="F85" s="33" t="e">
        <f>ROUND(F18*B85,0)</f>
        <v>#N/A</v>
      </c>
      <c r="G85" s="18" t="s">
        <v>4</v>
      </c>
      <c r="H85" s="22" t="s">
        <v>90</v>
      </c>
      <c r="I85" s="17"/>
    </row>
    <row r="86" spans="2:11" ht="16.5" x14ac:dyDescent="0.4">
      <c r="B86" s="70"/>
      <c r="C86" s="70"/>
      <c r="D86" s="17"/>
      <c r="E86" s="45" t="s">
        <v>37</v>
      </c>
      <c r="F86" s="33" t="e">
        <f>SUM(F83:F85)</f>
        <v>#N/A</v>
      </c>
      <c r="G86" s="18" t="s">
        <v>4</v>
      </c>
      <c r="H86" s="22"/>
      <c r="I86" s="17"/>
    </row>
    <row r="87" spans="2:11" ht="16.5" x14ac:dyDescent="0.4">
      <c r="B87" s="17"/>
      <c r="C87" s="17"/>
      <c r="D87" s="17"/>
      <c r="E87" s="17"/>
      <c r="F87" s="18"/>
      <c r="G87" s="18"/>
      <c r="H87" s="22"/>
      <c r="I87" s="17"/>
    </row>
    <row r="88" spans="2:11" ht="16.5" x14ac:dyDescent="0.4">
      <c r="B88" s="56" t="s">
        <v>43</v>
      </c>
      <c r="C88" s="62"/>
      <c r="D88" s="17" t="s">
        <v>74</v>
      </c>
      <c r="E88" s="17"/>
      <c r="F88" s="18"/>
      <c r="G88" s="18"/>
      <c r="H88" s="22"/>
      <c r="I88" s="17"/>
    </row>
    <row r="89" spans="2:11" ht="16.5" x14ac:dyDescent="0.4">
      <c r="B89" s="52" t="e">
        <f>VLOOKUP(F21,マスタ!I:L,4,FALSE)</f>
        <v>#N/A</v>
      </c>
      <c r="C89" s="63"/>
      <c r="D89" s="45" t="s">
        <v>39</v>
      </c>
      <c r="E89" s="45" t="s">
        <v>24</v>
      </c>
      <c r="F89" s="33" t="e">
        <f>ROUND(F16*B91,0)</f>
        <v>#N/A</v>
      </c>
      <c r="G89" s="18" t="s">
        <v>27</v>
      </c>
      <c r="H89" s="22" t="s">
        <v>91</v>
      </c>
      <c r="I89" s="17"/>
    </row>
    <row r="90" spans="2:11" ht="16.5" x14ac:dyDescent="0.4">
      <c r="B90" s="56" t="s">
        <v>23</v>
      </c>
      <c r="C90" s="62"/>
      <c r="D90" s="17"/>
      <c r="E90" s="45" t="s">
        <v>25</v>
      </c>
      <c r="F90" s="33" t="e">
        <f>ROUND(F17*B91,0)</f>
        <v>#N/A</v>
      </c>
      <c r="G90" s="18" t="s">
        <v>27</v>
      </c>
      <c r="H90" s="22" t="s">
        <v>92</v>
      </c>
      <c r="I90" s="17"/>
    </row>
    <row r="91" spans="2:11" ht="16.5" x14ac:dyDescent="0.4">
      <c r="B91" s="54" t="e">
        <f>VLOOKUP(B89,マスタ!A:B,2,FALSE)</f>
        <v>#N/A</v>
      </c>
      <c r="C91" s="17" t="s">
        <v>52</v>
      </c>
      <c r="D91" s="17"/>
      <c r="E91" s="45" t="s">
        <v>80</v>
      </c>
      <c r="F91" s="33" t="e">
        <f>ROUND(F18*B91,0)</f>
        <v>#N/A</v>
      </c>
      <c r="G91" s="18" t="s">
        <v>4</v>
      </c>
      <c r="H91" s="22" t="s">
        <v>93</v>
      </c>
      <c r="I91" s="17"/>
    </row>
    <row r="92" spans="2:11" ht="16.5" x14ac:dyDescent="0.4">
      <c r="B92" s="70"/>
      <c r="C92" s="70"/>
      <c r="D92" s="17"/>
      <c r="E92" s="45" t="s">
        <v>37</v>
      </c>
      <c r="F92" s="33" t="e">
        <f>SUM(F89:F91)</f>
        <v>#N/A</v>
      </c>
      <c r="G92" s="18" t="s">
        <v>4</v>
      </c>
      <c r="H92" s="22"/>
      <c r="I92" s="17"/>
    </row>
    <row r="93" spans="2:11" ht="16.5" x14ac:dyDescent="0.4">
      <c r="B93" s="17"/>
      <c r="C93" s="17"/>
      <c r="D93" s="17"/>
      <c r="E93" s="17"/>
      <c r="F93" s="18"/>
      <c r="G93" s="18"/>
      <c r="H93" s="22"/>
      <c r="I93" s="17"/>
    </row>
    <row r="94" spans="2:11" ht="18" x14ac:dyDescent="0.4">
      <c r="B94" s="17"/>
      <c r="C94" s="17"/>
      <c r="D94" s="17"/>
      <c r="E94" s="45" t="s">
        <v>46</v>
      </c>
      <c r="F94" s="35" t="e">
        <f>SUM(F80+F86+F92)</f>
        <v>#N/A</v>
      </c>
      <c r="G94" s="18" t="s">
        <v>27</v>
      </c>
      <c r="H94" s="36" t="e">
        <f>SUM(F101-F94)</f>
        <v>#N/A</v>
      </c>
      <c r="I94" s="17" t="s">
        <v>29</v>
      </c>
    </row>
    <row r="96" spans="2:11" ht="16.5" x14ac:dyDescent="0.4">
      <c r="B96" s="77" t="s">
        <v>58</v>
      </c>
      <c r="C96" s="77"/>
      <c r="D96" s="77"/>
      <c r="E96" s="77"/>
      <c r="F96" s="77"/>
      <c r="G96" s="77"/>
      <c r="H96" s="77"/>
      <c r="I96" s="77"/>
      <c r="J96" s="77"/>
      <c r="K96" s="77"/>
    </row>
    <row r="98" spans="1:9" ht="16.5" x14ac:dyDescent="0.4">
      <c r="B98" s="51" t="s">
        <v>51</v>
      </c>
      <c r="C98" s="61"/>
      <c r="D98" s="13"/>
      <c r="E98" s="20" t="s">
        <v>24</v>
      </c>
      <c r="F98" s="33" t="e">
        <f>SUM(F16*B99)</f>
        <v>#N/A</v>
      </c>
      <c r="G98" s="18" t="s">
        <v>27</v>
      </c>
      <c r="H98" s="18" t="s">
        <v>95</v>
      </c>
      <c r="I98" s="13"/>
    </row>
    <row r="99" spans="1:9" ht="16.5" x14ac:dyDescent="0.4">
      <c r="B99" s="52" t="e">
        <f>VLOOKUP(F21,マスタ!D:E,2,FALSE)</f>
        <v>#N/A</v>
      </c>
      <c r="C99" s="13" t="s">
        <v>94</v>
      </c>
      <c r="D99" s="13"/>
      <c r="E99" s="20" t="s">
        <v>25</v>
      </c>
      <c r="F99" s="50" t="e">
        <f>SUM(F17*B99)</f>
        <v>#N/A</v>
      </c>
      <c r="G99" s="18" t="s">
        <v>27</v>
      </c>
      <c r="H99" s="18" t="s">
        <v>96</v>
      </c>
      <c r="I99" s="13"/>
    </row>
    <row r="100" spans="1:9" ht="16.5" x14ac:dyDescent="0.4">
      <c r="B100" s="63"/>
      <c r="C100" s="63"/>
      <c r="D100" s="13"/>
      <c r="E100" s="20" t="s">
        <v>80</v>
      </c>
      <c r="F100" s="50" t="e">
        <f>SUM(F18*B99)</f>
        <v>#N/A</v>
      </c>
      <c r="G100" s="18" t="s">
        <v>4</v>
      </c>
      <c r="H100" s="18" t="s">
        <v>97</v>
      </c>
      <c r="I100" s="13"/>
    </row>
    <row r="101" spans="1:9" ht="18" x14ac:dyDescent="0.4">
      <c r="B101" s="13"/>
      <c r="C101" s="13"/>
      <c r="D101" s="13"/>
      <c r="E101" s="20" t="s">
        <v>26</v>
      </c>
      <c r="F101" s="35" t="e">
        <f>SUM(F98:F100)</f>
        <v>#N/A</v>
      </c>
      <c r="G101" s="18" t="s">
        <v>27</v>
      </c>
      <c r="H101" s="18"/>
      <c r="I101" s="13"/>
    </row>
    <row r="102" spans="1:9" ht="16.5" x14ac:dyDescent="0.4">
      <c r="B102" s="13"/>
      <c r="C102" s="13"/>
      <c r="D102" s="13"/>
      <c r="E102" s="13"/>
      <c r="F102" s="18"/>
      <c r="G102" s="18"/>
      <c r="H102" s="18"/>
      <c r="I102" s="13"/>
    </row>
    <row r="103" spans="1:9" ht="16.5" x14ac:dyDescent="0.4">
      <c r="B103" s="13"/>
      <c r="C103" s="13"/>
      <c r="D103" s="13"/>
      <c r="E103" s="13"/>
      <c r="F103" s="18"/>
      <c r="G103" s="18"/>
      <c r="H103" s="18"/>
      <c r="I103" s="13"/>
    </row>
    <row r="104" spans="1:9" ht="16.5" x14ac:dyDescent="0.4">
      <c r="A104" s="13" t="s">
        <v>66</v>
      </c>
      <c r="D104" s="13"/>
      <c r="E104" s="13"/>
      <c r="F104" s="18"/>
      <c r="G104" s="18"/>
      <c r="H104" s="18"/>
      <c r="I104" s="13"/>
    </row>
    <row r="105" spans="1:9" ht="16.5" x14ac:dyDescent="0.4">
      <c r="A105" s="13" t="s">
        <v>67</v>
      </c>
      <c r="D105" s="13"/>
      <c r="E105" s="13"/>
      <c r="F105" s="18"/>
      <c r="G105" s="18"/>
      <c r="H105" s="18"/>
      <c r="I105" s="13"/>
    </row>
    <row r="111" spans="1:9" x14ac:dyDescent="0.4">
      <c r="F111" s="67"/>
    </row>
    <row r="114" spans="8:10" x14ac:dyDescent="0.4">
      <c r="H114" s="66"/>
    </row>
    <row r="122" spans="8:10" x14ac:dyDescent="0.4">
      <c r="J122" s="65"/>
    </row>
  </sheetData>
  <sheetProtection algorithmName="SHA-512" hashValue="qn5dt4T6K6v4Qdre0gwlCEP78NSgMIfQAS7w4nALrgd/1UEoUN698CjHWNsqOncCQhqVgnx28VSrPc6lJo4cPA==" saltValue="2r9lZqkdDYL4RRmMc4zImg==" spinCount="100000" sheet="1" selectLockedCells="1"/>
  <mergeCells count="6">
    <mergeCell ref="B74:O75"/>
    <mergeCell ref="B58:K58"/>
    <mergeCell ref="B96:K96"/>
    <mergeCell ref="B24:L29"/>
    <mergeCell ref="B33:K33"/>
    <mergeCell ref="B42:K42"/>
  </mergeCells>
  <phoneticPr fontId="1"/>
  <pageMargins left="0.7" right="0.7" top="0.75" bottom="0.75" header="0.3" footer="0.3"/>
  <pageSetup paperSize="9" scale="60" fitToHeight="0" orientation="portrait" r:id="rId1"/>
  <rowBreaks count="1" manualBreakCount="1">
    <brk id="7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showGridLines="0" workbookViewId="0">
      <selection activeCell="H3" sqref="H3"/>
    </sheetView>
  </sheetViews>
  <sheetFormatPr defaultRowHeight="18.75" x14ac:dyDescent="0.4"/>
  <cols>
    <col min="1" max="1" width="8" bestFit="1" customWidth="1"/>
    <col min="2" max="2" width="10.25" bestFit="1" customWidth="1"/>
    <col min="4" max="4" width="7.125" bestFit="1" customWidth="1"/>
    <col min="5" max="5" width="15.125" bestFit="1" customWidth="1"/>
    <col min="6" max="7" width="13" bestFit="1" customWidth="1"/>
    <col min="9" max="9" width="7.125" bestFit="1" customWidth="1"/>
    <col min="10" max="10" width="6.75" bestFit="1" customWidth="1"/>
    <col min="11" max="12" width="9.125" bestFit="1" customWidth="1"/>
  </cols>
  <sheetData>
    <row r="1" spans="1:15" x14ac:dyDescent="0.4">
      <c r="A1" s="4" t="s">
        <v>43</v>
      </c>
      <c r="B1" s="5" t="s">
        <v>53</v>
      </c>
      <c r="D1" s="6" t="s">
        <v>68</v>
      </c>
      <c r="E1" s="6" t="s">
        <v>69</v>
      </c>
      <c r="F1" s="6" t="s">
        <v>70</v>
      </c>
      <c r="G1" s="6" t="s">
        <v>71</v>
      </c>
      <c r="I1" s="6" t="s">
        <v>68</v>
      </c>
      <c r="J1" s="6" t="s">
        <v>72</v>
      </c>
      <c r="K1" s="6" t="s">
        <v>77</v>
      </c>
      <c r="L1" s="6" t="s">
        <v>78</v>
      </c>
      <c r="N1" s="6" t="s">
        <v>68</v>
      </c>
      <c r="O1" s="6" t="s">
        <v>76</v>
      </c>
    </row>
    <row r="2" spans="1:15" x14ac:dyDescent="0.4">
      <c r="A2" s="1">
        <v>0</v>
      </c>
      <c r="B2" s="2">
        <v>0</v>
      </c>
      <c r="D2" s="3">
        <v>4</v>
      </c>
      <c r="E2" s="3">
        <v>12</v>
      </c>
      <c r="F2" s="3">
        <v>6</v>
      </c>
      <c r="G2" s="3">
        <v>6</v>
      </c>
      <c r="I2" s="3">
        <v>4</v>
      </c>
      <c r="J2" s="3">
        <v>11</v>
      </c>
      <c r="K2" s="3">
        <v>5</v>
      </c>
      <c r="L2" s="3">
        <v>6</v>
      </c>
      <c r="N2" s="3">
        <v>9</v>
      </c>
      <c r="O2" s="7">
        <v>6</v>
      </c>
    </row>
    <row r="3" spans="1:15" x14ac:dyDescent="0.4">
      <c r="A3" s="1">
        <v>1</v>
      </c>
      <c r="B3" s="2">
        <v>0.99673690000000004</v>
      </c>
      <c r="D3" s="3">
        <v>5</v>
      </c>
      <c r="E3" s="3">
        <v>11</v>
      </c>
      <c r="F3" s="3">
        <v>5</v>
      </c>
      <c r="G3" s="3">
        <v>6</v>
      </c>
      <c r="I3" s="3">
        <v>5</v>
      </c>
      <c r="J3" s="3">
        <v>10</v>
      </c>
      <c r="K3" s="7">
        <v>4</v>
      </c>
      <c r="L3" s="7">
        <v>6</v>
      </c>
      <c r="N3" s="3">
        <v>10</v>
      </c>
      <c r="O3" s="7">
        <v>5</v>
      </c>
    </row>
    <row r="4" spans="1:15" x14ac:dyDescent="0.4">
      <c r="A4" s="1">
        <v>2</v>
      </c>
      <c r="B4" s="2">
        <v>1.9902215000000001</v>
      </c>
      <c r="D4" s="3">
        <v>6</v>
      </c>
      <c r="E4" s="3">
        <v>10</v>
      </c>
      <c r="F4" s="3">
        <v>4</v>
      </c>
      <c r="G4" s="3">
        <v>6</v>
      </c>
      <c r="I4" s="3">
        <v>6</v>
      </c>
      <c r="J4" s="3">
        <v>9</v>
      </c>
      <c r="K4" s="7">
        <v>3</v>
      </c>
      <c r="L4" s="7">
        <v>6</v>
      </c>
      <c r="N4" s="3">
        <v>11</v>
      </c>
      <c r="O4" s="7">
        <v>4</v>
      </c>
    </row>
    <row r="5" spans="1:15" x14ac:dyDescent="0.4">
      <c r="A5" s="1">
        <v>3</v>
      </c>
      <c r="B5" s="2">
        <v>2.9804642000000001</v>
      </c>
      <c r="D5" s="3">
        <v>7</v>
      </c>
      <c r="E5" s="3">
        <v>9</v>
      </c>
      <c r="F5" s="3">
        <v>3</v>
      </c>
      <c r="G5" s="3">
        <v>6</v>
      </c>
      <c r="I5" s="3">
        <v>7</v>
      </c>
      <c r="J5" s="3">
        <v>8</v>
      </c>
      <c r="K5" s="7">
        <v>2</v>
      </c>
      <c r="L5" s="7">
        <v>6</v>
      </c>
      <c r="N5" s="3">
        <v>12</v>
      </c>
      <c r="O5" s="7">
        <v>3</v>
      </c>
    </row>
    <row r="6" spans="1:15" x14ac:dyDescent="0.4">
      <c r="A6" s="1">
        <v>4</v>
      </c>
      <c r="B6" s="2">
        <v>3.9674757</v>
      </c>
      <c r="D6" s="3">
        <v>8</v>
      </c>
      <c r="E6" s="3">
        <v>8</v>
      </c>
      <c r="F6" s="3">
        <v>2</v>
      </c>
      <c r="G6" s="3">
        <v>6</v>
      </c>
      <c r="I6" s="3">
        <v>8</v>
      </c>
      <c r="J6" s="3">
        <v>7</v>
      </c>
      <c r="K6" s="7">
        <v>1</v>
      </c>
      <c r="L6" s="7">
        <v>6</v>
      </c>
      <c r="N6" s="3">
        <v>1</v>
      </c>
      <c r="O6" s="7">
        <v>2</v>
      </c>
    </row>
    <row r="7" spans="1:15" x14ac:dyDescent="0.4">
      <c r="A7" s="1">
        <v>5</v>
      </c>
      <c r="B7" s="2">
        <v>4.9512666000000003</v>
      </c>
      <c r="D7" s="3">
        <v>9</v>
      </c>
      <c r="E7" s="3">
        <v>7</v>
      </c>
      <c r="F7" s="3">
        <v>1</v>
      </c>
      <c r="G7" s="3">
        <v>6</v>
      </c>
      <c r="I7" s="3">
        <v>9</v>
      </c>
      <c r="J7" s="7">
        <v>6</v>
      </c>
      <c r="K7" s="7">
        <v>0</v>
      </c>
      <c r="L7" s="7">
        <v>6</v>
      </c>
      <c r="N7" s="3">
        <v>2</v>
      </c>
      <c r="O7" s="7">
        <v>1</v>
      </c>
    </row>
    <row r="8" spans="1:15" x14ac:dyDescent="0.4">
      <c r="A8" s="1">
        <v>6</v>
      </c>
      <c r="B8" s="2">
        <v>5.9318472</v>
      </c>
      <c r="D8" s="3">
        <v>10</v>
      </c>
      <c r="E8" s="3">
        <v>6</v>
      </c>
      <c r="F8" s="3">
        <v>0</v>
      </c>
      <c r="G8" s="3">
        <v>6</v>
      </c>
      <c r="I8" s="3">
        <v>10</v>
      </c>
      <c r="J8" s="7">
        <v>5</v>
      </c>
      <c r="K8" s="7">
        <v>0</v>
      </c>
      <c r="L8" s="7">
        <v>5</v>
      </c>
      <c r="N8" s="3">
        <v>3</v>
      </c>
      <c r="O8" s="7">
        <v>0</v>
      </c>
    </row>
    <row r="9" spans="1:15" x14ac:dyDescent="0.4">
      <c r="A9" s="1">
        <v>7</v>
      </c>
      <c r="B9" s="2">
        <v>6.9092282000000003</v>
      </c>
      <c r="D9" s="3">
        <v>11</v>
      </c>
      <c r="E9" s="3">
        <v>5</v>
      </c>
      <c r="F9" s="3">
        <v>0</v>
      </c>
      <c r="G9" s="3">
        <v>5</v>
      </c>
      <c r="I9" s="3">
        <v>11</v>
      </c>
      <c r="J9" s="7">
        <v>4</v>
      </c>
      <c r="K9" s="7">
        <v>0</v>
      </c>
      <c r="L9" s="7">
        <v>4</v>
      </c>
    </row>
    <row r="10" spans="1:15" x14ac:dyDescent="0.4">
      <c r="A10" s="1">
        <v>8</v>
      </c>
      <c r="B10" s="2">
        <v>7.8834200000000001</v>
      </c>
      <c r="D10" s="3">
        <v>12</v>
      </c>
      <c r="E10" s="3">
        <v>4</v>
      </c>
      <c r="F10" s="3">
        <v>0</v>
      </c>
      <c r="G10" s="3">
        <v>4</v>
      </c>
      <c r="I10" s="3">
        <v>12</v>
      </c>
      <c r="J10" s="7">
        <v>3</v>
      </c>
      <c r="K10" s="7">
        <v>0</v>
      </c>
      <c r="L10" s="7">
        <v>3</v>
      </c>
    </row>
    <row r="11" spans="1:15" x14ac:dyDescent="0.4">
      <c r="A11" s="1">
        <v>9</v>
      </c>
      <c r="B11" s="2">
        <v>8.8544329000000008</v>
      </c>
      <c r="D11" s="3">
        <v>1</v>
      </c>
      <c r="E11" s="3">
        <v>3</v>
      </c>
      <c r="F11" s="3">
        <v>0</v>
      </c>
      <c r="G11" s="3">
        <v>3</v>
      </c>
      <c r="I11" s="3">
        <v>1</v>
      </c>
      <c r="J11" s="7">
        <v>2</v>
      </c>
      <c r="K11" s="7">
        <v>0</v>
      </c>
      <c r="L11" s="7">
        <v>2</v>
      </c>
    </row>
    <row r="12" spans="1:15" x14ac:dyDescent="0.4">
      <c r="A12" s="1">
        <v>10</v>
      </c>
      <c r="B12" s="2">
        <v>9.8222772999999997</v>
      </c>
      <c r="D12" s="3">
        <v>2</v>
      </c>
      <c r="E12" s="3">
        <v>2</v>
      </c>
      <c r="F12" s="3">
        <v>0</v>
      </c>
      <c r="G12" s="3">
        <v>2</v>
      </c>
      <c r="I12" s="3">
        <v>2</v>
      </c>
      <c r="J12" s="7">
        <v>1</v>
      </c>
      <c r="K12" s="7">
        <v>0</v>
      </c>
      <c r="L12" s="7">
        <v>1</v>
      </c>
    </row>
    <row r="13" spans="1:15" x14ac:dyDescent="0.4">
      <c r="A13" s="1">
        <v>11</v>
      </c>
      <c r="B13" s="2">
        <v>10.7869636</v>
      </c>
      <c r="D13" s="3">
        <v>3</v>
      </c>
      <c r="E13" s="3">
        <v>1</v>
      </c>
      <c r="F13" s="3">
        <v>0</v>
      </c>
      <c r="G13" s="3">
        <v>1</v>
      </c>
      <c r="I13" s="3">
        <v>3</v>
      </c>
      <c r="J13" s="7">
        <v>0</v>
      </c>
      <c r="K13" s="7">
        <v>0</v>
      </c>
      <c r="L13" s="7">
        <v>0</v>
      </c>
    </row>
    <row r="14" spans="1:15" x14ac:dyDescent="0.4">
      <c r="A14" s="1">
        <v>12</v>
      </c>
      <c r="B14" s="2">
        <v>11.748502</v>
      </c>
    </row>
  </sheetData>
  <sheetProtection password="8A98"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試算表 【年度末退職者用】</vt:lpstr>
      <vt:lpstr>試算表【年度途中退職者用】</vt:lpstr>
      <vt:lpstr>マスタ</vt:lpstr>
      <vt:lpstr>'試算表 【年度末退職者用】'!Print_Area</vt:lpstr>
      <vt:lpstr>試算表【年度途中退職者用】!Print_Area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共済組合</dc:creator>
  <cp:lastModifiedBy>石川　結楽</cp:lastModifiedBy>
  <cp:lastPrinted>2026-02-04T07:01:01Z</cp:lastPrinted>
  <dcterms:created xsi:type="dcterms:W3CDTF">2021-09-13T07:45:21Z</dcterms:created>
  <dcterms:modified xsi:type="dcterms:W3CDTF">2026-02-04T07:01:15Z</dcterms:modified>
</cp:coreProperties>
</file>