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6E321C43-DFD1-477C-92E3-010433B0B798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計算シート " sheetId="14" r:id="rId1"/>
    <sheet name="計算シート（例）" sheetId="15" r:id="rId2"/>
  </sheets>
  <calcPr calcId="191029"/>
</workbook>
</file>

<file path=xl/calcChain.xml><?xml version="1.0" encoding="utf-8"?>
<calcChain xmlns="http://schemas.openxmlformats.org/spreadsheetml/2006/main">
  <c r="D4" i="15" l="1"/>
  <c r="L12" i="15" l="1"/>
  <c r="U12" i="15" s="1"/>
  <c r="L16" i="15" s="1"/>
  <c r="U16" i="15" s="1"/>
  <c r="L20" i="15" s="1"/>
  <c r="B12" i="15"/>
  <c r="G12" i="15" s="1"/>
  <c r="B16" i="15" s="1"/>
  <c r="G16" i="15" s="1"/>
  <c r="T6" i="15"/>
  <c r="R20" i="15" s="1"/>
  <c r="T4" i="15"/>
  <c r="E20" i="15" s="1"/>
  <c r="L12" i="14"/>
  <c r="U12" i="14" s="1"/>
  <c r="L16" i="14" s="1"/>
  <c r="U16" i="14" s="1"/>
  <c r="L20" i="14" s="1"/>
  <c r="B12" i="14"/>
  <c r="G12" i="14" s="1"/>
  <c r="B16" i="14" s="1"/>
  <c r="G16" i="14" s="1"/>
  <c r="B20" i="14" s="1"/>
  <c r="T6" i="14"/>
  <c r="R20" i="14" s="1"/>
  <c r="T4" i="14"/>
  <c r="E20" i="14" s="1"/>
  <c r="D4" i="14"/>
  <c r="U20" i="14" l="1"/>
  <c r="G20" i="15"/>
  <c r="U20" i="15"/>
  <c r="G20" i="14"/>
</calcChain>
</file>

<file path=xl/sharedStrings.xml><?xml version="1.0" encoding="utf-8"?>
<sst xmlns="http://schemas.openxmlformats.org/spreadsheetml/2006/main" count="127" uniqueCount="27">
  <si>
    <t>円</t>
    <rPh sb="0" eb="1">
      <t>エン</t>
    </rPh>
    <phoneticPr fontId="2"/>
  </si>
  <si>
    <t>～</t>
    <phoneticPr fontId="2"/>
  </si>
  <si>
    <t>請求日数</t>
    <rPh sb="0" eb="2">
      <t>セイキュウ</t>
    </rPh>
    <rPh sb="2" eb="4">
      <t>ニッスウ</t>
    </rPh>
    <phoneticPr fontId="2"/>
  </si>
  <si>
    <t>請求金額</t>
    <rPh sb="0" eb="2">
      <t>セイキュウ</t>
    </rPh>
    <rPh sb="2" eb="4">
      <t>キンガク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</si>
  <si>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</si>
  <si>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67％支給分</t>
    <rPh sb="3" eb="5">
      <t>シキュウ</t>
    </rPh>
    <rPh sb="5" eb="6">
      <t>ブン</t>
    </rPh>
    <phoneticPr fontId="2"/>
  </si>
  <si>
    <t>50％支給分</t>
    <rPh sb="3" eb="5">
      <t>シキュウ</t>
    </rPh>
    <rPh sb="5" eb="6">
      <t>ブン</t>
    </rPh>
    <phoneticPr fontId="2"/>
  </si>
  <si>
    <t>育児休業開始日</t>
    <rPh sb="0" eb="4">
      <t>イクジキュウギョウ</t>
    </rPh>
    <rPh sb="4" eb="7">
      <t>カイシビ</t>
    </rPh>
    <phoneticPr fontId="2"/>
  </si>
  <si>
    <t>50％支給開始日
（180日経過後）</t>
    <rPh sb="3" eb="5">
      <t>シキュウ</t>
    </rPh>
    <rPh sb="5" eb="8">
      <t>カイシビ</t>
    </rPh>
    <rPh sb="13" eb="14">
      <t>ニチ</t>
    </rPh>
    <rPh sb="14" eb="16">
      <t>ケイカ</t>
    </rPh>
    <rPh sb="16" eb="17">
      <t>ゴ</t>
    </rPh>
    <phoneticPr fontId="2"/>
  </si>
  <si>
    <t>÷</t>
    <phoneticPr fontId="2"/>
  </si>
  <si>
    <t>＝</t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</si>
  <si>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</si>
  <si>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（10円未満四捨五入）</t>
    <rPh sb="3" eb="4">
      <t>エン</t>
    </rPh>
    <rPh sb="4" eb="6">
      <t>ミマン</t>
    </rPh>
    <rPh sb="6" eb="10">
      <t>シシャゴニュウ</t>
    </rPh>
    <phoneticPr fontId="2"/>
  </si>
  <si>
    <t>×</t>
    <phoneticPr fontId="2"/>
  </si>
  <si>
    <t>67/100</t>
    <phoneticPr fontId="2"/>
  </si>
  <si>
    <t>給付日額</t>
    <rPh sb="0" eb="2">
      <t>キュウフ</t>
    </rPh>
    <rPh sb="2" eb="4">
      <t>ニチガク</t>
    </rPh>
    <phoneticPr fontId="2"/>
  </si>
  <si>
    <t>（１円未満切捨て）</t>
    <rPh sb="2" eb="3">
      <t>エン</t>
    </rPh>
    <rPh sb="3" eb="5">
      <t>ミマン</t>
    </rPh>
    <rPh sb="5" eb="7">
      <t>キリス</t>
    </rPh>
    <phoneticPr fontId="2"/>
  </si>
  <si>
    <t>給付日額または
給付上限日額</t>
    <rPh sb="0" eb="2">
      <t>キュウフ</t>
    </rPh>
    <rPh sb="2" eb="4">
      <t>ニチガク</t>
    </rPh>
    <rPh sb="8" eb="10">
      <t>キュウフ</t>
    </rPh>
    <rPh sb="10" eb="12">
      <t>ジョウゲン</t>
    </rPh>
    <rPh sb="12" eb="14">
      <t>ニチガク</t>
    </rPh>
    <phoneticPr fontId="2"/>
  </si>
  <si>
    <t>請求者情報記入欄</t>
    <rPh sb="0" eb="3">
      <t>セイキュウシャ</t>
    </rPh>
    <rPh sb="3" eb="5">
      <t>ジョウホウ</t>
    </rPh>
    <rPh sb="5" eb="7">
      <t>キニュウ</t>
    </rPh>
    <rPh sb="7" eb="8">
      <t>ラン</t>
    </rPh>
    <phoneticPr fontId="2"/>
  </si>
  <si>
    <t>請求期間（180日を越えた期間）</t>
    <rPh sb="0" eb="2">
      <t>セイキュウ</t>
    </rPh>
    <rPh sb="2" eb="4">
      <t>キカン</t>
    </rPh>
    <rPh sb="8" eb="9">
      <t>ニチ</t>
    </rPh>
    <rPh sb="10" eb="11">
      <t>コ</t>
    </rPh>
    <rPh sb="13" eb="15">
      <t>キカン</t>
    </rPh>
    <phoneticPr fontId="2"/>
  </si>
  <si>
    <t>請求期間（180日達する日までの期間）</t>
    <rPh sb="0" eb="2">
      <t>セイキュウ</t>
    </rPh>
    <rPh sb="2" eb="4">
      <t>キカン</t>
    </rPh>
    <rPh sb="8" eb="9">
      <t>ニチ</t>
    </rPh>
    <rPh sb="9" eb="10">
      <t>タッ</t>
    </rPh>
    <rPh sb="12" eb="13">
      <t>ヒ</t>
    </rPh>
    <rPh sb="16" eb="18">
      <t>キカン</t>
    </rPh>
    <phoneticPr fontId="2"/>
  </si>
  <si>
    <t>50/100</t>
    <phoneticPr fontId="2"/>
  </si>
  <si>
    <t>※　給付日額が給付上限日額を超える場合は、給付上限日額により支給となります。</t>
    <phoneticPr fontId="2"/>
  </si>
  <si>
    <t>★育児休業を取得し通算180日に達する日までの期間の請求金額</t>
    <rPh sb="1" eb="3">
      <t>イクジ</t>
    </rPh>
    <rPh sb="3" eb="5">
      <t>キュウギョウ</t>
    </rPh>
    <rPh sb="6" eb="8">
      <t>シュトク</t>
    </rPh>
    <rPh sb="9" eb="11">
      <t>ツウサン</t>
    </rPh>
    <rPh sb="14" eb="15">
      <t>ニチ</t>
    </rPh>
    <rPh sb="16" eb="17">
      <t>タッ</t>
    </rPh>
    <rPh sb="19" eb="20">
      <t>ヒ</t>
    </rPh>
    <rPh sb="23" eb="25">
      <t>キカン</t>
    </rPh>
    <rPh sb="26" eb="28">
      <t>セイキュウ</t>
    </rPh>
    <rPh sb="28" eb="30">
      <t>キンガク</t>
    </rPh>
    <phoneticPr fontId="2"/>
  </si>
  <si>
    <t>★育児休業を取得し通算180日を越えた期間の請求金額</t>
    <rPh sb="1" eb="5">
      <t>イクジキュウギョウ</t>
    </rPh>
    <rPh sb="6" eb="8">
      <t>シュトク</t>
    </rPh>
    <rPh sb="9" eb="11">
      <t>ツウサン</t>
    </rPh>
    <rPh sb="14" eb="15">
      <t>ニチ</t>
    </rPh>
    <rPh sb="16" eb="17">
      <t>コ</t>
    </rPh>
    <rPh sb="19" eb="21">
      <t>キカン</t>
    </rPh>
    <rPh sb="22" eb="24">
      <t>セイキュウ</t>
    </rPh>
    <rPh sb="24" eb="26">
      <t>キンガク</t>
    </rPh>
    <phoneticPr fontId="2"/>
  </si>
  <si>
    <t>給付上限日額（令和6年8月1日～）</t>
    <rPh sb="0" eb="2">
      <t>キュウフ</t>
    </rPh>
    <rPh sb="2" eb="4">
      <t>ジョウゲン</t>
    </rPh>
    <rPh sb="4" eb="5">
      <t>ニチ</t>
    </rPh>
    <rPh sb="5" eb="6">
      <t>ガク</t>
    </rPh>
    <rPh sb="7" eb="8">
      <t>レイ</t>
    </rPh>
    <rPh sb="8" eb="9">
      <t>ワ</t>
    </rPh>
    <rPh sb="10" eb="11">
      <t>ネン</t>
    </rPh>
    <rPh sb="12" eb="13">
      <t>ツキ</t>
    </rPh>
    <rPh sb="14" eb="15">
      <t>ニチ</t>
    </rPh>
    <phoneticPr fontId="2"/>
  </si>
  <si>
    <t>（記入例）令和６年８月分の請求日数及び請求金額</t>
    <rPh sb="1" eb="3">
      <t>キニュウ</t>
    </rPh>
    <rPh sb="3" eb="4">
      <t>レイ</t>
    </rPh>
    <rPh sb="5" eb="7">
      <t>レイワ</t>
    </rPh>
    <rPh sb="8" eb="9">
      <t>ネン</t>
    </rPh>
    <rPh sb="10" eb="11">
      <t>ガツ</t>
    </rPh>
    <rPh sb="11" eb="12">
      <t>ブン</t>
    </rPh>
    <rPh sb="13" eb="15">
      <t>セイキュウ</t>
    </rPh>
    <rPh sb="15" eb="17">
      <t>ニッスウ</t>
    </rPh>
    <rPh sb="17" eb="18">
      <t>オヨ</t>
    </rPh>
    <rPh sb="19" eb="21">
      <t>セイキュウ</t>
    </rPh>
    <rPh sb="21" eb="23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</si>
</sst>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7FD8D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4" borderId="10" xfId="0" applyFill="1" applyBorder="1" applyAlignment="1">
      <alignment horizontal="center" vertical="center" wrapText="1"/>
    </xf>
    <xf numFmtId="38" fontId="0" fillId="0" borderId="0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57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3" borderId="10" xfId="0" applyFill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58" fontId="0" fillId="0" borderId="0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/>
    </xf>
    <xf numFmtId="58" fontId="0" fillId="0" borderId="15" xfId="0" applyNumberFormat="1" applyBorder="1" applyAlignment="1">
      <alignment horizontal="center" vertical="center"/>
    </xf>
    <xf numFmtId="57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58" fontId="9" fillId="0" borderId="13" xfId="0" applyNumberFormat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57" fontId="0" fillId="2" borderId="10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58" fontId="9" fillId="0" borderId="14" xfId="0" applyNumberFormat="1" applyFont="1" applyBorder="1" applyAlignment="1">
      <alignment horizontal="center" vertical="center"/>
    </xf>
    <xf numFmtId="58" fontId="9" fillId="0" borderId="15" xfId="0" applyNumberFormat="1" applyFont="1" applyBorder="1" applyAlignment="1">
      <alignment horizontal="center" vertical="center"/>
    </xf>
    <xf numFmtId="58" fontId="9" fillId="0" borderId="16" xfId="0" applyNumberFormat="1" applyFont="1" applyBorder="1" applyAlignment="1">
      <alignment horizontal="center" vertical="center"/>
    </xf>
    <xf numFmtId="58" fontId="0" fillId="0" borderId="13" xfId="0" applyNumberFormat="1" applyBorder="1" applyAlignment="1" applyProtection="1">
      <alignment horizontal="center" vertical="center"/>
      <protection locked="0"/>
    </xf>
    <xf numFmtId="38" fontId="6" fillId="0" borderId="13" xfId="1" applyFont="1" applyBorder="1" applyAlignment="1" applyProtection="1">
      <alignment horizontal="center" vertical="center"/>
      <protection locked="0"/>
    </xf>
    <xf numFmtId="58" fontId="0" fillId="0" borderId="14" xfId="0" applyNumberFormat="1" applyBorder="1" applyAlignment="1" applyProtection="1">
      <alignment horizontal="center" vertical="center"/>
      <protection locked="0"/>
    </xf>
    <xf numFmtId="58" fontId="0" fillId="0" borderId="15" xfId="0" applyNumberFormat="1" applyBorder="1" applyAlignment="1" applyProtection="1">
      <alignment horizontal="center" vertical="center"/>
      <protection locked="0"/>
    </xf>
    <xf numFmtId="58" fontId="0" fillId="0" borderId="16" xfId="0" applyNumberForma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228600</xdr:rowOff>
    </xdr:from>
    <xdr:to>
      <xdr:col>4</xdr:col>
      <xdr:colOff>438150</xdr:colOff>
      <xdr:row>5</xdr:row>
      <xdr:rowOff>314325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9125" y="1495425"/>
          <a:ext cx="2209800" cy="419100"/>
        </a:xfrm>
        <a:prstGeom prst="wedgeRoundRectCallout">
          <a:avLst>
            <a:gd name="adj1" fmla="val -28075"/>
            <a:gd name="adj2" fmla="val -98484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4</xdr:row>
      <xdr:rowOff>304801</xdr:rowOff>
    </xdr:from>
    <xdr:to>
      <xdr:col>4</xdr:col>
      <xdr:colOff>466725</xdr:colOff>
      <xdr:row>6</xdr:row>
      <xdr:rowOff>57151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66750" y="1571626"/>
          <a:ext cx="21907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太枠の欄のみ入力してください。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21</xdr:row>
      <xdr:rowOff>219075</xdr:rowOff>
    </xdr:from>
    <xdr:to>
      <xdr:col>23</xdr:col>
      <xdr:colOff>228600</xdr:colOff>
      <xdr:row>25</xdr:row>
      <xdr:rowOff>95250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58025" y="5981700"/>
          <a:ext cx="3648075" cy="1028700"/>
        </a:xfrm>
        <a:prstGeom prst="wedgeRoundRectCallout">
          <a:avLst>
            <a:gd name="adj1" fmla="val 25742"/>
            <a:gd name="adj2" fmla="val -75456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22</xdr:row>
      <xdr:rowOff>66676</xdr:rowOff>
    </xdr:from>
    <xdr:to>
      <xdr:col>24</xdr:col>
      <xdr:colOff>19050</xdr:colOff>
      <xdr:row>25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038975" y="6057901"/>
          <a:ext cx="37242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令和６年８月の請求日数及び請求金額は、</a:t>
          </a:r>
          <a:endParaRPr kumimoji="1" lang="en-US" altLang="ja-JP" sz="1000" b="1"/>
        </a:p>
        <a:p>
          <a:r>
            <a:rPr kumimoji="1" lang="ja-JP" altLang="en-US" sz="1000" b="1"/>
            <a:t>６７％支給分　請求日数　１９日　請求金額　２７１，９０９円</a:t>
          </a:r>
          <a:endParaRPr kumimoji="1" lang="en-US" altLang="ja-JP" sz="1000" b="1"/>
        </a:p>
        <a:p>
          <a:r>
            <a:rPr kumimoji="1" lang="ja-JP" altLang="en-US" sz="1000" b="1"/>
            <a:t>５０％支給分　請求日数　　３日　請求金額　　３２，０４０円</a:t>
          </a:r>
          <a:endParaRPr kumimoji="1" lang="en-US" altLang="ja-JP" sz="1000" b="1"/>
        </a:p>
        <a:p>
          <a:r>
            <a:rPr kumimoji="1" lang="ja-JP" altLang="en-US" sz="1000" b="1"/>
            <a:t>合計　２２日　３０３，９４９円になります。</a:t>
          </a:r>
        </a:p>
      </xdr:txBody>
    </xdr:sp>
    <xdr:clientData/>
  </xdr:twoCellAnchor>
  <xdr:twoCellAnchor>
    <xdr:from>
      <xdr:col>3</xdr:col>
      <xdr:colOff>419100</xdr:colOff>
      <xdr:row>4</xdr:row>
      <xdr:rowOff>180975</xdr:rowOff>
    </xdr:from>
    <xdr:to>
      <xdr:col>9</xdr:col>
      <xdr:colOff>38100</xdr:colOff>
      <xdr:row>6</xdr:row>
      <xdr:rowOff>142875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81250" y="1447800"/>
          <a:ext cx="2762250" cy="685800"/>
        </a:xfrm>
        <a:prstGeom prst="wedgeRoundRectCallout">
          <a:avLst>
            <a:gd name="adj1" fmla="val 62409"/>
            <a:gd name="adj2" fmla="val -45873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419099</xdr:colOff>
      <xdr:row>4</xdr:row>
      <xdr:rowOff>304799</xdr:rowOff>
    </xdr:from>
    <xdr:to>
      <xdr:col>9</xdr:col>
      <xdr:colOff>276225</xdr:colOff>
      <xdr:row>8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381249" y="1571624"/>
          <a:ext cx="3000376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令和６年８月２８日で１８０日を越えるため、</a:t>
          </a:r>
          <a:endParaRPr kumimoji="1" lang="en-US" altLang="ja-JP" sz="1050" b="1"/>
        </a:p>
        <a:p>
          <a:r>
            <a:rPr kumimoji="1" lang="ja-JP" altLang="en-US" sz="1050" b="1"/>
            <a:t>請求期間は分かれての入力になります。</a:t>
          </a:r>
        </a:p>
      </xdr:txBody>
    </xdr:sp>
    <xdr:clientData/>
  </xdr:twoCellAnchor>
  <xdr:twoCellAnchor>
    <xdr:from>
      <xdr:col>0</xdr:col>
      <xdr:colOff>123824</xdr:colOff>
      <xdr:row>4</xdr:row>
      <xdr:rowOff>123824</xdr:rowOff>
    </xdr:from>
    <xdr:to>
      <xdr:col>3</xdr:col>
      <xdr:colOff>66675</xdr:colOff>
      <xdr:row>7</xdr:row>
      <xdr:rowOff>76200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23824" y="1390649"/>
          <a:ext cx="1905001" cy="933451"/>
        </a:xfrm>
        <a:prstGeom prst="wedgeRoundRectCallout">
          <a:avLst>
            <a:gd name="adj1" fmla="val -12339"/>
            <a:gd name="adj2" fmla="val -74097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4</xdr:row>
      <xdr:rowOff>238124</xdr:rowOff>
    </xdr:from>
    <xdr:to>
      <xdr:col>2</xdr:col>
      <xdr:colOff>247650</xdr:colOff>
      <xdr:row>7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66700" y="1504949"/>
          <a:ext cx="1685925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/>
            <a:t>R6.3.1</a:t>
          </a:r>
          <a:r>
            <a:rPr kumimoji="1" lang="ja-JP" altLang="en-US" sz="1050" b="1"/>
            <a:t>と入力すると自動的に令和６年３月１日の表示形式に変わります。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solidFill>
            <a:sysClr val="windowText" lastClr="000000"/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X27"/>
  <sheetViews>
    <sheetView showGridLines="0"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3.625" style="2" customWidth="1"/>
    <col min="2" max="2" width="18.75" style="2" customWidth="1"/>
    <col min="3" max="3" width="3.375" style="2" bestFit="1" customWidth="1"/>
    <col min="4" max="4" width="5.625" style="2" customWidth="1"/>
    <col min="5" max="5" width="9" style="2"/>
    <col min="6" max="6" width="5.75" style="2" customWidth="1"/>
    <col min="7" max="7" width="3.25" style="2" customWidth="1"/>
    <col min="8" max="8" width="13.375" style="2" customWidth="1"/>
    <col min="9" max="9" width="4.25" style="2" customWidth="1"/>
    <col min="10" max="10" width="5.125" style="2" customWidth="1"/>
    <col min="11" max="11" width="5.75" style="2" customWidth="1"/>
    <col min="12" max="12" width="6.625" style="2" customWidth="1"/>
    <col min="13" max="13" width="3.75" style="2" customWidth="1"/>
    <col min="14" max="14" width="4" style="2" customWidth="1"/>
    <col min="15" max="15" width="3.375" style="2" bestFit="1" customWidth="1"/>
    <col min="16" max="16" width="3.5" style="2" customWidth="1"/>
    <col min="17" max="17" width="5" style="2" customWidth="1"/>
    <col min="18" max="18" width="2.875" style="2" customWidth="1"/>
    <col min="19" max="19" width="6.5" style="2" customWidth="1"/>
    <col min="20" max="20" width="4.75" style="2" customWidth="1"/>
    <col min="21" max="21" width="5" style="2" customWidth="1"/>
    <col min="22" max="22" width="4.25" style="2" customWidth="1"/>
    <col min="23" max="23" width="8.375" style="2" customWidth="1"/>
    <col min="24" max="24" width="3.5" style="2" bestFit="1" customWidth="1"/>
    <col min="25" max="16384" width="9" style="2"/>
  </cols>
  <sheetData>
    <row r="1" spans="1:24" ht="30" customHeight="1" x14ac:dyDescent="0.15">
      <c r="A1" s="31"/>
      <c r="B1" s="50" t="s">
        <v>18</v>
      </c>
      <c r="C1" s="50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  <row r="2" spans="1:24" ht="8.25" customHeight="1" x14ac:dyDescent="0.15">
      <c r="A2" s="3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3"/>
    </row>
    <row r="3" spans="1:24" ht="30.75" customHeight="1" thickBot="1" x14ac:dyDescent="0.2">
      <c r="A3" s="32"/>
      <c r="B3" s="36" t="s">
        <v>7</v>
      </c>
      <c r="C3" s="24"/>
      <c r="D3" s="51" t="s">
        <v>8</v>
      </c>
      <c r="E3" s="51"/>
      <c r="F3" s="51"/>
      <c r="G3" s="6"/>
      <c r="H3" s="37" t="s">
        <v>4</v>
      </c>
      <c r="I3" s="25"/>
      <c r="J3" s="52" t="s">
        <v>20</v>
      </c>
      <c r="K3" s="53"/>
      <c r="L3" s="53"/>
      <c r="M3" s="53"/>
      <c r="N3" s="53"/>
      <c r="O3" s="53"/>
      <c r="P3" s="53"/>
      <c r="Q3" s="53"/>
      <c r="R3" s="54"/>
      <c r="S3" s="25"/>
      <c r="T3" s="55" t="s">
        <v>2</v>
      </c>
      <c r="U3" s="56"/>
      <c r="V3" s="30"/>
    </row>
    <row r="4" spans="1:24" ht="30.75" customHeight="1" thickBot="1" x14ac:dyDescent="0.2">
      <c r="A4" s="32"/>
      <c r="B4" s="67"/>
      <c r="C4" s="26"/>
      <c r="D4" s="57">
        <f>B4+180</f>
        <v>180</v>
      </c>
      <c r="E4" s="57"/>
      <c r="F4" s="57"/>
      <c r="G4" s="25"/>
      <c r="H4" s="68"/>
      <c r="I4" s="25"/>
      <c r="J4" s="69"/>
      <c r="K4" s="70"/>
      <c r="L4" s="70"/>
      <c r="M4" s="35" t="s">
        <v>1</v>
      </c>
      <c r="N4" s="70"/>
      <c r="O4" s="70"/>
      <c r="P4" s="70"/>
      <c r="Q4" s="70"/>
      <c r="R4" s="71"/>
      <c r="S4" s="25"/>
      <c r="T4" s="58">
        <f>NETWORKDAYS(J4,N4,0)</f>
        <v>0</v>
      </c>
      <c r="U4" s="59"/>
      <c r="V4" s="30"/>
    </row>
    <row r="5" spans="1:24" ht="26.25" customHeight="1" thickBot="1" x14ac:dyDescent="0.2">
      <c r="A5" s="32"/>
      <c r="B5" s="10"/>
      <c r="C5" s="26"/>
      <c r="D5" s="10"/>
      <c r="E5" s="10"/>
      <c r="F5" s="10"/>
      <c r="G5" s="25"/>
      <c r="H5" s="5"/>
      <c r="I5" s="25"/>
      <c r="J5" s="60" t="s">
        <v>19</v>
      </c>
      <c r="K5" s="61"/>
      <c r="L5" s="61"/>
      <c r="M5" s="61"/>
      <c r="N5" s="61"/>
      <c r="O5" s="61"/>
      <c r="P5" s="61"/>
      <c r="Q5" s="61"/>
      <c r="R5" s="62"/>
      <c r="S5" s="25"/>
      <c r="T5" s="55" t="s">
        <v>2</v>
      </c>
      <c r="U5" s="56"/>
      <c r="V5" s="30"/>
    </row>
    <row r="6" spans="1:24" ht="30.75" customHeight="1" thickBot="1" x14ac:dyDescent="0.2">
      <c r="A6" s="32"/>
      <c r="B6" s="10"/>
      <c r="C6" s="26"/>
      <c r="D6" s="10"/>
      <c r="E6" s="10"/>
      <c r="F6" s="10"/>
      <c r="G6" s="25"/>
      <c r="H6" s="5"/>
      <c r="I6" s="25"/>
      <c r="J6" s="69"/>
      <c r="K6" s="70"/>
      <c r="L6" s="70"/>
      <c r="M6" s="35" t="s">
        <v>1</v>
      </c>
      <c r="N6" s="70"/>
      <c r="O6" s="70"/>
      <c r="P6" s="70"/>
      <c r="Q6" s="70"/>
      <c r="R6" s="71"/>
      <c r="S6" s="25"/>
      <c r="T6" s="58">
        <f>NETWORKDAYS(J6,N6,0)</f>
        <v>0</v>
      </c>
      <c r="U6" s="59"/>
      <c r="V6" s="30"/>
    </row>
    <row r="7" spans="1:24" ht="20.25" customHeight="1" x14ac:dyDescent="0.1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</row>
    <row r="8" spans="1:24" ht="20.25" customHeight="1" x14ac:dyDescent="0.15"/>
    <row r="9" spans="1:24" ht="25.5" customHeight="1" x14ac:dyDescent="0.15">
      <c r="B9" s="8" t="s">
        <v>23</v>
      </c>
      <c r="L9" s="8" t="s">
        <v>24</v>
      </c>
    </row>
    <row r="11" spans="1:24" ht="19.5" customHeight="1" x14ac:dyDescent="0.15">
      <c r="B11" s="11" t="s">
        <v>4</v>
      </c>
      <c r="G11" s="44" t="s">
        <v>11</v>
      </c>
      <c r="H11" s="44"/>
      <c r="L11" s="46" t="s">
        <v>4</v>
      </c>
      <c r="M11" s="46"/>
      <c r="N11" s="46"/>
      <c r="O11" s="46"/>
      <c r="U11" s="46" t="s">
        <v>11</v>
      </c>
      <c r="V11" s="46"/>
      <c r="W11" s="46"/>
    </row>
    <row r="12" spans="1:24" ht="27.75" customHeight="1" x14ac:dyDescent="0.15">
      <c r="B12" s="13">
        <f>H4</f>
        <v>0</v>
      </c>
      <c r="C12" s="16" t="s">
        <v>0</v>
      </c>
      <c r="D12" s="17" t="s">
        <v>9</v>
      </c>
      <c r="E12" s="18">
        <v>22</v>
      </c>
      <c r="F12" s="17" t="s">
        <v>10</v>
      </c>
      <c r="G12" s="42">
        <f>ROUND(B12/E12,-1)</f>
        <v>0</v>
      </c>
      <c r="H12" s="42"/>
      <c r="I12" s="16" t="s">
        <v>0</v>
      </c>
      <c r="L12" s="49">
        <f>H4</f>
        <v>0</v>
      </c>
      <c r="M12" s="49"/>
      <c r="N12" s="49"/>
      <c r="O12" s="49"/>
      <c r="P12" s="16" t="s">
        <v>0</v>
      </c>
      <c r="Q12" s="17" t="s">
        <v>9</v>
      </c>
      <c r="R12" s="43">
        <v>22</v>
      </c>
      <c r="S12" s="43"/>
      <c r="T12" s="17" t="s">
        <v>10</v>
      </c>
      <c r="U12" s="42">
        <f>ROUND(L12/R12,-1)</f>
        <v>0</v>
      </c>
      <c r="V12" s="42"/>
      <c r="W12" s="42"/>
      <c r="X12" s="16" t="s">
        <v>0</v>
      </c>
    </row>
    <row r="13" spans="1:24" ht="19.5" customHeight="1" x14ac:dyDescent="0.15">
      <c r="B13" s="4"/>
      <c r="C13" s="1"/>
      <c r="D13" s="1"/>
      <c r="E13" s="1"/>
      <c r="F13" s="1"/>
      <c r="G13" s="20" t="s">
        <v>12</v>
      </c>
      <c r="I13" s="1"/>
      <c r="L13" s="4"/>
      <c r="M13" s="4"/>
      <c r="P13" s="1"/>
      <c r="Q13" s="1"/>
      <c r="R13" s="1"/>
      <c r="S13" s="1"/>
      <c r="T13" s="1"/>
      <c r="U13" s="20" t="s">
        <v>12</v>
      </c>
      <c r="X13" s="34"/>
    </row>
    <row r="14" spans="1:24" ht="8.25" customHeight="1" x14ac:dyDescent="0.15">
      <c r="X14" s="34"/>
    </row>
    <row r="15" spans="1:24" ht="19.5" customHeight="1" x14ac:dyDescent="0.15">
      <c r="B15" s="11" t="s">
        <v>11</v>
      </c>
      <c r="G15" s="44" t="s">
        <v>15</v>
      </c>
      <c r="H15" s="44"/>
      <c r="L15" s="46" t="s">
        <v>11</v>
      </c>
      <c r="M15" s="46"/>
      <c r="N15" s="46"/>
      <c r="O15" s="46"/>
      <c r="U15" s="46" t="s">
        <v>15</v>
      </c>
      <c r="V15" s="46"/>
      <c r="W15" s="46"/>
      <c r="X15" s="34"/>
    </row>
    <row r="16" spans="1:24" ht="27.75" customHeight="1" x14ac:dyDescent="0.15">
      <c r="B16" s="12">
        <f>G12</f>
        <v>0</v>
      </c>
      <c r="C16" s="16" t="s">
        <v>0</v>
      </c>
      <c r="D16" s="17" t="s">
        <v>13</v>
      </c>
      <c r="E16" s="18" t="s">
        <v>14</v>
      </c>
      <c r="F16" s="17" t="s">
        <v>10</v>
      </c>
      <c r="G16" s="42">
        <f>ROUNDDOWN(B16*67/100,0)</f>
        <v>0</v>
      </c>
      <c r="H16" s="42"/>
      <c r="I16" s="16" t="s">
        <v>0</v>
      </c>
      <c r="L16" s="42">
        <f>U12</f>
        <v>0</v>
      </c>
      <c r="M16" s="42"/>
      <c r="N16" s="42"/>
      <c r="O16" s="42"/>
      <c r="P16" s="16" t="s">
        <v>0</v>
      </c>
      <c r="Q16" s="17" t="s">
        <v>13</v>
      </c>
      <c r="R16" s="43" t="s">
        <v>21</v>
      </c>
      <c r="S16" s="43"/>
      <c r="T16" s="17" t="s">
        <v>10</v>
      </c>
      <c r="U16" s="42">
        <f>ROUNDDOWN(L16*50/100,0)</f>
        <v>0</v>
      </c>
      <c r="V16" s="42"/>
      <c r="W16" s="42"/>
      <c r="X16" s="16" t="s">
        <v>0</v>
      </c>
    </row>
    <row r="17" spans="2:24" ht="19.5" customHeight="1" x14ac:dyDescent="0.15">
      <c r="B17" s="5"/>
      <c r="C17" s="1"/>
      <c r="D17" s="1"/>
      <c r="E17" s="1"/>
      <c r="F17" s="1"/>
      <c r="G17" s="20" t="s">
        <v>16</v>
      </c>
      <c r="I17" s="1"/>
      <c r="L17" s="5"/>
      <c r="M17" s="5"/>
      <c r="P17" s="1"/>
      <c r="Q17" s="1"/>
      <c r="R17" s="1"/>
      <c r="S17" s="1"/>
      <c r="T17" s="1"/>
      <c r="U17" s="20" t="s">
        <v>16</v>
      </c>
      <c r="X17" s="34"/>
    </row>
    <row r="18" spans="2:24" ht="6.75" customHeight="1" x14ac:dyDescent="0.15">
      <c r="X18" s="34"/>
    </row>
    <row r="19" spans="2:24" ht="30" customHeight="1" x14ac:dyDescent="0.15">
      <c r="B19" s="3" t="s">
        <v>17</v>
      </c>
      <c r="E19" s="11" t="s">
        <v>2</v>
      </c>
      <c r="G19" s="44" t="s">
        <v>3</v>
      </c>
      <c r="H19" s="44"/>
      <c r="L19" s="45" t="s">
        <v>17</v>
      </c>
      <c r="M19" s="45"/>
      <c r="N19" s="45"/>
      <c r="O19" s="45"/>
      <c r="R19" s="46" t="s">
        <v>2</v>
      </c>
      <c r="S19" s="46"/>
      <c r="T19" s="19"/>
      <c r="U19" s="46" t="s">
        <v>3</v>
      </c>
      <c r="V19" s="46"/>
      <c r="W19" s="46"/>
      <c r="X19" s="34"/>
    </row>
    <row r="20" spans="2:24" ht="27.75" customHeight="1" x14ac:dyDescent="0.15">
      <c r="B20" s="12">
        <f>IF(B24&gt;G16,G16,B24)</f>
        <v>0</v>
      </c>
      <c r="C20" s="16" t="s">
        <v>0</v>
      </c>
      <c r="D20" s="17" t="s">
        <v>13</v>
      </c>
      <c r="E20" s="15">
        <f>T4</f>
        <v>0</v>
      </c>
      <c r="F20" s="17" t="s">
        <v>10</v>
      </c>
      <c r="G20" s="42">
        <f>B20*E20</f>
        <v>0</v>
      </c>
      <c r="H20" s="42"/>
      <c r="I20" s="16" t="s">
        <v>0</v>
      </c>
      <c r="L20" s="42">
        <f>IF(L24&gt;U16,U16,L24)</f>
        <v>0</v>
      </c>
      <c r="M20" s="42"/>
      <c r="N20" s="42"/>
      <c r="O20" s="42"/>
      <c r="P20" s="16" t="s">
        <v>0</v>
      </c>
      <c r="Q20" s="17" t="s">
        <v>13</v>
      </c>
      <c r="R20" s="47">
        <f>T6</f>
        <v>0</v>
      </c>
      <c r="S20" s="47"/>
      <c r="T20" s="17" t="s">
        <v>10</v>
      </c>
      <c r="U20" s="42">
        <f>L20*R20</f>
        <v>0</v>
      </c>
      <c r="V20" s="42"/>
      <c r="W20" s="42"/>
      <c r="X20" s="16" t="s">
        <v>0</v>
      </c>
    </row>
    <row r="21" spans="2:24" ht="11.25" customHeight="1" x14ac:dyDescent="0.15">
      <c r="C21" s="1"/>
      <c r="D21" s="1"/>
      <c r="E21" s="7"/>
      <c r="F21" s="1"/>
      <c r="G21" s="5"/>
      <c r="H21" s="5"/>
      <c r="I21" s="1"/>
      <c r="L21" s="5"/>
      <c r="M21" s="5"/>
      <c r="N21" s="1"/>
      <c r="O21" s="1"/>
      <c r="P21" s="7"/>
      <c r="Q21" s="1"/>
      <c r="R21" s="1"/>
      <c r="S21" s="5"/>
      <c r="T21" s="1"/>
      <c r="U21" s="1"/>
    </row>
    <row r="22" spans="2:24" ht="18" customHeight="1" x14ac:dyDescent="0.15">
      <c r="B22" s="2" t="s">
        <v>25</v>
      </c>
      <c r="L22" s="2" t="s">
        <v>25</v>
      </c>
    </row>
    <row r="23" spans="2:24" ht="17.25" customHeight="1" x14ac:dyDescent="0.15">
      <c r="B23" s="9" t="s">
        <v>5</v>
      </c>
      <c r="L23" s="48" t="s">
        <v>6</v>
      </c>
      <c r="M23" s="48"/>
      <c r="N23" s="48"/>
      <c r="O23" s="48"/>
    </row>
    <row r="24" spans="2:24" ht="27.75" customHeight="1" x14ac:dyDescent="0.15">
      <c r="B24" s="14">
        <v>14334</v>
      </c>
      <c r="C24" s="21" t="s">
        <v>0</v>
      </c>
      <c r="L24" s="41">
        <v>10697</v>
      </c>
      <c r="M24" s="41"/>
      <c r="N24" s="41"/>
      <c r="O24" s="41"/>
      <c r="P24" s="21" t="s">
        <v>0</v>
      </c>
    </row>
    <row r="25" spans="2:24" ht="27.75" customHeight="1" x14ac:dyDescent="0.15">
      <c r="B25" s="2" t="s">
        <v>22</v>
      </c>
    </row>
    <row r="26" spans="2:24" ht="16.5" customHeight="1" x14ac:dyDescent="0.15"/>
    <row r="27" spans="2:24" x14ac:dyDescent="0.15">
      <c r="E27" s="5"/>
    </row>
  </sheetData>
  <sheetProtection password="A72A" sheet="1" objects="1" scenarios="1"/>
  <mergeCells count="37"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  <mergeCell ref="G12:H12"/>
    <mergeCell ref="L12:O12"/>
    <mergeCell ref="R12:S12"/>
    <mergeCell ref="U12:W12"/>
    <mergeCell ref="G15:H15"/>
    <mergeCell ref="L15:O15"/>
    <mergeCell ref="U15:W15"/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X27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2" customWidth="1"/>
    <col min="2" max="2" width="18.75" style="2" customWidth="1"/>
    <col min="3" max="3" width="3.375" style="2" bestFit="1" customWidth="1"/>
    <col min="4" max="4" width="5.625" style="2" customWidth="1"/>
    <col min="5" max="5" width="9" style="2"/>
    <col min="6" max="6" width="5.75" style="2" customWidth="1"/>
    <col min="7" max="7" width="3.25" style="2" customWidth="1"/>
    <col min="8" max="8" width="13.375" style="2" customWidth="1"/>
    <col min="9" max="9" width="4.25" style="2" customWidth="1"/>
    <col min="10" max="10" width="5.125" style="2" customWidth="1"/>
    <col min="11" max="11" width="5.75" style="2" customWidth="1"/>
    <col min="12" max="12" width="8.25" style="2" customWidth="1"/>
    <col min="13" max="13" width="3.75" style="2" customWidth="1"/>
    <col min="14" max="14" width="4" style="2" customWidth="1"/>
    <col min="15" max="15" width="3.375" style="2" bestFit="1" customWidth="1"/>
    <col min="16" max="16" width="3.5" style="2" customWidth="1"/>
    <col min="17" max="17" width="5" style="2" customWidth="1"/>
    <col min="18" max="18" width="2.875" style="2" customWidth="1"/>
    <col min="19" max="19" width="6.5" style="2" customWidth="1"/>
    <col min="20" max="20" width="4.75" style="2" customWidth="1"/>
    <col min="21" max="21" width="5" style="2" customWidth="1"/>
    <col min="22" max="22" width="4.25" style="2" customWidth="1"/>
    <col min="23" max="23" width="8.375" style="2" customWidth="1"/>
    <col min="24" max="24" width="3.5" style="2" customWidth="1"/>
    <col min="25" max="16384" width="9" style="2"/>
  </cols>
  <sheetData>
    <row r="1" spans="1:24" ht="30" customHeight="1" x14ac:dyDescent="0.15">
      <c r="A1" s="31"/>
      <c r="B1" s="50" t="s">
        <v>18</v>
      </c>
      <c r="C1" s="50"/>
      <c r="D1" s="40" t="s">
        <v>26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  <row r="2" spans="1:24" ht="8.25" customHeight="1" x14ac:dyDescent="0.15">
      <c r="A2" s="3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33"/>
    </row>
    <row r="3" spans="1:24" ht="30.75" customHeight="1" thickBot="1" x14ac:dyDescent="0.2">
      <c r="A3" s="32"/>
      <c r="B3" s="36" t="s">
        <v>7</v>
      </c>
      <c r="C3" s="24"/>
      <c r="D3" s="51" t="s">
        <v>8</v>
      </c>
      <c r="E3" s="51"/>
      <c r="F3" s="51"/>
      <c r="G3" s="6"/>
      <c r="H3" s="37" t="s">
        <v>4</v>
      </c>
      <c r="I3" s="25"/>
      <c r="J3" s="52" t="s">
        <v>20</v>
      </c>
      <c r="K3" s="53"/>
      <c r="L3" s="53"/>
      <c r="M3" s="53"/>
      <c r="N3" s="53"/>
      <c r="O3" s="53"/>
      <c r="P3" s="53"/>
      <c r="Q3" s="53"/>
      <c r="R3" s="54"/>
      <c r="S3" s="25"/>
      <c r="T3" s="55" t="s">
        <v>2</v>
      </c>
      <c r="U3" s="56"/>
      <c r="V3" s="30"/>
    </row>
    <row r="4" spans="1:24" ht="30.75" customHeight="1" thickBot="1" x14ac:dyDescent="0.2">
      <c r="A4" s="32"/>
      <c r="B4" s="38">
        <v>45352</v>
      </c>
      <c r="C4" s="26"/>
      <c r="D4" s="57">
        <f>B4+180</f>
        <v>45532</v>
      </c>
      <c r="E4" s="57"/>
      <c r="F4" s="57"/>
      <c r="G4" s="25"/>
      <c r="H4" s="39">
        <v>470000</v>
      </c>
      <c r="I4" s="25"/>
      <c r="J4" s="64">
        <v>45505</v>
      </c>
      <c r="K4" s="65"/>
      <c r="L4" s="65"/>
      <c r="M4" s="35" t="s">
        <v>1</v>
      </c>
      <c r="N4" s="65">
        <v>45531</v>
      </c>
      <c r="O4" s="65"/>
      <c r="P4" s="65"/>
      <c r="Q4" s="65"/>
      <c r="R4" s="66"/>
      <c r="S4" s="25"/>
      <c r="T4" s="58">
        <f>NETWORKDAYS(J4,N4,0)</f>
        <v>19</v>
      </c>
      <c r="U4" s="59"/>
      <c r="V4" s="30"/>
    </row>
    <row r="5" spans="1:24" ht="26.25" customHeight="1" thickBot="1" x14ac:dyDescent="0.2">
      <c r="A5" s="32"/>
      <c r="B5" s="10"/>
      <c r="C5" s="26"/>
      <c r="D5" s="10"/>
      <c r="E5" s="10"/>
      <c r="F5" s="10"/>
      <c r="G5" s="25"/>
      <c r="H5" s="5"/>
      <c r="I5" s="25"/>
      <c r="J5" s="60" t="s">
        <v>19</v>
      </c>
      <c r="K5" s="61"/>
      <c r="L5" s="61"/>
      <c r="M5" s="61"/>
      <c r="N5" s="61"/>
      <c r="O5" s="61"/>
      <c r="P5" s="61"/>
      <c r="Q5" s="61"/>
      <c r="R5" s="62"/>
      <c r="S5" s="25"/>
      <c r="T5" s="55" t="s">
        <v>2</v>
      </c>
      <c r="U5" s="56"/>
      <c r="V5" s="30"/>
    </row>
    <row r="6" spans="1:24" ht="30.75" customHeight="1" thickBot="1" x14ac:dyDescent="0.2">
      <c r="A6" s="32"/>
      <c r="B6" s="10"/>
      <c r="C6" s="26"/>
      <c r="D6" s="10"/>
      <c r="E6" s="10"/>
      <c r="F6" s="10"/>
      <c r="G6" s="25"/>
      <c r="H6" s="5"/>
      <c r="I6" s="25"/>
      <c r="J6" s="64">
        <v>45532</v>
      </c>
      <c r="K6" s="65"/>
      <c r="L6" s="65"/>
      <c r="M6" s="35" t="s">
        <v>1</v>
      </c>
      <c r="N6" s="65">
        <v>45535</v>
      </c>
      <c r="O6" s="65"/>
      <c r="P6" s="65"/>
      <c r="Q6" s="65"/>
      <c r="R6" s="66"/>
      <c r="S6" s="25"/>
      <c r="T6" s="58">
        <f>NETWORKDAYS(J6,N6,0)</f>
        <v>3</v>
      </c>
      <c r="U6" s="59"/>
      <c r="V6" s="30"/>
    </row>
    <row r="7" spans="1:24" ht="20.25" customHeight="1" x14ac:dyDescent="0.1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</row>
    <row r="8" spans="1:24" ht="20.25" customHeight="1" x14ac:dyDescent="0.15"/>
    <row r="9" spans="1:24" ht="25.5" customHeight="1" x14ac:dyDescent="0.15">
      <c r="B9" s="8" t="s">
        <v>23</v>
      </c>
      <c r="L9" s="8" t="s">
        <v>24</v>
      </c>
    </row>
    <row r="11" spans="1:24" ht="19.5" customHeight="1" x14ac:dyDescent="0.15">
      <c r="B11" s="11" t="s">
        <v>4</v>
      </c>
      <c r="G11" s="44" t="s">
        <v>11</v>
      </c>
      <c r="H11" s="44"/>
      <c r="L11" s="46" t="s">
        <v>4</v>
      </c>
      <c r="M11" s="46"/>
      <c r="N11" s="46"/>
      <c r="O11" s="46"/>
      <c r="U11" s="46" t="s">
        <v>11</v>
      </c>
      <c r="V11" s="46"/>
      <c r="W11" s="46"/>
    </row>
    <row r="12" spans="1:24" ht="27.75" customHeight="1" x14ac:dyDescent="0.15">
      <c r="B12" s="13">
        <f>H4</f>
        <v>470000</v>
      </c>
      <c r="C12" s="16" t="s">
        <v>0</v>
      </c>
      <c r="D12" s="17" t="s">
        <v>9</v>
      </c>
      <c r="E12" s="18">
        <v>22</v>
      </c>
      <c r="F12" s="17" t="s">
        <v>10</v>
      </c>
      <c r="G12" s="42">
        <f>ROUND(B12/E12,-1)</f>
        <v>21360</v>
      </c>
      <c r="H12" s="42"/>
      <c r="I12" s="16" t="s">
        <v>0</v>
      </c>
      <c r="L12" s="49">
        <f>H4</f>
        <v>470000</v>
      </c>
      <c r="M12" s="49"/>
      <c r="N12" s="49"/>
      <c r="O12" s="49"/>
      <c r="P12" s="16" t="s">
        <v>0</v>
      </c>
      <c r="Q12" s="17" t="s">
        <v>9</v>
      </c>
      <c r="R12" s="43">
        <v>22</v>
      </c>
      <c r="S12" s="43"/>
      <c r="T12" s="17" t="s">
        <v>10</v>
      </c>
      <c r="U12" s="42">
        <f>ROUND(L12/R12,-1)</f>
        <v>21360</v>
      </c>
      <c r="V12" s="42"/>
      <c r="W12" s="42"/>
      <c r="X12" s="16" t="s">
        <v>0</v>
      </c>
    </row>
    <row r="13" spans="1:24" ht="19.5" customHeight="1" x14ac:dyDescent="0.15">
      <c r="B13" s="4"/>
      <c r="C13" s="1"/>
      <c r="D13" s="1"/>
      <c r="E13" s="1"/>
      <c r="F13" s="1"/>
      <c r="G13" s="20" t="s">
        <v>12</v>
      </c>
      <c r="I13" s="1"/>
      <c r="L13" s="4"/>
      <c r="M13" s="4"/>
      <c r="P13" s="1"/>
      <c r="Q13" s="1"/>
      <c r="R13" s="1"/>
      <c r="S13" s="1"/>
      <c r="T13" s="1"/>
      <c r="U13" s="20" t="s">
        <v>12</v>
      </c>
      <c r="X13" s="34"/>
    </row>
    <row r="14" spans="1:24" ht="8.25" customHeight="1" x14ac:dyDescent="0.15">
      <c r="X14" s="34"/>
    </row>
    <row r="15" spans="1:24" ht="19.5" customHeight="1" x14ac:dyDescent="0.15">
      <c r="B15" s="11" t="s">
        <v>11</v>
      </c>
      <c r="G15" s="44" t="s">
        <v>15</v>
      </c>
      <c r="H15" s="44"/>
      <c r="L15" s="46" t="s">
        <v>11</v>
      </c>
      <c r="M15" s="46"/>
      <c r="N15" s="46"/>
      <c r="O15" s="46"/>
      <c r="U15" s="46" t="s">
        <v>15</v>
      </c>
      <c r="V15" s="46"/>
      <c r="W15" s="46"/>
      <c r="X15" s="34"/>
    </row>
    <row r="16" spans="1:24" ht="27.75" customHeight="1" x14ac:dyDescent="0.15">
      <c r="B16" s="12">
        <f>G12</f>
        <v>21360</v>
      </c>
      <c r="C16" s="16" t="s">
        <v>0</v>
      </c>
      <c r="D16" s="17" t="s">
        <v>13</v>
      </c>
      <c r="E16" s="18" t="s">
        <v>14</v>
      </c>
      <c r="F16" s="17" t="s">
        <v>10</v>
      </c>
      <c r="G16" s="42">
        <f>ROUNDDOWN(B16*67/100,0)</f>
        <v>14311</v>
      </c>
      <c r="H16" s="42"/>
      <c r="I16" s="16" t="s">
        <v>0</v>
      </c>
      <c r="L16" s="42">
        <f>U12</f>
        <v>21360</v>
      </c>
      <c r="M16" s="42"/>
      <c r="N16" s="42"/>
      <c r="O16" s="42"/>
      <c r="P16" s="16" t="s">
        <v>0</v>
      </c>
      <c r="Q16" s="17" t="s">
        <v>13</v>
      </c>
      <c r="R16" s="43" t="s">
        <v>21</v>
      </c>
      <c r="S16" s="43"/>
      <c r="T16" s="17" t="s">
        <v>10</v>
      </c>
      <c r="U16" s="42">
        <f>ROUNDDOWN(L16*50/100,0)</f>
        <v>10680</v>
      </c>
      <c r="V16" s="42"/>
      <c r="W16" s="42"/>
      <c r="X16" s="16" t="s">
        <v>0</v>
      </c>
    </row>
    <row r="17" spans="2:24" ht="19.5" customHeight="1" x14ac:dyDescent="0.15">
      <c r="B17" s="5"/>
      <c r="C17" s="1"/>
      <c r="D17" s="1"/>
      <c r="E17" s="1"/>
      <c r="F17" s="1"/>
      <c r="G17" s="20" t="s">
        <v>16</v>
      </c>
      <c r="I17" s="1"/>
      <c r="L17" s="5"/>
      <c r="M17" s="5"/>
      <c r="P17" s="1"/>
      <c r="Q17" s="1"/>
      <c r="R17" s="1"/>
      <c r="S17" s="1"/>
      <c r="T17" s="1"/>
      <c r="U17" s="20" t="s">
        <v>16</v>
      </c>
      <c r="X17" s="34"/>
    </row>
    <row r="18" spans="2:24" ht="6.75" customHeight="1" x14ac:dyDescent="0.15">
      <c r="X18" s="34"/>
    </row>
    <row r="19" spans="2:24" ht="30" customHeight="1" x14ac:dyDescent="0.15">
      <c r="B19" s="3" t="s">
        <v>17</v>
      </c>
      <c r="E19" s="11" t="s">
        <v>2</v>
      </c>
      <c r="G19" s="44" t="s">
        <v>3</v>
      </c>
      <c r="H19" s="44"/>
      <c r="L19" s="45" t="s">
        <v>17</v>
      </c>
      <c r="M19" s="45"/>
      <c r="N19" s="45"/>
      <c r="O19" s="45"/>
      <c r="R19" s="46" t="s">
        <v>2</v>
      </c>
      <c r="S19" s="46"/>
      <c r="T19" s="19"/>
      <c r="U19" s="46" t="s">
        <v>3</v>
      </c>
      <c r="V19" s="46"/>
      <c r="W19" s="46"/>
      <c r="X19" s="34"/>
    </row>
    <row r="20" spans="2:24" ht="27.75" customHeight="1" x14ac:dyDescent="0.15">
      <c r="B20" s="12">
        <v>14311</v>
      </c>
      <c r="C20" s="16" t="s">
        <v>0</v>
      </c>
      <c r="D20" s="17" t="s">
        <v>13</v>
      </c>
      <c r="E20" s="15">
        <f>T4</f>
        <v>19</v>
      </c>
      <c r="F20" s="17" t="s">
        <v>10</v>
      </c>
      <c r="G20" s="63">
        <f>B20*E20</f>
        <v>271909</v>
      </c>
      <c r="H20" s="63"/>
      <c r="I20" s="16" t="s">
        <v>0</v>
      </c>
      <c r="L20" s="42">
        <f>IF(L24&gt;U16,U16,L24)</f>
        <v>10680</v>
      </c>
      <c r="M20" s="42"/>
      <c r="N20" s="42"/>
      <c r="O20" s="42"/>
      <c r="P20" s="16" t="s">
        <v>0</v>
      </c>
      <c r="Q20" s="17" t="s">
        <v>13</v>
      </c>
      <c r="R20" s="47">
        <f>T6</f>
        <v>3</v>
      </c>
      <c r="S20" s="47"/>
      <c r="T20" s="17" t="s">
        <v>10</v>
      </c>
      <c r="U20" s="63">
        <f>L20*R20</f>
        <v>32040</v>
      </c>
      <c r="V20" s="63"/>
      <c r="W20" s="63"/>
      <c r="X20" s="16" t="s">
        <v>0</v>
      </c>
    </row>
    <row r="21" spans="2:24" ht="11.25" customHeight="1" x14ac:dyDescent="0.15">
      <c r="C21" s="1"/>
      <c r="D21" s="1"/>
      <c r="E21" s="7"/>
      <c r="F21" s="1"/>
      <c r="G21" s="5"/>
      <c r="H21" s="5"/>
      <c r="I21" s="1"/>
      <c r="L21" s="5"/>
      <c r="M21" s="5"/>
      <c r="N21" s="1"/>
      <c r="O21" s="1"/>
      <c r="P21" s="7"/>
      <c r="Q21" s="1"/>
      <c r="R21" s="1"/>
      <c r="S21" s="5"/>
      <c r="T21" s="1"/>
      <c r="U21" s="1"/>
    </row>
    <row r="22" spans="2:24" ht="18" customHeight="1" x14ac:dyDescent="0.15">
      <c r="B22" s="2" t="s">
        <v>25</v>
      </c>
      <c r="L22" s="2" t="s">
        <v>25</v>
      </c>
    </row>
    <row r="23" spans="2:24" ht="17.25" customHeight="1" x14ac:dyDescent="0.15">
      <c r="B23" s="9" t="s">
        <v>5</v>
      </c>
      <c r="L23" s="48" t="s">
        <v>6</v>
      </c>
      <c r="M23" s="48"/>
      <c r="N23" s="48"/>
      <c r="O23" s="48"/>
    </row>
    <row r="24" spans="2:24" ht="27.75" customHeight="1" x14ac:dyDescent="0.15">
      <c r="B24" s="14">
        <v>14334</v>
      </c>
      <c r="C24" s="21" t="s">
        <v>0</v>
      </c>
      <c r="L24" s="41">
        <v>10697</v>
      </c>
      <c r="M24" s="41"/>
      <c r="N24" s="41"/>
      <c r="O24" s="41"/>
      <c r="P24" s="21" t="s">
        <v>0</v>
      </c>
    </row>
    <row r="25" spans="2:24" ht="27.75" customHeight="1" x14ac:dyDescent="0.15">
      <c r="B25" s="2" t="s">
        <v>22</v>
      </c>
    </row>
    <row r="26" spans="2:24" ht="16.5" customHeight="1" x14ac:dyDescent="0.15"/>
    <row r="27" spans="2:24" x14ac:dyDescent="0.15">
      <c r="E27" s="5"/>
    </row>
  </sheetData>
  <sheetProtection password="A72A" sheet="1" objects="1" scenarios="1"/>
  <mergeCells count="37"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  <mergeCell ref="G12:H12"/>
    <mergeCell ref="L12:O12"/>
    <mergeCell ref="R12:S12"/>
    <mergeCell ref="U12:W12"/>
    <mergeCell ref="G15:H15"/>
    <mergeCell ref="L15:O15"/>
    <mergeCell ref="U15:W15"/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</mergeCells>
  <phoneticPr fontId="2"/>
  <printOptions horizontalCentered="1" verticalCentered="1"/>
  <pageMargins left="0.59055118110236227" right="0.59055118110236227" top="0.39370078740157483" bottom="0.2" header="0.51181102362204722" footer="0.32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 </vt:lpstr>
      <vt:lpstr>計算シート（例）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2025-02-28T10:53:56Z</dcterms:created>
  <dcterms:modified xsi:type="dcterms:W3CDTF">2025-03-18T02:01:21Z</dcterms:modified>
</cp:coreProperties>
</file>