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短期給付\00_業務管理\02_請求書様式\ホームページ掲載様式\Ｆ.休職したとき\"/>
    </mc:Choice>
  </mc:AlternateContent>
  <xr:revisionPtr revIDLastSave="0" documentId="13_ncr:1_{2ABE6E43-4A94-460C-94EF-354513A26342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請求額算出シート" sheetId="121" r:id="rId1"/>
    <sheet name="標準報酬等級表" sheetId="108" state="hidden" r:id="rId2"/>
    <sheet name="上限額表" sheetId="123" state="hidden" r:id="rId3"/>
  </sheets>
  <definedNames>
    <definedName name="上限額" localSheetId="2">上限額表!$A$3:$A$13</definedName>
    <definedName name="上限額">#REF!</definedName>
    <definedName name="標準報酬月額">標準報酬等級表!$A$3:$A$45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" i="121" l="1"/>
  <c r="R11" i="121" l="1"/>
  <c r="F48" i="108"/>
  <c r="E48" i="108"/>
  <c r="F47" i="108"/>
  <c r="E47" i="108"/>
  <c r="F46" i="108"/>
  <c r="E46" i="108"/>
  <c r="F45" i="108"/>
  <c r="E45" i="108"/>
  <c r="F44" i="108"/>
  <c r="E44" i="108"/>
  <c r="F43" i="108"/>
  <c r="E43" i="108"/>
  <c r="AB11" i="121" l="1"/>
  <c r="AK11" i="121" s="1"/>
  <c r="C43" i="121" s="1"/>
  <c r="N29" i="121"/>
  <c r="S29" i="121" s="1"/>
  <c r="N23" i="121"/>
  <c r="S23" i="121" s="1"/>
  <c r="AK23" i="121" s="1"/>
  <c r="AS23" i="121" s="1"/>
  <c r="I35" i="121" s="1"/>
  <c r="M9" i="121"/>
  <c r="F42" i="108"/>
  <c r="E42" i="108"/>
  <c r="F41" i="108"/>
  <c r="E41" i="108"/>
  <c r="F40" i="108"/>
  <c r="E40" i="108"/>
  <c r="F39" i="108"/>
  <c r="E39" i="108"/>
  <c r="F38" i="108"/>
  <c r="E38" i="108"/>
  <c r="F37" i="108"/>
  <c r="E37" i="108"/>
  <c r="F36" i="108"/>
  <c r="E36" i="108"/>
  <c r="F35" i="108"/>
  <c r="E35" i="108"/>
  <c r="F34" i="108"/>
  <c r="E34" i="108"/>
  <c r="F33" i="108"/>
  <c r="E33" i="108"/>
  <c r="F32" i="108"/>
  <c r="E32" i="108"/>
  <c r="F31" i="108"/>
  <c r="E31" i="108"/>
  <c r="F30" i="108"/>
  <c r="E30" i="108"/>
  <c r="F29" i="108"/>
  <c r="E29" i="108"/>
  <c r="F28" i="108"/>
  <c r="E28" i="108"/>
  <c r="F27" i="108"/>
  <c r="E27" i="108"/>
  <c r="F26" i="108"/>
  <c r="E26" i="108"/>
  <c r="F25" i="108"/>
  <c r="E25" i="108"/>
  <c r="F24" i="108"/>
  <c r="E24" i="108"/>
  <c r="F23" i="108"/>
  <c r="E23" i="108"/>
  <c r="F22" i="108"/>
  <c r="E22" i="108"/>
  <c r="F21" i="108"/>
  <c r="E21" i="108"/>
  <c r="F20" i="108"/>
  <c r="E20" i="108"/>
  <c r="F19" i="108"/>
  <c r="E19" i="108"/>
  <c r="F18" i="108"/>
  <c r="E18" i="108"/>
  <c r="F17" i="108"/>
  <c r="E17" i="108"/>
  <c r="F16" i="108"/>
  <c r="E16" i="108"/>
  <c r="F15" i="108"/>
  <c r="E15" i="108"/>
  <c r="F14" i="108"/>
  <c r="E14" i="108"/>
  <c r="F13" i="108"/>
  <c r="E13" i="108"/>
  <c r="F12" i="108"/>
  <c r="E12" i="108"/>
  <c r="F11" i="108"/>
  <c r="E11" i="108"/>
  <c r="F10" i="108"/>
  <c r="E10" i="108"/>
  <c r="F9" i="108"/>
  <c r="E9" i="108"/>
  <c r="F8" i="108"/>
  <c r="E8" i="108"/>
  <c r="F7" i="108"/>
  <c r="E7" i="108"/>
  <c r="F6" i="108"/>
  <c r="E6" i="108"/>
  <c r="F5" i="108"/>
  <c r="E5" i="108"/>
  <c r="F4" i="108"/>
  <c r="E4" i="108"/>
  <c r="F3" i="108"/>
  <c r="S19" i="121" l="1"/>
  <c r="AB19" i="121" s="1"/>
  <c r="C35" i="121" s="1"/>
  <c r="AB29" i="121"/>
  <c r="O35" i="121" s="1"/>
  <c r="U35" i="121" l="1"/>
  <c r="I43" i="121" s="1"/>
  <c r="T43" i="121" s="1"/>
</calcChain>
</file>

<file path=xl/sharedStrings.xml><?xml version="1.0" encoding="utf-8"?>
<sst xmlns="http://schemas.openxmlformats.org/spreadsheetml/2006/main" count="171" uniqueCount="105">
  <si>
    <t>×</t>
    <phoneticPr fontId="2"/>
  </si>
  <si>
    <t>－</t>
    <phoneticPr fontId="2"/>
  </si>
  <si>
    <t>平成</t>
    <rPh sb="0" eb="2">
      <t>ヘイセイ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</si>
  <si>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</si>
  <si>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</si>
  <si>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請求額</t>
    <rPh sb="0" eb="2">
      <t>セイキュウ</t>
    </rPh>
    <rPh sb="2" eb="3">
      <t>ガク</t>
    </rPh>
    <phoneticPr fontId="2"/>
  </si>
  <si>
    <t>等級</t>
    <rPh sb="0" eb="2">
      <t>トウキュウ</t>
    </rPh>
    <phoneticPr fontId="2"/>
  </si>
  <si>
    <t>報酬月額</t>
    <rPh sb="0" eb="2">
      <t>ホウシュウ</t>
    </rPh>
    <rPh sb="2" eb="4">
      <t>ゲツガク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</si>
  <si>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</si>
  <si>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</si>
  <si>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標準報酬の
日額</t>
    <rPh sb="0" eb="2">
      <t>ヒョウジュン</t>
    </rPh>
    <rPh sb="2" eb="4">
      <t>ホウシュウ</t>
    </rPh>
    <rPh sb="6" eb="8">
      <t>ニチガク</t>
    </rPh>
    <phoneticPr fontId="2"/>
  </si>
  <si>
    <t>一等級の
格差</t>
    <rPh sb="0" eb="1">
      <t>１</t>
    </rPh>
    <rPh sb="1" eb="3">
      <t>トウキュウ</t>
    </rPh>
    <rPh sb="5" eb="7">
      <t>カクサ</t>
    </rPh>
    <phoneticPr fontId="2"/>
  </si>
  <si>
    <t>標準
報酬
等級</t>
    <rPh sb="0" eb="2">
      <t>ヒョウジュン</t>
    </rPh>
    <rPh sb="3" eb="5">
      <t>ホウシュウ</t>
    </rPh>
    <rPh sb="6" eb="8">
      <t>トウキュウ</t>
    </rPh>
    <phoneticPr fontId="2"/>
  </si>
  <si>
    <t>＝</t>
    <phoneticPr fontId="2"/>
  </si>
  <si>
    <t>上限額</t>
    <rPh sb="0" eb="3">
      <t>ジョウゲンガク</t>
    </rPh>
    <phoneticPr fontId="2"/>
  </si>
  <si>
    <t>×　1/22　＝</t>
    <phoneticPr fontId="2"/>
  </si>
  <si>
    <t>標準報酬月額
（Ａ）</t>
    <rPh sb="0" eb="2">
      <t>ヒョウジュン</t>
    </rPh>
    <rPh sb="2" eb="4">
      <t>ホウシュウ</t>
    </rPh>
    <rPh sb="4" eb="6">
      <t>ゲツガク</t>
    </rPh>
    <phoneticPr fontId="2"/>
  </si>
  <si>
    <t>適用日</t>
    <rPh sb="0" eb="2">
      <t>テキヨウ</t>
    </rPh>
    <rPh sb="2" eb="3">
      <t>ビ</t>
    </rPh>
    <phoneticPr fontId="2"/>
  </si>
  <si>
    <t>標準報酬</t>
    <rPh sb="0" eb="2">
      <t>ヒョウジュン</t>
    </rPh>
    <rPh sb="2" eb="4">
      <t>ホウシュウ</t>
    </rPh>
    <phoneticPr fontId="2"/>
  </si>
  <si>
    <t>月額</t>
    <rPh sb="0" eb="2">
      <t>ゲツガク</t>
    </rPh>
    <phoneticPr fontId="2"/>
  </si>
  <si>
    <t>勤務を要する
日の計算</t>
    <phoneticPr fontId="2"/>
  </si>
  <si>
    <t>請求月の
暦日数</t>
    <rPh sb="0" eb="2">
      <t>セイキュウ</t>
    </rPh>
    <rPh sb="2" eb="3">
      <t>ツキ</t>
    </rPh>
    <rPh sb="5" eb="6">
      <t>レキ</t>
    </rPh>
    <rPh sb="6" eb="8">
      <t>ニッスウ</t>
    </rPh>
    <phoneticPr fontId="2"/>
  </si>
  <si>
    <t>請求月の
土日の数</t>
    <rPh sb="0" eb="2">
      <t>セイキュウ</t>
    </rPh>
    <rPh sb="2" eb="3">
      <t>ツキ</t>
    </rPh>
    <rPh sb="5" eb="7">
      <t>ドニチ</t>
    </rPh>
    <phoneticPr fontId="2"/>
  </si>
  <si>
    <t>勤 務 を
要する日
（Ｂ）</t>
    <rPh sb="0" eb="1">
      <t>ツトム</t>
    </rPh>
    <rPh sb="2" eb="3">
      <t>ム</t>
    </rPh>
    <rPh sb="6" eb="7">
      <t>ヨウ</t>
    </rPh>
    <rPh sb="9" eb="10">
      <t>ヒ</t>
    </rPh>
    <phoneticPr fontId="2"/>
  </si>
  <si>
    <t>給付日額及び報酬日額の計算</t>
    <phoneticPr fontId="2"/>
  </si>
  <si>
    <t>掛金の基礎となる
標準報酬</t>
    <rPh sb="0" eb="2">
      <t>カケキン</t>
    </rPh>
    <rPh sb="3" eb="5">
      <t>キソ</t>
    </rPh>
    <rPh sb="9" eb="11">
      <t>ヒョウジュン</t>
    </rPh>
    <rPh sb="11" eb="13">
      <t>ホウシュウ</t>
    </rPh>
    <phoneticPr fontId="2"/>
  </si>
  <si>
    <t>標準報酬
日額</t>
    <rPh sb="0" eb="2">
      <t>ヒョウジュン</t>
    </rPh>
    <rPh sb="2" eb="4">
      <t>ホウシュウ</t>
    </rPh>
    <rPh sb="5" eb="7">
      <t>ニチガク</t>
    </rPh>
    <phoneticPr fontId="2"/>
  </si>
  <si>
    <t>給付日額
（Ｃ）</t>
    <rPh sb="0" eb="2">
      <t>キュウフ</t>
    </rPh>
    <rPh sb="2" eb="4">
      <t>ニチガク</t>
    </rPh>
    <phoneticPr fontId="2"/>
  </si>
  <si>
    <t>級</t>
    <rPh sb="0" eb="1">
      <t>キュウ</t>
    </rPh>
    <phoneticPr fontId="2"/>
  </si>
  <si>
    <t>内訳</t>
    <rPh sb="0" eb="2">
      <t>ウチワケ</t>
    </rPh>
    <phoneticPr fontId="2"/>
  </si>
  <si>
    <t>給料月額（基本給）</t>
    <rPh sb="0" eb="2">
      <t>キュウリョウ</t>
    </rPh>
    <rPh sb="2" eb="4">
      <t>ゲツガク</t>
    </rPh>
    <rPh sb="5" eb="7">
      <t>キホン</t>
    </rPh>
    <phoneticPr fontId="2"/>
  </si>
  <si>
    <t>給料の差額</t>
    <rPh sb="0" eb="2">
      <t>キュウリョウ</t>
    </rPh>
    <rPh sb="3" eb="5">
      <t>サガク</t>
    </rPh>
    <phoneticPr fontId="2"/>
  </si>
  <si>
    <t>給料の調整額</t>
    <rPh sb="0" eb="2">
      <t>キュウリョウ</t>
    </rPh>
    <rPh sb="3" eb="5">
      <t>チョウセイ</t>
    </rPh>
    <rPh sb="5" eb="6">
      <t>ガク</t>
    </rPh>
    <phoneticPr fontId="2"/>
  </si>
  <si>
    <t>地域手当</t>
    <rPh sb="0" eb="2">
      <t>チイキ</t>
    </rPh>
    <rPh sb="2" eb="4">
      <t>テアテ</t>
    </rPh>
    <phoneticPr fontId="2"/>
  </si>
  <si>
    <t>（ｃ）</t>
    <phoneticPr fontId="2"/>
  </si>
  <si>
    <t>その他（</t>
    <rPh sb="2" eb="3">
      <t>タ</t>
    </rPh>
    <phoneticPr fontId="2"/>
  </si>
  <si>
    <t>）</t>
    <phoneticPr fontId="2"/>
  </si>
  <si>
    <t>教職調整額</t>
    <rPh sb="0" eb="2">
      <t>キョウショク</t>
    </rPh>
    <rPh sb="2" eb="4">
      <t>チョウセイ</t>
    </rPh>
    <rPh sb="4" eb="5">
      <t>ガク</t>
    </rPh>
    <phoneticPr fontId="2"/>
  </si>
  <si>
    <t>扶養手当</t>
    <rPh sb="0" eb="2">
      <t>フヨウ</t>
    </rPh>
    <rPh sb="2" eb="4">
      <t>テアテ</t>
    </rPh>
    <phoneticPr fontId="2"/>
  </si>
  <si>
    <t>住居手当</t>
    <rPh sb="0" eb="2">
      <t>ジュウキョ</t>
    </rPh>
    <rPh sb="2" eb="4">
      <t>テアテ</t>
    </rPh>
    <phoneticPr fontId="2"/>
  </si>
  <si>
    <t>（ｄ）</t>
    <phoneticPr fontId="2"/>
  </si>
  <si>
    <t>＋</t>
    <phoneticPr fontId="2"/>
  </si>
  <si>
    <t>（円未満切り捨て）</t>
    <rPh sb="4" eb="5">
      <t>キ</t>
    </rPh>
    <rPh sb="6" eb="7">
      <t>ス</t>
    </rPh>
    <phoneticPr fontId="2"/>
  </si>
  <si>
    <t>×　1/（Ｂ）＝</t>
    <phoneticPr fontId="2"/>
  </si>
  <si>
    <t>×　7.75　＝</t>
    <phoneticPr fontId="2"/>
  </si>
  <si>
    <t>×　12月　÷　（7.75　×　5日　×　52週）　＝</t>
    <rPh sb="4" eb="5">
      <t>ツキ</t>
    </rPh>
    <rPh sb="17" eb="18">
      <t>ニチ</t>
    </rPh>
    <rPh sb="23" eb="24">
      <t>シュウ</t>
    </rPh>
    <phoneticPr fontId="2"/>
  </si>
  <si>
    <t>調整額の計算</t>
    <rPh sb="0" eb="2">
      <t>チョウセイ</t>
    </rPh>
    <rPh sb="2" eb="3">
      <t>ガク</t>
    </rPh>
    <rPh sb="4" eb="6">
      <t>ケイサン</t>
    </rPh>
    <phoneticPr fontId="2"/>
  </si>
  <si>
    <t>（ｅ）</t>
    <phoneticPr fontId="2"/>
  </si>
  <si>
    <t>（ｆ）</t>
    <phoneticPr fontId="2"/>
  </si>
  <si>
    <t>控除額
（Ｄ）</t>
    <rPh sb="0" eb="2">
      <t>コウジョ</t>
    </rPh>
    <rPh sb="2" eb="3">
      <t>ガク</t>
    </rPh>
    <phoneticPr fontId="2"/>
  </si>
  <si>
    <t>（ａ）</t>
    <phoneticPr fontId="2"/>
  </si>
  <si>
    <t>（ｂ）</t>
    <phoneticPr fontId="2"/>
  </si>
  <si>
    <t>支給対象
日　　数</t>
    <rPh sb="0" eb="2">
      <t>シキュウ</t>
    </rPh>
    <rPh sb="2" eb="4">
      <t>タイショウ</t>
    </rPh>
    <rPh sb="5" eb="6">
      <t>ヒ</t>
    </rPh>
    <rPh sb="8" eb="9">
      <t>スウ</t>
    </rPh>
    <phoneticPr fontId="2"/>
  </si>
  <si>
    <t>（10円未満四捨五入）</t>
    <phoneticPr fontId="2"/>
  </si>
  <si>
    <t>請求額の計算</t>
    <phoneticPr fontId="2"/>
  </si>
  <si>
    <t>給付日額
（Ｃ）
（注１）</t>
    <rPh sb="0" eb="2">
      <t>キュウフ</t>
    </rPh>
    <rPh sb="2" eb="4">
      <t>ニチガク</t>
    </rPh>
    <rPh sb="10" eb="11">
      <t>チュウ</t>
    </rPh>
    <phoneticPr fontId="2"/>
  </si>
  <si>
    <t>計（ａ）（注２）</t>
    <rPh sb="0" eb="1">
      <t>ケイ</t>
    </rPh>
    <rPh sb="5" eb="6">
      <t>チュウ</t>
    </rPh>
    <phoneticPr fontId="2"/>
  </si>
  <si>
    <t>計（ｂ）（注３、注４）</t>
    <rPh sb="0" eb="1">
      <t>ケイ</t>
    </rPh>
    <rPh sb="5" eb="6">
      <t>チュウ</t>
    </rPh>
    <rPh sb="8" eb="9">
      <t>チュウ</t>
    </rPh>
    <phoneticPr fontId="2"/>
  </si>
  <si>
    <t>注２．日々の勤務に対して支給されると考えられるもの</t>
    <rPh sb="0" eb="1">
      <t>チュウ</t>
    </rPh>
    <rPh sb="3" eb="5">
      <t>ヒビ</t>
    </rPh>
    <rPh sb="6" eb="8">
      <t>キンム</t>
    </rPh>
    <rPh sb="9" eb="10">
      <t>タイ</t>
    </rPh>
    <rPh sb="12" eb="14">
      <t>シキュウ</t>
    </rPh>
    <rPh sb="18" eb="19">
      <t>カンガ</t>
    </rPh>
    <phoneticPr fontId="2"/>
  </si>
  <si>
    <t>注３．日々とは関係なく支給されると考えられるもの</t>
    <rPh sb="0" eb="1">
      <t>チュウ</t>
    </rPh>
    <rPh sb="3" eb="5">
      <t>ヒビ</t>
    </rPh>
    <rPh sb="7" eb="9">
      <t>カンケイ</t>
    </rPh>
    <rPh sb="11" eb="13">
      <t>シキュウ</t>
    </rPh>
    <rPh sb="17" eb="18">
      <t>カンガ</t>
    </rPh>
    <phoneticPr fontId="2"/>
  </si>
  <si>
    <t>注１．「給付日額」が上限額以上となる場合は、上限額が「給料日額」となります。</t>
    <rPh sb="0" eb="1">
      <t>チュウ</t>
    </rPh>
    <phoneticPr fontId="2"/>
  </si>
  <si>
    <t>介護休業手当金　請求額算出シート</t>
    <rPh sb="0" eb="2">
      <t>カイゴ</t>
    </rPh>
    <rPh sb="2" eb="4">
      <t>キュウギョウ</t>
    </rPh>
    <rPh sb="4" eb="6">
      <t>テアテ</t>
    </rPh>
    <rPh sb="6" eb="7">
      <t>キン</t>
    </rPh>
    <rPh sb="8" eb="10">
      <t>セイキュウ</t>
    </rPh>
    <rPh sb="10" eb="11">
      <t>ガク</t>
    </rPh>
    <rPh sb="11" eb="13">
      <t>サンシュツ</t>
    </rPh>
    <phoneticPr fontId="2"/>
  </si>
  <si>
    <t>（注５）</t>
    <rPh sb="1" eb="2">
      <t>チュウ</t>
    </rPh>
    <phoneticPr fontId="2"/>
  </si>
  <si>
    <t>注５．（ｃ）－（ｅ）がマイナスとなる場合、（ｃ）－（ｅ）は「0円」となります。</t>
    <rPh sb="0" eb="1">
      <t>チュウ</t>
    </rPh>
    <rPh sb="18" eb="20">
      <t>バアイ</t>
    </rPh>
    <rPh sb="31" eb="32">
      <t>エン</t>
    </rPh>
    <phoneticPr fontId="2"/>
  </si>
  <si>
    <t>減額前の報酬額</t>
    <rPh sb="0" eb="2">
      <t>ゲンガク</t>
    </rPh>
    <rPh sb="2" eb="3">
      <t>マエ</t>
    </rPh>
    <rPh sb="4" eb="7">
      <t>ホウシュウガク</t>
    </rPh>
    <phoneticPr fontId="2"/>
  </si>
  <si>
    <t>注４．一定の期間を対象として支給される（月額単位以上をまとめて支払う性質の）ものについては調整の対象となりません。【例：通勤手当】</t>
    <rPh sb="0" eb="1">
      <t>チュウ</t>
    </rPh>
    <phoneticPr fontId="2"/>
  </si>
  <si>
    <t>×　67/100　＝</t>
    <phoneticPr fontId="2"/>
  </si>
  <si>
    <t>義務教育特別手当</t>
    <rPh sb="0" eb="2">
      <t>ギム</t>
    </rPh>
    <rPh sb="2" eb="4">
      <t>キョウイク</t>
    </rPh>
    <rPh sb="4" eb="6">
      <t>トクベツ</t>
    </rPh>
    <rPh sb="6" eb="8">
      <t>テアテ</t>
    </rPh>
    <phoneticPr fontId="2"/>
  </si>
  <si>
    <t>その他　（</t>
    <rPh sb="2" eb="3">
      <t>タ</t>
    </rPh>
    <phoneticPr fontId="2"/>
  </si>
  <si>
    <t>67/100</t>
    <phoneticPr fontId="2"/>
  </si>
  <si>
    <t>備考</t>
    <rPh sb="0" eb="2">
      <t>ビコウ</t>
    </rPh>
    <phoneticPr fontId="2"/>
  </si>
  <si>
    <t>↑請求対象月の直前の適用日をリストから選択
例：平成30年4月分請求なら「平成29年8月1日」</t>
    <rPh sb="1" eb="3">
      <t>セイキュウ</t>
    </rPh>
    <rPh sb="3" eb="5">
      <t>タイショウ</t>
    </rPh>
    <rPh sb="5" eb="6">
      <t>ツキ</t>
    </rPh>
    <rPh sb="7" eb="9">
      <t>チョクゼン</t>
    </rPh>
    <rPh sb="10" eb="12">
      <t>テキヨウ</t>
    </rPh>
    <rPh sb="12" eb="13">
      <t>ビ</t>
    </rPh>
    <rPh sb="19" eb="21">
      <t>センタク</t>
    </rPh>
    <rPh sb="22" eb="23">
      <t>レイ</t>
    </rPh>
    <rPh sb="24" eb="26">
      <t>ヘイセイ</t>
    </rPh>
    <rPh sb="28" eb="29">
      <t>ネン</t>
    </rPh>
    <rPh sb="30" eb="31">
      <t>ガツ</t>
    </rPh>
    <rPh sb="31" eb="32">
      <t>フン</t>
    </rPh>
    <rPh sb="32" eb="34">
      <t>セイキュウ</t>
    </rPh>
    <rPh sb="37" eb="39">
      <t>ヘイセイ</t>
    </rPh>
    <rPh sb="41" eb="42">
      <t>ネン</t>
    </rPh>
    <rPh sb="43" eb="44">
      <t>ツキ</t>
    </rPh>
    <rPh sb="45" eb="46">
      <t>ニチ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</si>
  <si>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</si>
  <si>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</si>
  <si>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</si>
  <si>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</si>
  <si>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</si>
  <si>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</si>
  <si>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</si>
  <si>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</si>
  <si>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</si>
  <si>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</si>
  <si>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</si>
  <si>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</si>
  <si>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</si>
  <si>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</si>
  <si>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</si>
  <si>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</si>
  <si>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</si>
  <si>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</si>
  <si>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</si>
  <si>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</si>
  <si>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</si>
  <si>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</si>
  <si>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</si>
  <si>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</si>
  <si>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</si>
  <si>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</si>
  <si>
    <t>㉗</t>
    <phoneticPr fontId="2"/>
  </si>
  <si>
    <t>㉘</t>
    <phoneticPr fontId="2"/>
  </si>
  <si>
    <t>㉙</t>
    <phoneticPr fontId="2"/>
  </si>
  <si>
    <t>㉚</t>
    <phoneticPr fontId="2"/>
  </si>
  <si>
    <t>㉛</t>
    <phoneticPr fontId="2"/>
  </si>
  <si>
    <t>元号</t>
    <rPh sb="0" eb="2">
      <t>ゲンゴウ</t>
    </rPh>
    <phoneticPr fontId="2"/>
  </si>
  <si>
    <t>令和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</si>
</sst>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.000;[Red]\-#,##0.000"/>
    <numFmt numFmtId="178" formatCode="[$-411]ggge&quot;年&quot;m&quot;月&quot;d&quot;日&quot;;@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/>
    </xf>
    <xf numFmtId="38" fontId="7" fillId="0" borderId="2" xfId="1" applyFont="1" applyBorder="1">
      <alignment vertical="center"/>
    </xf>
    <xf numFmtId="38" fontId="7" fillId="0" borderId="10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8" fontId="7" fillId="0" borderId="20" xfId="1" applyFont="1" applyBorder="1">
      <alignment vertical="center"/>
    </xf>
    <xf numFmtId="38" fontId="7" fillId="0" borderId="21" xfId="1" applyFont="1" applyBorder="1">
      <alignment vertical="center"/>
    </xf>
    <xf numFmtId="0" fontId="7" fillId="0" borderId="0" xfId="0" applyFont="1">
      <alignment vertical="center"/>
    </xf>
    <xf numFmtId="0" fontId="7" fillId="0" borderId="22" xfId="0" applyFont="1" applyBorder="1" applyAlignment="1">
      <alignment horizontal="center" vertical="center"/>
    </xf>
    <xf numFmtId="38" fontId="7" fillId="0" borderId="23" xfId="1" applyFont="1" applyBorder="1">
      <alignment vertical="center"/>
    </xf>
    <xf numFmtId="38" fontId="7" fillId="0" borderId="24" xfId="1" applyFont="1" applyBorder="1">
      <alignment vertical="center"/>
    </xf>
    <xf numFmtId="38" fontId="7" fillId="0" borderId="25" xfId="1" applyFont="1" applyBorder="1">
      <alignment vertical="center"/>
    </xf>
    <xf numFmtId="38" fontId="7" fillId="0" borderId="26" xfId="1" applyFont="1" applyBorder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Protection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Protection="1">
      <alignment vertical="center"/>
    </xf>
    <xf numFmtId="0" fontId="4" fillId="2" borderId="34" xfId="0" applyFont="1" applyFill="1" applyBorder="1" applyProtection="1">
      <alignment vertical="center"/>
    </xf>
    <xf numFmtId="0" fontId="6" fillId="2" borderId="9" xfId="0" applyFont="1" applyFill="1" applyBorder="1" applyAlignment="1" applyProtection="1">
      <alignment vertical="center"/>
    </xf>
    <xf numFmtId="0" fontId="4" fillId="2" borderId="9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32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31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4" fillId="0" borderId="4" xfId="0" applyFont="1" applyBorder="1" applyProtection="1">
      <alignment vertical="center"/>
    </xf>
    <xf numFmtId="0" fontId="4" fillId="0" borderId="0" xfId="0" applyFont="1" applyFill="1" applyProtection="1">
      <alignment vertical="center"/>
    </xf>
    <xf numFmtId="0" fontId="6" fillId="2" borderId="9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4" fillId="0" borderId="1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horizontal="right" vertical="center" indent="1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Protection="1">
      <alignment vertical="center"/>
    </xf>
    <xf numFmtId="38" fontId="4" fillId="0" borderId="0" xfId="1" applyNumberFormat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0" fontId="4" fillId="0" borderId="37" xfId="0" applyFont="1" applyFill="1" applyBorder="1" applyAlignment="1" applyProtection="1">
      <alignment vertical="center"/>
    </xf>
    <xf numFmtId="38" fontId="9" fillId="0" borderId="37" xfId="1" applyNumberFormat="1" applyFont="1" applyFill="1" applyBorder="1" applyAlignment="1" applyProtection="1">
      <alignment vertical="center"/>
    </xf>
    <xf numFmtId="0" fontId="4" fillId="0" borderId="37" xfId="0" applyFont="1" applyFill="1" applyBorder="1" applyProtection="1">
      <alignment vertical="center"/>
    </xf>
    <xf numFmtId="0" fontId="4" fillId="0" borderId="37" xfId="0" applyFont="1" applyBorder="1" applyProtection="1">
      <alignment vertical="center"/>
    </xf>
    <xf numFmtId="38" fontId="4" fillId="0" borderId="0" xfId="1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distributed" textRotation="255" indent="3"/>
    </xf>
    <xf numFmtId="0" fontId="4" fillId="0" borderId="38" xfId="0" applyFont="1" applyFill="1" applyBorder="1" applyAlignment="1" applyProtection="1">
      <alignment vertical="center"/>
    </xf>
    <xf numFmtId="38" fontId="9" fillId="0" borderId="38" xfId="1" applyNumberFormat="1" applyFont="1" applyFill="1" applyBorder="1" applyAlignment="1" applyProtection="1">
      <alignment vertical="center"/>
    </xf>
    <xf numFmtId="0" fontId="4" fillId="0" borderId="38" xfId="0" applyFont="1" applyFill="1" applyBorder="1" applyProtection="1">
      <alignment vertical="center"/>
    </xf>
    <xf numFmtId="0" fontId="4" fillId="0" borderId="38" xfId="0" applyFont="1" applyBorder="1" applyProtection="1">
      <alignment vertical="center"/>
    </xf>
    <xf numFmtId="38" fontId="8" fillId="0" borderId="0" xfId="0" applyNumberFormat="1" applyFont="1" applyFill="1" applyBorder="1" applyAlignment="1" applyProtection="1">
      <alignment vertical="center"/>
    </xf>
    <xf numFmtId="38" fontId="5" fillId="0" borderId="0" xfId="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shrinkToFit="1"/>
    </xf>
    <xf numFmtId="38" fontId="11" fillId="0" borderId="0" xfId="1" applyFont="1" applyBorder="1" applyAlignment="1" applyProtection="1">
      <alignment vertical="center"/>
    </xf>
    <xf numFmtId="0" fontId="4" fillId="0" borderId="39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38" fontId="4" fillId="0" borderId="6" xfId="1" applyFont="1" applyBorder="1" applyAlignment="1" applyProtection="1">
      <alignment vertical="center"/>
    </xf>
    <xf numFmtId="38" fontId="4" fillId="2" borderId="9" xfId="1" applyFont="1" applyFill="1" applyBorder="1" applyAlignment="1" applyProtection="1">
      <alignment vertical="center"/>
    </xf>
    <xf numFmtId="0" fontId="4" fillId="0" borderId="40" xfId="0" applyFont="1" applyBorder="1" applyProtection="1">
      <alignment vertical="center"/>
    </xf>
    <xf numFmtId="0" fontId="4" fillId="0" borderId="4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177" fontId="8" fillId="0" borderId="0" xfId="1" applyNumberFormat="1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 indent="1"/>
    </xf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Protection="1">
      <alignment vertical="center"/>
    </xf>
    <xf numFmtId="38" fontId="5" fillId="0" borderId="0" xfId="1" applyNumberFormat="1" applyFont="1" applyBorder="1" applyAlignment="1" applyProtection="1">
      <alignment vertical="center" textRotation="255"/>
    </xf>
    <xf numFmtId="38" fontId="5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42" xfId="0" applyFont="1" applyFill="1" applyBorder="1" applyAlignment="1" applyProtection="1">
      <alignment horizontal="center" vertical="center" wrapText="1"/>
    </xf>
    <xf numFmtId="177" fontId="8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distributed" textRotation="255" indent="3"/>
    </xf>
    <xf numFmtId="0" fontId="4" fillId="0" borderId="11" xfId="0" applyFont="1" applyBorder="1" applyProtection="1">
      <alignment vertical="center"/>
    </xf>
    <xf numFmtId="38" fontId="8" fillId="0" borderId="0" xfId="1" applyNumberFormat="1" applyFont="1" applyBorder="1" applyAlignment="1" applyProtection="1">
      <alignment vertical="center"/>
    </xf>
    <xf numFmtId="0" fontId="4" fillId="0" borderId="32" xfId="0" applyFont="1" applyFill="1" applyBorder="1" applyProtection="1">
      <alignment vertical="center"/>
    </xf>
    <xf numFmtId="0" fontId="4" fillId="2" borderId="27" xfId="0" applyFont="1" applyFill="1" applyBorder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3" xfId="0" applyFont="1" applyFill="1" applyBorder="1" applyAlignment="1" applyProtection="1">
      <alignment vertical="center"/>
    </xf>
    <xf numFmtId="38" fontId="9" fillId="0" borderId="0" xfId="1" applyNumberFormat="1" applyFont="1" applyFill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44" xfId="0" applyFont="1" applyFill="1" applyBorder="1" applyAlignment="1" applyProtection="1">
      <alignment vertical="center"/>
    </xf>
    <xf numFmtId="0" fontId="4" fillId="0" borderId="45" xfId="0" applyFont="1" applyFill="1" applyBorder="1" applyAlignment="1" applyProtection="1">
      <alignment vertical="center"/>
    </xf>
    <xf numFmtId="0" fontId="4" fillId="0" borderId="45" xfId="0" applyFont="1" applyBorder="1" applyProtection="1">
      <alignment vertical="center"/>
    </xf>
    <xf numFmtId="0" fontId="4" fillId="0" borderId="6" xfId="0" applyFont="1" applyFill="1" applyBorder="1" applyProtection="1">
      <alignment vertical="center"/>
    </xf>
    <xf numFmtId="0" fontId="4" fillId="0" borderId="31" xfId="0" applyFont="1" applyFill="1" applyBorder="1" applyProtection="1">
      <alignment vertical="center"/>
    </xf>
    <xf numFmtId="0" fontId="6" fillId="2" borderId="29" xfId="0" applyFont="1" applyFill="1" applyBorder="1" applyProtection="1">
      <alignment vertical="center"/>
    </xf>
    <xf numFmtId="0" fontId="4" fillId="0" borderId="31" xfId="0" applyFont="1" applyFill="1" applyBorder="1" applyAlignment="1" applyProtection="1">
      <alignment horizontal="center" vertical="top"/>
    </xf>
    <xf numFmtId="38" fontId="4" fillId="0" borderId="31" xfId="1" applyFont="1" applyFill="1" applyBorder="1" applyAlignment="1" applyProtection="1">
      <alignment vertical="center"/>
    </xf>
    <xf numFmtId="0" fontId="4" fillId="0" borderId="46" xfId="0" applyFont="1" applyBorder="1" applyProtection="1">
      <alignment vertical="center"/>
    </xf>
    <xf numFmtId="0" fontId="4" fillId="2" borderId="29" xfId="0" applyFont="1" applyFill="1" applyBorder="1" applyProtection="1">
      <alignment vertical="center"/>
    </xf>
    <xf numFmtId="0" fontId="4" fillId="0" borderId="47" xfId="0" applyFont="1" applyBorder="1" applyProtection="1">
      <alignment vertical="center"/>
    </xf>
    <xf numFmtId="38" fontId="9" fillId="0" borderId="48" xfId="1" applyFont="1" applyBorder="1" applyAlignment="1" applyProtection="1">
      <alignment horizontal="right" vertical="center" indent="1"/>
    </xf>
    <xf numFmtId="0" fontId="4" fillId="0" borderId="48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right" vertical="center" indent="1"/>
    </xf>
    <xf numFmtId="0" fontId="4" fillId="0" borderId="48" xfId="0" applyFont="1" applyBorder="1" applyProtection="1">
      <alignment vertical="center"/>
    </xf>
    <xf numFmtId="0" fontId="4" fillId="0" borderId="48" xfId="0" applyFont="1" applyFill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4" fillId="0" borderId="1" xfId="0" applyFont="1" applyFill="1" applyBorder="1" applyProtection="1">
      <alignment vertical="center"/>
    </xf>
    <xf numFmtId="38" fontId="9" fillId="0" borderId="0" xfId="1" applyFont="1" applyBorder="1" applyAlignment="1" applyProtection="1">
      <alignment horizontal="right" vertical="center" indent="1"/>
    </xf>
    <xf numFmtId="0" fontId="9" fillId="0" borderId="0" xfId="0" applyFont="1" applyBorder="1" applyAlignment="1" applyProtection="1">
      <alignment horizontal="right" vertical="center" indent="1"/>
    </xf>
    <xf numFmtId="0" fontId="4" fillId="0" borderId="6" xfId="0" applyFont="1" applyBorder="1" applyAlignment="1" applyProtection="1">
      <alignment vertical="distributed" textRotation="255" indent="3"/>
    </xf>
    <xf numFmtId="38" fontId="8" fillId="0" borderId="6" xfId="0" applyNumberFormat="1" applyFont="1" applyFill="1" applyBorder="1" applyAlignment="1" applyProtection="1">
      <alignment vertical="center"/>
    </xf>
    <xf numFmtId="38" fontId="5" fillId="0" borderId="6" xfId="1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distributed" textRotation="255" indent="3"/>
    </xf>
    <xf numFmtId="0" fontId="4" fillId="0" borderId="6" xfId="0" applyFont="1" applyFill="1" applyBorder="1" applyAlignment="1" applyProtection="1">
      <alignment vertical="center"/>
    </xf>
    <xf numFmtId="38" fontId="4" fillId="0" borderId="6" xfId="0" applyNumberFormat="1" applyFont="1" applyFill="1" applyBorder="1" applyAlignment="1" applyProtection="1">
      <alignment vertical="center"/>
    </xf>
    <xf numFmtId="38" fontId="4" fillId="0" borderId="6" xfId="1" applyFont="1" applyFill="1" applyBorder="1" applyAlignment="1" applyProtection="1">
      <alignment vertical="center"/>
    </xf>
    <xf numFmtId="38" fontId="4" fillId="0" borderId="46" xfId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8" fontId="7" fillId="0" borderId="0" xfId="0" applyNumberFormat="1" applyFont="1">
      <alignment vertical="center"/>
    </xf>
    <xf numFmtId="0" fontId="7" fillId="0" borderId="49" xfId="0" applyFont="1" applyBorder="1">
      <alignment vertical="center"/>
    </xf>
    <xf numFmtId="38" fontId="7" fillId="0" borderId="82" xfId="1" applyFont="1" applyBorder="1">
      <alignment vertical="center"/>
    </xf>
    <xf numFmtId="38" fontId="7" fillId="0" borderId="83" xfId="1" applyFont="1" applyBorder="1">
      <alignment vertical="center"/>
    </xf>
    <xf numFmtId="38" fontId="7" fillId="0" borderId="84" xfId="1" applyFont="1" applyBorder="1">
      <alignment vertical="center"/>
    </xf>
    <xf numFmtId="0" fontId="7" fillId="0" borderId="66" xfId="0" applyFont="1" applyBorder="1" applyAlignment="1">
      <alignment horizontal="center" vertical="center"/>
    </xf>
    <xf numFmtId="38" fontId="7" fillId="0" borderId="85" xfId="1" applyFont="1" applyBorder="1">
      <alignment vertical="center"/>
    </xf>
    <xf numFmtId="38" fontId="7" fillId="0" borderId="66" xfId="1" applyFont="1" applyBorder="1">
      <alignment vertical="center"/>
    </xf>
    <xf numFmtId="38" fontId="7" fillId="0" borderId="66" xfId="1" applyFont="1" applyBorder="1" applyAlignment="1">
      <alignment horizontal="center" vertical="center"/>
    </xf>
    <xf numFmtId="38" fontId="7" fillId="0" borderId="86" xfId="1" applyFont="1" applyBorder="1">
      <alignment vertical="center"/>
    </xf>
    <xf numFmtId="38" fontId="7" fillId="0" borderId="44" xfId="1" applyFont="1" applyBorder="1" applyAlignment="1">
      <alignment horizontal="center" vertical="center"/>
    </xf>
    <xf numFmtId="38" fontId="7" fillId="0" borderId="87" xfId="1" applyFont="1" applyBorder="1">
      <alignment vertical="center"/>
    </xf>
    <xf numFmtId="38" fontId="7" fillId="0" borderId="44" xfId="1" applyFont="1" applyBorder="1">
      <alignment vertical="center"/>
    </xf>
    <xf numFmtId="38" fontId="7" fillId="0" borderId="52" xfId="1" applyFont="1" applyBorder="1">
      <alignment vertical="center"/>
    </xf>
    <xf numFmtId="38" fontId="7" fillId="0" borderId="21" xfId="1" applyFont="1" applyBorder="1" applyAlignment="1">
      <alignment horizontal="center" vertical="center"/>
    </xf>
    <xf numFmtId="38" fontId="7" fillId="0" borderId="53" xfId="1" applyFont="1" applyBorder="1">
      <alignment vertical="center"/>
    </xf>
    <xf numFmtId="38" fontId="7" fillId="0" borderId="88" xfId="1" applyFont="1" applyBorder="1">
      <alignment vertical="center"/>
    </xf>
    <xf numFmtId="38" fontId="7" fillId="0" borderId="51" xfId="1" applyFont="1" applyBorder="1">
      <alignment vertical="center"/>
    </xf>
    <xf numFmtId="0" fontId="4" fillId="0" borderId="0" xfId="0" applyFont="1" applyFill="1" applyBorder="1" applyAlignment="1" applyProtection="1">
      <alignment horizontal="center" vertical="top"/>
    </xf>
    <xf numFmtId="179" fontId="7" fillId="0" borderId="49" xfId="0" applyNumberFormat="1" applyFont="1" applyBorder="1" applyAlignment="1">
      <alignment horizontal="center" vertical="center" wrapText="1"/>
    </xf>
    <xf numFmtId="179" fontId="7" fillId="0" borderId="0" xfId="0" applyNumberFormat="1" applyFont="1">
      <alignment vertical="center"/>
    </xf>
    <xf numFmtId="178" fontId="7" fillId="0" borderId="49" xfId="0" applyNumberFormat="1" applyFont="1" applyBorder="1">
      <alignment vertical="center"/>
    </xf>
    <xf numFmtId="179" fontId="7" fillId="0" borderId="49" xfId="0" applyNumberFormat="1" applyFont="1" applyBorder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 vertical="center"/>
    </xf>
    <xf numFmtId="178" fontId="7" fillId="0" borderId="49" xfId="0" applyNumberFormat="1" applyFont="1" applyBorder="1" applyAlignment="1">
      <alignment horizontal="right" vertical="center"/>
    </xf>
    <xf numFmtId="178" fontId="7" fillId="0" borderId="49" xfId="0" applyNumberFormat="1" applyFont="1" applyBorder="1" applyAlignment="1">
      <alignment vertical="center"/>
    </xf>
    <xf numFmtId="178" fontId="7" fillId="0" borderId="33" xfId="0" applyNumberFormat="1" applyFont="1" applyBorder="1" applyAlignment="1">
      <alignment horizontal="right" vertical="center"/>
    </xf>
    <xf numFmtId="179" fontId="7" fillId="0" borderId="33" xfId="0" applyNumberFormat="1" applyFont="1" applyBorder="1">
      <alignment vertical="center"/>
    </xf>
    <xf numFmtId="178" fontId="7" fillId="0" borderId="27" xfId="0" applyNumberFormat="1" applyFont="1" applyBorder="1">
      <alignment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 wrapText="1"/>
    </xf>
    <xf numFmtId="0" fontId="4" fillId="0" borderId="55" xfId="0" applyFont="1" applyBorder="1" applyAlignment="1" applyProtection="1">
      <alignment horizontal="center" vertical="center" wrapText="1"/>
    </xf>
    <xf numFmtId="0" fontId="4" fillId="0" borderId="56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54" xfId="0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center" vertical="center" wrapText="1"/>
    </xf>
    <xf numFmtId="0" fontId="4" fillId="0" borderId="56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176" fontId="12" fillId="0" borderId="47" xfId="0" applyNumberFormat="1" applyFont="1" applyFill="1" applyBorder="1" applyAlignment="1" applyProtection="1">
      <alignment vertical="center"/>
      <protection locked="0"/>
    </xf>
    <xf numFmtId="176" fontId="12" fillId="0" borderId="48" xfId="0" applyNumberFormat="1" applyFont="1" applyFill="1" applyBorder="1" applyAlignment="1" applyProtection="1">
      <alignment vertical="center"/>
      <protection locked="0"/>
    </xf>
    <xf numFmtId="176" fontId="12" fillId="0" borderId="3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76" fontId="12" fillId="0" borderId="8" xfId="0" applyNumberFormat="1" applyFont="1" applyBorder="1" applyAlignment="1" applyProtection="1">
      <alignment vertical="center"/>
    </xf>
    <xf numFmtId="176" fontId="12" fillId="0" borderId="6" xfId="0" applyNumberFormat="1" applyFont="1" applyBorder="1" applyAlignment="1" applyProtection="1">
      <alignment vertical="center"/>
    </xf>
    <xf numFmtId="176" fontId="12" fillId="0" borderId="7" xfId="0" applyNumberFormat="1" applyFont="1" applyBorder="1" applyAlignment="1" applyProtection="1">
      <alignment vertical="center"/>
    </xf>
    <xf numFmtId="38" fontId="5" fillId="0" borderId="0" xfId="1" applyFont="1" applyBorder="1" applyAlignment="1" applyProtection="1">
      <alignment horizontal="center" vertical="center"/>
    </xf>
    <xf numFmtId="176" fontId="12" fillId="0" borderId="8" xfId="0" applyNumberFormat="1" applyFont="1" applyFill="1" applyBorder="1" applyAlignment="1" applyProtection="1">
      <alignment vertical="center"/>
    </xf>
    <xf numFmtId="176" fontId="12" fillId="0" borderId="6" xfId="0" applyNumberFormat="1" applyFont="1" applyFill="1" applyBorder="1" applyAlignment="1" applyProtection="1">
      <alignment vertical="center"/>
    </xf>
    <xf numFmtId="38" fontId="12" fillId="0" borderId="47" xfId="0" applyNumberFormat="1" applyFont="1" applyFill="1" applyBorder="1" applyAlignment="1" applyProtection="1">
      <alignment vertical="center"/>
      <protection locked="0"/>
    </xf>
    <xf numFmtId="38" fontId="12" fillId="0" borderId="48" xfId="0" applyNumberFormat="1" applyFont="1" applyFill="1" applyBorder="1" applyAlignment="1" applyProtection="1">
      <alignment vertical="center"/>
      <protection locked="0"/>
    </xf>
    <xf numFmtId="38" fontId="12" fillId="0" borderId="30" xfId="0" applyNumberFormat="1" applyFont="1" applyFill="1" applyBorder="1" applyAlignment="1" applyProtection="1">
      <alignment vertical="center"/>
      <protection locked="0"/>
    </xf>
    <xf numFmtId="0" fontId="5" fillId="0" borderId="32" xfId="0" applyFont="1" applyBorder="1" applyAlignment="1" applyProtection="1">
      <alignment horizontal="center" vertical="center"/>
    </xf>
    <xf numFmtId="38" fontId="12" fillId="0" borderId="66" xfId="0" applyNumberFormat="1" applyFont="1" applyFill="1" applyBorder="1" applyAlignment="1" applyProtection="1">
      <alignment vertical="center"/>
      <protection locked="0"/>
    </xf>
    <xf numFmtId="38" fontId="12" fillId="0" borderId="38" xfId="0" applyNumberFormat="1" applyFont="1" applyFill="1" applyBorder="1" applyAlignment="1" applyProtection="1">
      <alignment vertical="center"/>
      <protection locked="0"/>
    </xf>
    <xf numFmtId="38" fontId="12" fillId="0" borderId="63" xfId="0" applyNumberFormat="1" applyFont="1" applyFill="1" applyBorder="1" applyAlignment="1" applyProtection="1">
      <alignment vertical="center"/>
      <protection locked="0"/>
    </xf>
    <xf numFmtId="38" fontId="4" fillId="0" borderId="27" xfId="1" applyNumberFormat="1" applyFont="1" applyBorder="1" applyAlignment="1" applyProtection="1">
      <alignment horizontal="center"/>
    </xf>
    <xf numFmtId="38" fontId="4" fillId="0" borderId="9" xfId="1" applyNumberFormat="1" applyFont="1" applyBorder="1" applyAlignment="1" applyProtection="1">
      <alignment horizontal="center"/>
    </xf>
    <xf numFmtId="38" fontId="4" fillId="0" borderId="28" xfId="1" applyNumberFormat="1" applyFont="1" applyBorder="1" applyAlignment="1" applyProtection="1">
      <alignment horizontal="center"/>
    </xf>
    <xf numFmtId="38" fontId="12" fillId="0" borderId="0" xfId="0" applyNumberFormat="1" applyFont="1" applyFill="1" applyBorder="1" applyAlignment="1" applyProtection="1">
      <alignment vertical="center"/>
      <protection locked="0"/>
    </xf>
    <xf numFmtId="38" fontId="12" fillId="0" borderId="42" xfId="0" applyNumberFormat="1" applyFont="1" applyFill="1" applyBorder="1" applyAlignment="1" applyProtection="1">
      <alignment vertical="center"/>
      <protection locked="0"/>
    </xf>
    <xf numFmtId="38" fontId="12" fillId="0" borderId="8" xfId="1" applyFont="1" applyBorder="1" applyAlignment="1" applyProtection="1">
      <alignment vertical="center"/>
    </xf>
    <xf numFmtId="38" fontId="12" fillId="0" borderId="6" xfId="1" applyFont="1" applyBorder="1" applyAlignment="1" applyProtection="1">
      <alignment vertical="center"/>
    </xf>
    <xf numFmtId="38" fontId="12" fillId="0" borderId="7" xfId="1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top"/>
    </xf>
    <xf numFmtId="38" fontId="12" fillId="0" borderId="65" xfId="0" applyNumberFormat="1" applyFont="1" applyFill="1" applyBorder="1" applyAlignment="1" applyProtection="1">
      <alignment vertical="center"/>
      <protection locked="0"/>
    </xf>
    <xf numFmtId="38" fontId="12" fillId="0" borderId="37" xfId="0" applyNumberFormat="1" applyFont="1" applyFill="1" applyBorder="1" applyAlignment="1" applyProtection="1">
      <alignment vertical="center"/>
      <protection locked="0"/>
    </xf>
    <xf numFmtId="38" fontId="12" fillId="0" borderId="50" xfId="0" applyNumberFormat="1" applyFont="1" applyFill="1" applyBorder="1" applyAlignment="1" applyProtection="1">
      <alignment vertical="center"/>
      <protection locked="0"/>
    </xf>
    <xf numFmtId="177" fontId="12" fillId="0" borderId="8" xfId="0" applyNumberFormat="1" applyFont="1" applyBorder="1" applyAlignment="1" applyProtection="1">
      <alignment vertical="center"/>
    </xf>
    <xf numFmtId="177" fontId="12" fillId="0" borderId="6" xfId="0" applyNumberFormat="1" applyFont="1" applyBorder="1" applyAlignment="1" applyProtection="1">
      <alignment vertical="center"/>
    </xf>
    <xf numFmtId="177" fontId="12" fillId="0" borderId="7" xfId="0" applyNumberFormat="1" applyFont="1" applyBorder="1" applyAlignment="1" applyProtection="1">
      <alignment vertical="center"/>
    </xf>
    <xf numFmtId="0" fontId="5" fillId="0" borderId="41" xfId="0" applyFont="1" applyBorder="1" applyAlignment="1" applyProtection="1">
      <alignment horizontal="center" vertical="center"/>
    </xf>
    <xf numFmtId="38" fontId="12" fillId="0" borderId="74" xfId="1" applyNumberFormat="1" applyFont="1" applyBorder="1" applyAlignment="1" applyProtection="1">
      <alignment vertical="center"/>
    </xf>
    <xf numFmtId="38" fontId="12" fillId="0" borderId="75" xfId="1" applyNumberFormat="1" applyFont="1" applyBorder="1" applyAlignment="1" applyProtection="1">
      <alignment vertical="center"/>
    </xf>
    <xf numFmtId="38" fontId="12" fillId="0" borderId="76" xfId="1" applyNumberFormat="1" applyFont="1" applyBorder="1" applyAlignment="1" applyProtection="1">
      <alignment vertical="center"/>
    </xf>
    <xf numFmtId="38" fontId="4" fillId="0" borderId="3" xfId="1" applyNumberFormat="1" applyFont="1" applyBorder="1" applyAlignment="1" applyProtection="1">
      <alignment horizontal="center" vertical="center"/>
    </xf>
    <xf numFmtId="38" fontId="4" fillId="0" borderId="1" xfId="1" applyNumberFormat="1" applyFont="1" applyBorder="1" applyAlignment="1" applyProtection="1">
      <alignment horizontal="center" vertical="center"/>
    </xf>
    <xf numFmtId="38" fontId="4" fillId="0" borderId="2" xfId="1" applyNumberFormat="1" applyFont="1" applyBorder="1" applyAlignment="1" applyProtection="1">
      <alignment horizontal="center" vertical="center"/>
    </xf>
    <xf numFmtId="38" fontId="4" fillId="0" borderId="8" xfId="1" applyNumberFormat="1" applyFont="1" applyBorder="1" applyAlignment="1" applyProtection="1">
      <alignment horizontal="center" vertical="center"/>
    </xf>
    <xf numFmtId="38" fontId="4" fillId="0" borderId="6" xfId="1" applyNumberFormat="1" applyFont="1" applyBorder="1" applyAlignment="1" applyProtection="1">
      <alignment horizontal="center" vertical="center"/>
    </xf>
    <xf numFmtId="38" fontId="4" fillId="0" borderId="7" xfId="1" applyNumberFormat="1" applyFont="1" applyBorder="1" applyAlignment="1" applyProtection="1">
      <alignment horizontal="center" vertical="center"/>
    </xf>
    <xf numFmtId="38" fontId="4" fillId="0" borderId="3" xfId="0" applyNumberFormat="1" applyFont="1" applyBorder="1" applyAlignment="1" applyProtection="1">
      <alignment horizontal="center" vertical="center"/>
    </xf>
    <xf numFmtId="38" fontId="4" fillId="0" borderId="1" xfId="0" applyNumberFormat="1" applyFont="1" applyBorder="1" applyAlignment="1" applyProtection="1">
      <alignment horizontal="center" vertical="center"/>
    </xf>
    <xf numFmtId="38" fontId="4" fillId="0" borderId="2" xfId="0" applyNumberFormat="1" applyFont="1" applyBorder="1" applyAlignment="1" applyProtection="1">
      <alignment horizontal="center" vertical="center"/>
    </xf>
    <xf numFmtId="38" fontId="4" fillId="0" borderId="8" xfId="0" applyNumberFormat="1" applyFont="1" applyBorder="1" applyAlignment="1" applyProtection="1">
      <alignment horizontal="center" vertical="center"/>
    </xf>
    <xf numFmtId="38" fontId="4" fillId="0" borderId="6" xfId="0" applyNumberFormat="1" applyFont="1" applyBorder="1" applyAlignment="1" applyProtection="1">
      <alignment horizontal="center" vertical="center"/>
    </xf>
    <xf numFmtId="38" fontId="4" fillId="0" borderId="7" xfId="0" applyNumberFormat="1" applyFont="1" applyBorder="1" applyAlignment="1" applyProtection="1">
      <alignment horizontal="center" vertical="center"/>
    </xf>
    <xf numFmtId="38" fontId="4" fillId="0" borderId="3" xfId="0" applyNumberFormat="1" applyFont="1" applyBorder="1" applyAlignment="1" applyProtection="1">
      <alignment horizontal="center" vertical="center" wrapText="1"/>
    </xf>
    <xf numFmtId="177" fontId="12" fillId="0" borderId="8" xfId="1" applyNumberFormat="1" applyFont="1" applyBorder="1" applyAlignment="1" applyProtection="1">
      <alignment vertical="center"/>
    </xf>
    <xf numFmtId="177" fontId="12" fillId="0" borderId="6" xfId="1" applyNumberFormat="1" applyFont="1" applyBorder="1" applyAlignment="1" applyProtection="1">
      <alignment vertical="center"/>
    </xf>
    <xf numFmtId="177" fontId="12" fillId="0" borderId="7" xfId="1" applyNumberFormat="1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38" fontId="12" fillId="0" borderId="8" xfId="1" applyNumberFormat="1" applyFont="1" applyBorder="1" applyAlignment="1" applyProtection="1">
      <alignment vertical="center"/>
    </xf>
    <xf numFmtId="38" fontId="12" fillId="0" borderId="6" xfId="1" applyNumberFormat="1" applyFont="1" applyBorder="1" applyAlignment="1" applyProtection="1">
      <alignment vertical="center"/>
    </xf>
    <xf numFmtId="38" fontId="12" fillId="0" borderId="7" xfId="1" applyNumberFormat="1" applyFont="1" applyBorder="1" applyAlignment="1" applyProtection="1">
      <alignment vertical="center"/>
    </xf>
    <xf numFmtId="38" fontId="12" fillId="0" borderId="8" xfId="0" applyNumberFormat="1" applyFont="1" applyBorder="1" applyAlignment="1" applyProtection="1">
      <alignment vertical="center"/>
    </xf>
    <xf numFmtId="38" fontId="12" fillId="0" borderId="6" xfId="0" applyNumberFormat="1" applyFont="1" applyBorder="1" applyAlignment="1" applyProtection="1">
      <alignment vertical="center"/>
    </xf>
    <xf numFmtId="38" fontId="12" fillId="0" borderId="7" xfId="0" applyNumberFormat="1" applyFont="1" applyBorder="1" applyAlignment="1" applyProtection="1">
      <alignment vertical="center"/>
    </xf>
    <xf numFmtId="0" fontId="4" fillId="0" borderId="60" xfId="0" applyFont="1" applyBorder="1" applyAlignment="1" applyProtection="1">
      <alignment horizontal="left" vertical="distributed" textRotation="255" indent="4"/>
    </xf>
    <xf numFmtId="0" fontId="0" fillId="0" borderId="61" xfId="0" applyBorder="1" applyAlignment="1" applyProtection="1">
      <alignment horizontal="left" vertical="distributed" indent="4"/>
    </xf>
    <xf numFmtId="0" fontId="0" fillId="0" borderId="62" xfId="0" applyBorder="1" applyAlignment="1" applyProtection="1">
      <alignment horizontal="left" vertical="distributed" indent="4"/>
    </xf>
    <xf numFmtId="38" fontId="4" fillId="0" borderId="27" xfId="0" applyNumberFormat="1" applyFont="1" applyBorder="1" applyAlignment="1" applyProtection="1">
      <alignment horizontal="center"/>
    </xf>
    <xf numFmtId="38" fontId="4" fillId="0" borderId="9" xfId="0" applyNumberFormat="1" applyFont="1" applyBorder="1" applyAlignment="1" applyProtection="1">
      <alignment horizontal="center"/>
    </xf>
    <xf numFmtId="38" fontId="4" fillId="0" borderId="28" xfId="0" applyNumberFormat="1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69" xfId="0" applyFont="1" applyBorder="1" applyAlignment="1" applyProtection="1">
      <alignment horizontal="center" vertical="center"/>
    </xf>
    <xf numFmtId="0" fontId="4" fillId="0" borderId="70" xfId="0" applyFont="1" applyBorder="1" applyAlignment="1" applyProtection="1">
      <alignment horizontal="center" vertical="center"/>
    </xf>
    <xf numFmtId="0" fontId="4" fillId="0" borderId="71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7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3" xfId="0" applyFont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vertical="center"/>
      <protection locked="0"/>
    </xf>
    <xf numFmtId="38" fontId="12" fillId="0" borderId="44" xfId="0" applyNumberFormat="1" applyFont="1" applyFill="1" applyBorder="1" applyAlignment="1" applyProtection="1">
      <alignment vertical="center"/>
      <protection locked="0"/>
    </xf>
    <xf numFmtId="38" fontId="12" fillId="0" borderId="45" xfId="0" applyNumberFormat="1" applyFont="1" applyFill="1" applyBorder="1" applyAlignment="1" applyProtection="1">
      <alignment vertical="center"/>
      <protection locked="0"/>
    </xf>
    <xf numFmtId="38" fontId="12" fillId="0" borderId="67" xfId="0" applyNumberFormat="1" applyFont="1" applyFill="1" applyBorder="1" applyAlignment="1" applyProtection="1">
      <alignment vertical="center"/>
      <protection locked="0"/>
    </xf>
    <xf numFmtId="0" fontId="4" fillId="0" borderId="53" xfId="0" applyFont="1" applyFill="1" applyBorder="1" applyAlignment="1" applyProtection="1">
      <alignment horizontal="center" vertical="center"/>
    </xf>
    <xf numFmtId="38" fontId="12" fillId="0" borderId="68" xfId="0" applyNumberFormat="1" applyFont="1" applyFill="1" applyBorder="1" applyAlignment="1" applyProtection="1">
      <alignment vertical="center"/>
    </xf>
    <xf numFmtId="38" fontId="12" fillId="0" borderId="53" xfId="0" applyNumberFormat="1" applyFont="1" applyFill="1" applyBorder="1" applyAlignment="1" applyProtection="1">
      <alignment vertical="center"/>
    </xf>
    <xf numFmtId="38" fontId="12" fillId="0" borderId="51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/>
    </xf>
    <xf numFmtId="38" fontId="12" fillId="0" borderId="28" xfId="0" applyNumberFormat="1" applyFont="1" applyFill="1" applyBorder="1" applyAlignment="1" applyProtection="1">
      <alignment vertical="center"/>
    </xf>
    <xf numFmtId="38" fontId="12" fillId="0" borderId="49" xfId="0" applyNumberFormat="1" applyFont="1" applyFill="1" applyBorder="1" applyAlignment="1" applyProtection="1">
      <alignment vertical="center"/>
    </xf>
    <xf numFmtId="38" fontId="12" fillId="0" borderId="64" xfId="0" applyNumberFormat="1" applyFont="1" applyFill="1" applyBorder="1" applyAlignment="1" applyProtection="1">
      <alignment vertical="center"/>
    </xf>
    <xf numFmtId="38" fontId="5" fillId="0" borderId="0" xfId="1" applyFont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left" vertical="top" wrapText="1" shrinkToFit="1"/>
      <protection locked="0"/>
    </xf>
    <xf numFmtId="178" fontId="4" fillId="0" borderId="0" xfId="0" applyNumberFormat="1" applyFont="1" applyFill="1" applyBorder="1" applyAlignment="1" applyProtection="1">
      <alignment horizontal="left" vertical="top" wrapText="1" shrinkToFit="1"/>
      <protection locked="0"/>
    </xf>
    <xf numFmtId="178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54" xfId="0" applyFont="1" applyFill="1" applyBorder="1" applyAlignment="1" applyProtection="1">
      <alignment horizontal="center" vertical="center"/>
    </xf>
    <xf numFmtId="0" fontId="13" fillId="0" borderId="55" xfId="0" applyFont="1" applyFill="1" applyBorder="1" applyAlignment="1" applyProtection="1">
      <alignment horizontal="center" vertical="center"/>
    </xf>
    <xf numFmtId="0" fontId="13" fillId="0" borderId="56" xfId="0" applyFont="1" applyFill="1" applyBorder="1" applyAlignment="1" applyProtection="1">
      <alignment horizontal="center" vertical="center"/>
    </xf>
    <xf numFmtId="0" fontId="13" fillId="0" borderId="39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46" xfId="0" applyFont="1" applyFill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/>
    </xf>
    <xf numFmtId="0" fontId="4" fillId="0" borderId="58" xfId="0" applyFont="1" applyBorder="1" applyAlignment="1" applyProtection="1">
      <alignment horizontal="center"/>
    </xf>
    <xf numFmtId="0" fontId="4" fillId="0" borderId="59" xfId="0" applyFont="1" applyBorder="1" applyAlignment="1" applyProtection="1">
      <alignment horizontal="center"/>
    </xf>
    <xf numFmtId="3" fontId="12" fillId="0" borderId="8" xfId="0" applyNumberFormat="1" applyFont="1" applyFill="1" applyBorder="1" applyAlignment="1" applyProtection="1">
      <alignment vertical="center"/>
    </xf>
    <xf numFmtId="3" fontId="12" fillId="0" borderId="6" xfId="0" applyNumberFormat="1" applyFont="1" applyFill="1" applyBorder="1" applyAlignment="1" applyProtection="1">
      <alignment vertical="center"/>
    </xf>
    <xf numFmtId="3" fontId="12" fillId="0" borderId="7" xfId="0" applyNumberFormat="1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7" fillId="0" borderId="7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 wrapText="1"/>
    </xf>
    <xf numFmtId="178" fontId="7" fillId="0" borderId="33" xfId="0" applyNumberFormat="1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37</xdr:row>
      <xdr:rowOff>66675</xdr:rowOff>
    </xdr:from>
    <xdr:to>
      <xdr:col>12</xdr:col>
      <xdr:colOff>114300</xdr:colOff>
      <xdr:row>43</xdr:row>
      <xdr:rowOff>19050</xdr:rowOff>
    </xdr:to>
    <xdr:sp macro="" textlink="">
      <xdr:nvSpPr>
        <xdr:cNvPr id="125966" name="大かっこ 1">
          <a:extLst>
            <a:ext uri="{FF2B5EF4-FFF2-40B4-BE49-F238E27FC236}">
              <a16:creationId xmlns:a16="http://schemas.microsoft.com/office/drawing/2014/main" id="{00000000-0008-0000-0600-00000EEC0100}"/>
            </a:ext>
          </a:extLst>
        </xdr:cNvPr>
        <xdr:cNvSpPr>
          <a:spLocks noChangeArrowheads="1"/>
        </xdr:cNvSpPr>
      </xdr:nvSpPr>
      <xdr:spPr bwMode="auto">
        <a:xfrm>
          <a:off x="209550" y="5553075"/>
          <a:ext cx="2305050" cy="790575"/>
        </a:xfrm>
        <a:prstGeom prst="bracketPair">
          <a:avLst>
            <a:gd name="adj" fmla="val 9449"/>
          </a:avLst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104774</xdr:colOff>
      <xdr:row>0</xdr:row>
      <xdr:rowOff>123825</xdr:rowOff>
    </xdr:from>
    <xdr:to>
      <xdr:col>47</xdr:col>
      <xdr:colOff>137024</xdr:colOff>
      <xdr:row>1</xdr:row>
      <xdr:rowOff>164175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8791574" y="123825"/>
          <a:ext cx="1080000" cy="28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のセルに入力</a:t>
          </a:r>
        </a:p>
      </xdr:txBody>
    </xdr:sp>
    <xdr:clientData/>
  </xdr:twoCellAnchor>
  <xdr:twoCellAnchor>
    <xdr:from>
      <xdr:col>41</xdr:col>
      <xdr:colOff>0</xdr:colOff>
      <xdr:row>0</xdr:row>
      <xdr:rowOff>152400</xdr:rowOff>
    </xdr:from>
    <xdr:to>
      <xdr:col>42</xdr:col>
      <xdr:colOff>150450</xdr:colOff>
      <xdr:row>1</xdr:row>
      <xdr:rowOff>120750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477250" y="152400"/>
          <a:ext cx="360000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X55"/>
  <sheetViews>
    <sheetView showGridLines="0" tabSelected="1" workbookViewId="0">
      <selection activeCell="I35" sqref="I35:L35"/>
    </sheetView>
  </sheetViews>
  <sheetFormatPr defaultColWidth="2.75" defaultRowHeight="12" customHeight="1" x14ac:dyDescent="0.15"/>
  <cols>
    <col min="1" max="1" width="1.25" style="41" customWidth="1"/>
    <col min="2" max="30" width="2.75" style="41"/>
    <col min="31" max="31" width="2.75" style="45" customWidth="1"/>
    <col min="32" max="32" width="2.75" style="41"/>
    <col min="33" max="34" width="2.75" style="41" customWidth="1"/>
    <col min="35" max="49" width="2.75" style="41"/>
    <col min="50" max="50" width="1.25" style="41" customWidth="1"/>
    <col min="51" max="16384" width="2.75" style="41"/>
  </cols>
  <sheetData>
    <row r="1" spans="2:50" s="1" customFormat="1" ht="19.5" customHeight="1" thickTop="1" x14ac:dyDescent="0.15">
      <c r="B1" s="312" t="s">
        <v>61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4"/>
      <c r="AX1" s="94"/>
    </row>
    <row r="2" spans="2:50" s="1" customFormat="1" ht="19.5" customHeight="1" x14ac:dyDescent="0.15">
      <c r="B2" s="315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7"/>
      <c r="AX2" s="94"/>
    </row>
    <row r="3" spans="2:50" ht="15" customHeight="1" x14ac:dyDescent="0.15">
      <c r="B3" s="42"/>
      <c r="C3" s="43" t="s">
        <v>20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107"/>
      <c r="R3" s="55" t="s">
        <v>24</v>
      </c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121"/>
      <c r="AX3" s="45"/>
    </row>
    <row r="4" spans="2:50" ht="6" customHeight="1" thickBot="1" x14ac:dyDescent="0.2">
      <c r="B4" s="46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67"/>
      <c r="R4" s="48"/>
      <c r="S4" s="48"/>
      <c r="T4" s="48"/>
      <c r="U4" s="48"/>
      <c r="V4" s="48"/>
      <c r="W4" s="48"/>
      <c r="X4" s="48"/>
      <c r="Y4" s="48"/>
      <c r="Z4" s="48"/>
      <c r="AA4" s="48"/>
      <c r="AB4" s="45"/>
      <c r="AC4" s="45"/>
      <c r="AD4" s="45"/>
      <c r="AF4" s="45"/>
      <c r="AG4" s="56"/>
      <c r="AH4" s="56"/>
      <c r="AI4" s="45"/>
      <c r="AJ4" s="45"/>
      <c r="AK4" s="45"/>
      <c r="AL4" s="45"/>
      <c r="AM4" s="45"/>
      <c r="AN4" s="45"/>
      <c r="AO4" s="45"/>
      <c r="AP4" s="129"/>
      <c r="AQ4" s="45"/>
      <c r="AR4" s="45"/>
      <c r="AS4" s="45"/>
      <c r="AT4" s="45"/>
      <c r="AU4" s="45"/>
      <c r="AV4" s="45"/>
      <c r="AW4" s="116"/>
      <c r="AX4" s="45"/>
    </row>
    <row r="5" spans="2:50" ht="12" customHeight="1" thickTop="1" x14ac:dyDescent="0.15">
      <c r="B5" s="46"/>
      <c r="C5" s="180" t="s">
        <v>21</v>
      </c>
      <c r="D5" s="181"/>
      <c r="E5" s="182"/>
      <c r="F5" s="48"/>
      <c r="G5" s="48"/>
      <c r="H5" s="180" t="s">
        <v>22</v>
      </c>
      <c r="I5" s="181"/>
      <c r="J5" s="182"/>
      <c r="K5" s="48"/>
      <c r="L5" s="48"/>
      <c r="M5" s="189" t="s">
        <v>23</v>
      </c>
      <c r="N5" s="190"/>
      <c r="O5" s="191"/>
      <c r="P5" s="48"/>
      <c r="Q5" s="67"/>
      <c r="R5" s="196" t="s">
        <v>25</v>
      </c>
      <c r="S5" s="197"/>
      <c r="T5" s="197"/>
      <c r="U5" s="197"/>
      <c r="V5" s="197"/>
      <c r="W5" s="198"/>
      <c r="X5" s="56"/>
      <c r="Y5" s="48"/>
      <c r="Z5" s="48"/>
      <c r="AA5" s="48"/>
      <c r="AB5" s="189" t="s">
        <v>26</v>
      </c>
      <c r="AC5" s="190"/>
      <c r="AD5" s="190"/>
      <c r="AE5" s="191"/>
      <c r="AF5" s="48"/>
      <c r="AG5" s="48"/>
      <c r="AH5" s="48"/>
      <c r="AI5" s="48"/>
      <c r="AJ5" s="48"/>
      <c r="AK5" s="189" t="s">
        <v>55</v>
      </c>
      <c r="AL5" s="190"/>
      <c r="AM5" s="190"/>
      <c r="AN5" s="324"/>
      <c r="AO5" s="48"/>
      <c r="AP5" s="174" t="s">
        <v>17</v>
      </c>
      <c r="AQ5" s="175"/>
      <c r="AR5" s="175"/>
      <c r="AS5" s="176"/>
      <c r="AT5" s="174" t="s">
        <v>14</v>
      </c>
      <c r="AU5" s="175"/>
      <c r="AV5" s="176"/>
      <c r="AW5" s="116"/>
      <c r="AX5" s="45"/>
    </row>
    <row r="6" spans="2:50" ht="12" customHeight="1" thickBot="1" x14ac:dyDescent="0.2">
      <c r="B6" s="46"/>
      <c r="C6" s="183"/>
      <c r="D6" s="184"/>
      <c r="E6" s="185"/>
      <c r="F6" s="48"/>
      <c r="G6" s="48"/>
      <c r="H6" s="183"/>
      <c r="I6" s="184"/>
      <c r="J6" s="185"/>
      <c r="K6" s="50"/>
      <c r="L6" s="48"/>
      <c r="M6" s="192"/>
      <c r="N6" s="184"/>
      <c r="O6" s="193"/>
      <c r="P6" s="48"/>
      <c r="Q6" s="67"/>
      <c r="R6" s="199"/>
      <c r="S6" s="200"/>
      <c r="T6" s="200"/>
      <c r="U6" s="200"/>
      <c r="V6" s="200"/>
      <c r="W6" s="201"/>
      <c r="X6" s="56"/>
      <c r="Y6" s="57"/>
      <c r="Z6" s="57"/>
      <c r="AA6" s="57"/>
      <c r="AB6" s="192"/>
      <c r="AC6" s="184"/>
      <c r="AD6" s="184"/>
      <c r="AE6" s="193"/>
      <c r="AF6" s="48"/>
      <c r="AG6" s="48"/>
      <c r="AH6" s="48"/>
      <c r="AI6" s="48"/>
      <c r="AJ6" s="48"/>
      <c r="AK6" s="192"/>
      <c r="AL6" s="184"/>
      <c r="AM6" s="184"/>
      <c r="AN6" s="325"/>
      <c r="AO6" s="48"/>
      <c r="AP6" s="177"/>
      <c r="AQ6" s="178"/>
      <c r="AR6" s="178"/>
      <c r="AS6" s="179"/>
      <c r="AT6" s="177"/>
      <c r="AU6" s="178"/>
      <c r="AV6" s="179"/>
      <c r="AW6" s="116"/>
      <c r="AX6" s="45"/>
    </row>
    <row r="7" spans="2:50" ht="12" customHeight="1" thickTop="1" x14ac:dyDescent="0.15">
      <c r="B7" s="46"/>
      <c r="C7" s="186"/>
      <c r="D7" s="187"/>
      <c r="E7" s="188"/>
      <c r="F7" s="48"/>
      <c r="G7" s="48"/>
      <c r="H7" s="186"/>
      <c r="I7" s="187"/>
      <c r="J7" s="188"/>
      <c r="K7" s="50"/>
      <c r="L7" s="48"/>
      <c r="M7" s="194"/>
      <c r="N7" s="187"/>
      <c r="O7" s="195"/>
      <c r="P7" s="48"/>
      <c r="Q7" s="67"/>
      <c r="R7" s="196" t="s">
        <v>12</v>
      </c>
      <c r="S7" s="197"/>
      <c r="T7" s="204" t="s">
        <v>16</v>
      </c>
      <c r="U7" s="205"/>
      <c r="V7" s="205"/>
      <c r="W7" s="206"/>
      <c r="X7" s="58"/>
      <c r="Y7" s="34"/>
      <c r="Z7" s="34"/>
      <c r="AA7" s="34"/>
      <c r="AB7" s="192"/>
      <c r="AC7" s="184"/>
      <c r="AD7" s="184"/>
      <c r="AE7" s="193"/>
      <c r="AF7" s="48"/>
      <c r="AG7" s="48"/>
      <c r="AH7" s="48"/>
      <c r="AI7" s="48"/>
      <c r="AJ7" s="48"/>
      <c r="AK7" s="192"/>
      <c r="AL7" s="184"/>
      <c r="AM7" s="184"/>
      <c r="AN7" s="325"/>
      <c r="AO7" s="48"/>
      <c r="AP7" s="306"/>
      <c r="AQ7" s="307"/>
      <c r="AR7" s="307"/>
      <c r="AS7" s="308"/>
      <c r="AT7" s="67"/>
      <c r="AU7" s="48"/>
      <c r="AV7" s="167" t="s">
        <v>3</v>
      </c>
      <c r="AW7" s="116"/>
      <c r="AX7" s="45"/>
    </row>
    <row r="8" spans="2:50" ht="12" customHeight="1" x14ac:dyDescent="0.15">
      <c r="B8" s="46"/>
      <c r="C8" s="46"/>
      <c r="D8" s="48"/>
      <c r="E8" s="49" t="s">
        <v>4</v>
      </c>
      <c r="F8" s="48"/>
      <c r="G8" s="48"/>
      <c r="H8" s="46"/>
      <c r="I8" s="48"/>
      <c r="J8" s="49" t="s">
        <v>4</v>
      </c>
      <c r="K8" s="51"/>
      <c r="L8" s="48"/>
      <c r="M8" s="52"/>
      <c r="N8" s="51"/>
      <c r="O8" s="53" t="s">
        <v>4</v>
      </c>
      <c r="P8" s="48"/>
      <c r="Q8" s="67"/>
      <c r="R8" s="199"/>
      <c r="S8" s="200"/>
      <c r="T8" s="207"/>
      <c r="U8" s="200"/>
      <c r="V8" s="200"/>
      <c r="W8" s="208"/>
      <c r="X8" s="58"/>
      <c r="Y8" s="34"/>
      <c r="Z8" s="34"/>
      <c r="AA8" s="34"/>
      <c r="AB8" s="192"/>
      <c r="AC8" s="184"/>
      <c r="AD8" s="184"/>
      <c r="AE8" s="193"/>
      <c r="AF8" s="48"/>
      <c r="AG8" s="48"/>
      <c r="AH8" s="48"/>
      <c r="AI8" s="48"/>
      <c r="AJ8" s="48"/>
      <c r="AK8" s="192"/>
      <c r="AL8" s="184"/>
      <c r="AM8" s="184"/>
      <c r="AN8" s="325"/>
      <c r="AO8" s="48"/>
      <c r="AP8" s="309"/>
      <c r="AQ8" s="310"/>
      <c r="AR8" s="310"/>
      <c r="AS8" s="311"/>
      <c r="AT8" s="321" t="str">
        <f>IF(AP7="","",VLOOKUP(AP7,上限額表!A1:B21,2,FALSE))</f>
        <v/>
      </c>
      <c r="AU8" s="322"/>
      <c r="AV8" s="323"/>
      <c r="AW8" s="116"/>
      <c r="AX8" s="45"/>
    </row>
    <row r="9" spans="2:50" ht="12" customHeight="1" thickBot="1" x14ac:dyDescent="0.2">
      <c r="B9" s="46"/>
      <c r="C9" s="211"/>
      <c r="D9" s="212"/>
      <c r="E9" s="213"/>
      <c r="F9" s="214" t="s">
        <v>1</v>
      </c>
      <c r="G9" s="214"/>
      <c r="H9" s="211"/>
      <c r="I9" s="212"/>
      <c r="J9" s="213"/>
      <c r="K9" s="214" t="s">
        <v>13</v>
      </c>
      <c r="L9" s="215"/>
      <c r="M9" s="216">
        <f>IF(C9="",0,C9-H9)</f>
        <v>0</v>
      </c>
      <c r="N9" s="217"/>
      <c r="O9" s="218"/>
      <c r="P9" s="48"/>
      <c r="Q9" s="67"/>
      <c r="R9" s="202"/>
      <c r="S9" s="203"/>
      <c r="T9" s="209"/>
      <c r="U9" s="203"/>
      <c r="V9" s="203"/>
      <c r="W9" s="210"/>
      <c r="X9" s="58"/>
      <c r="Y9" s="34"/>
      <c r="Z9" s="34"/>
      <c r="AA9" s="34"/>
      <c r="AB9" s="194"/>
      <c r="AC9" s="187"/>
      <c r="AD9" s="187"/>
      <c r="AE9" s="195"/>
      <c r="AF9" s="48"/>
      <c r="AG9" s="48"/>
      <c r="AH9" s="48"/>
      <c r="AI9" s="48"/>
      <c r="AJ9" s="48"/>
      <c r="AK9" s="194"/>
      <c r="AL9" s="187"/>
      <c r="AM9" s="187"/>
      <c r="AN9" s="326"/>
      <c r="AO9" s="48"/>
      <c r="AP9" s="304" t="s">
        <v>71</v>
      </c>
      <c r="AQ9" s="304"/>
      <c r="AR9" s="304"/>
      <c r="AS9" s="304"/>
      <c r="AT9" s="304"/>
      <c r="AU9" s="304"/>
      <c r="AV9" s="304"/>
      <c r="AW9" s="116"/>
      <c r="AX9" s="45"/>
    </row>
    <row r="10" spans="2:50" s="54" customFormat="1" ht="12" customHeight="1" thickTop="1" x14ac:dyDescent="0.15">
      <c r="B10" s="106"/>
      <c r="C10" s="95"/>
      <c r="D10" s="95"/>
      <c r="E10" s="95"/>
      <c r="F10" s="95"/>
      <c r="G10" s="23"/>
      <c r="H10" s="23"/>
      <c r="I10" s="56"/>
      <c r="J10" s="96"/>
      <c r="K10" s="96"/>
      <c r="L10" s="96"/>
      <c r="M10" s="23"/>
      <c r="N10" s="23"/>
      <c r="O10" s="56"/>
      <c r="P10" s="96"/>
      <c r="Q10" s="108"/>
      <c r="R10" s="36"/>
      <c r="S10" s="37" t="s">
        <v>28</v>
      </c>
      <c r="T10" s="59"/>
      <c r="U10" s="143"/>
      <c r="V10" s="143"/>
      <c r="W10" s="60" t="s">
        <v>3</v>
      </c>
      <c r="X10" s="48"/>
      <c r="Y10" s="34"/>
      <c r="Z10" s="34"/>
      <c r="AA10" s="34"/>
      <c r="AB10" s="39"/>
      <c r="AC10" s="40"/>
      <c r="AD10" s="61"/>
      <c r="AE10" s="38" t="s">
        <v>3</v>
      </c>
      <c r="AF10" s="48"/>
      <c r="AG10" s="48"/>
      <c r="AH10" s="48"/>
      <c r="AI10" s="48"/>
      <c r="AJ10" s="48"/>
      <c r="AK10" s="62"/>
      <c r="AL10" s="61"/>
      <c r="AM10" s="61"/>
      <c r="AN10" s="38" t="s">
        <v>3</v>
      </c>
      <c r="AO10" s="48"/>
      <c r="AP10" s="305"/>
      <c r="AQ10" s="305"/>
      <c r="AR10" s="305"/>
      <c r="AS10" s="305"/>
      <c r="AT10" s="305"/>
      <c r="AU10" s="305"/>
      <c r="AV10" s="305"/>
      <c r="AW10" s="116"/>
      <c r="AX10" s="45"/>
    </row>
    <row r="11" spans="2:50" s="54" customFormat="1" ht="12" customHeight="1" thickBot="1" x14ac:dyDescent="0.2">
      <c r="B11" s="106"/>
      <c r="C11" s="95"/>
      <c r="D11" s="95"/>
      <c r="E11" s="95"/>
      <c r="F11" s="95"/>
      <c r="G11" s="23"/>
      <c r="H11" s="23"/>
      <c r="I11" s="56"/>
      <c r="J11" s="96"/>
      <c r="K11" s="96"/>
      <c r="L11" s="96"/>
      <c r="M11" s="23"/>
      <c r="N11" s="23"/>
      <c r="O11" s="56"/>
      <c r="P11" s="96"/>
      <c r="Q11" s="109"/>
      <c r="R11" s="220" t="str">
        <f>IF(T11="","",VLOOKUP(T11,標準報酬等級表!$A$1:$B200,2,FALSE))</f>
        <v/>
      </c>
      <c r="S11" s="221"/>
      <c r="T11" s="222"/>
      <c r="U11" s="223"/>
      <c r="V11" s="223"/>
      <c r="W11" s="224"/>
      <c r="X11" s="225" t="s">
        <v>15</v>
      </c>
      <c r="Y11" s="214"/>
      <c r="Z11" s="214"/>
      <c r="AA11" s="214"/>
      <c r="AB11" s="265">
        <f>IF(R11="",0,ROUND(T11/22,-1))</f>
        <v>0</v>
      </c>
      <c r="AC11" s="266"/>
      <c r="AD11" s="266"/>
      <c r="AE11" s="267"/>
      <c r="AF11" s="279" t="s">
        <v>66</v>
      </c>
      <c r="AG11" s="214"/>
      <c r="AH11" s="214"/>
      <c r="AI11" s="214"/>
      <c r="AJ11" s="215"/>
      <c r="AK11" s="265">
        <f>IF(ROUNDDOWN(AB11/100*67,0)&gt;AT8,AT8,ROUNDDOWN(AB11/100*67,0))</f>
        <v>0</v>
      </c>
      <c r="AL11" s="266"/>
      <c r="AM11" s="266"/>
      <c r="AN11" s="270"/>
      <c r="AO11" s="48"/>
      <c r="AP11" s="305"/>
      <c r="AQ11" s="305"/>
      <c r="AR11" s="305"/>
      <c r="AS11" s="305"/>
      <c r="AT11" s="305"/>
      <c r="AU11" s="305"/>
      <c r="AV11" s="305"/>
      <c r="AW11" s="116"/>
      <c r="AX11" s="45"/>
    </row>
    <row r="12" spans="2:50" s="54" customFormat="1" ht="12" customHeight="1" thickTop="1" x14ac:dyDescent="0.15">
      <c r="B12" s="106"/>
      <c r="C12" s="95"/>
      <c r="D12" s="95"/>
      <c r="E12" s="95"/>
      <c r="F12" s="95"/>
      <c r="G12" s="23"/>
      <c r="H12" s="23"/>
      <c r="I12" s="56"/>
      <c r="J12" s="96"/>
      <c r="K12" s="96"/>
      <c r="L12" s="96"/>
      <c r="M12" s="23"/>
      <c r="N12" s="23"/>
      <c r="O12" s="56"/>
      <c r="P12" s="96"/>
      <c r="Q12" s="108"/>
      <c r="R12" s="63"/>
      <c r="S12" s="63"/>
      <c r="T12" s="64"/>
      <c r="U12" s="64"/>
      <c r="V12" s="64"/>
      <c r="W12" s="64"/>
      <c r="X12" s="65"/>
      <c r="Y12" s="66"/>
      <c r="Z12" s="237" t="s">
        <v>53</v>
      </c>
      <c r="AA12" s="237"/>
      <c r="AB12" s="237"/>
      <c r="AC12" s="237"/>
      <c r="AD12" s="237"/>
      <c r="AE12" s="237"/>
      <c r="AF12" s="237"/>
      <c r="AG12" s="237"/>
      <c r="AH12" s="25"/>
      <c r="AI12" s="24"/>
      <c r="AJ12" s="162" t="s">
        <v>42</v>
      </c>
      <c r="AK12" s="162"/>
      <c r="AL12" s="162"/>
      <c r="AM12" s="162"/>
      <c r="AN12" s="162"/>
      <c r="AO12" s="162"/>
      <c r="AP12" s="305"/>
      <c r="AQ12" s="305"/>
      <c r="AR12" s="305"/>
      <c r="AS12" s="305"/>
      <c r="AT12" s="305"/>
      <c r="AU12" s="305"/>
      <c r="AV12" s="305"/>
      <c r="AW12" s="116"/>
      <c r="AX12" s="45"/>
    </row>
    <row r="13" spans="2:50" s="54" customFormat="1" ht="6" customHeight="1" x14ac:dyDescent="0.15">
      <c r="B13" s="106"/>
      <c r="C13" s="95"/>
      <c r="D13" s="95"/>
      <c r="E13" s="95"/>
      <c r="F13" s="95"/>
      <c r="G13" s="23"/>
      <c r="H13" s="23"/>
      <c r="I13" s="56"/>
      <c r="J13" s="96"/>
      <c r="K13" s="96"/>
      <c r="L13" s="96"/>
      <c r="M13" s="23"/>
      <c r="N13" s="23"/>
      <c r="O13" s="56"/>
      <c r="P13" s="96"/>
      <c r="Q13" s="108"/>
      <c r="R13" s="63"/>
      <c r="S13" s="63"/>
      <c r="T13" s="64"/>
      <c r="U13" s="64"/>
      <c r="V13" s="64"/>
      <c r="W13" s="64"/>
      <c r="X13" s="65"/>
      <c r="Y13" s="66"/>
      <c r="Z13" s="25"/>
      <c r="AA13" s="25"/>
      <c r="AB13" s="25"/>
      <c r="AC13" s="25"/>
      <c r="AD13" s="25"/>
      <c r="AE13" s="25"/>
      <c r="AF13" s="25"/>
      <c r="AG13" s="25"/>
      <c r="AH13" s="25"/>
      <c r="AI13" s="24"/>
      <c r="AJ13" s="66"/>
      <c r="AK13" s="25"/>
      <c r="AL13" s="25"/>
      <c r="AM13" s="25"/>
      <c r="AN13" s="25"/>
      <c r="AO13" s="25"/>
      <c r="AP13" s="33"/>
      <c r="AQ13" s="23"/>
      <c r="AR13" s="56"/>
      <c r="AS13" s="96"/>
      <c r="AT13" s="96"/>
      <c r="AU13" s="96"/>
      <c r="AV13" s="45"/>
      <c r="AW13" s="116"/>
      <c r="AX13" s="45"/>
    </row>
    <row r="14" spans="2:50" ht="15" customHeight="1" x14ac:dyDescent="0.15">
      <c r="B14" s="42"/>
      <c r="C14" s="55" t="s">
        <v>46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117"/>
      <c r="AX14" s="97"/>
    </row>
    <row r="15" spans="2:50" ht="6" customHeight="1" thickBot="1" x14ac:dyDescent="0.2">
      <c r="B15" s="46"/>
      <c r="C15" s="63"/>
      <c r="D15" s="63"/>
      <c r="E15" s="64"/>
      <c r="F15" s="64"/>
      <c r="G15" s="64"/>
      <c r="H15" s="64"/>
      <c r="I15" s="64"/>
      <c r="J15" s="65"/>
      <c r="K15" s="66"/>
      <c r="L15" s="66"/>
      <c r="M15" s="66"/>
      <c r="N15" s="66"/>
      <c r="O15" s="66"/>
      <c r="P15" s="25"/>
      <c r="Q15" s="25"/>
      <c r="R15" s="25"/>
      <c r="S15" s="25"/>
      <c r="T15" s="25"/>
      <c r="U15" s="25"/>
      <c r="V15" s="25"/>
      <c r="W15" s="66"/>
      <c r="X15" s="66"/>
      <c r="Y15" s="66"/>
      <c r="Z15" s="66"/>
      <c r="AA15" s="25"/>
      <c r="AB15" s="25"/>
      <c r="AC15" s="25"/>
      <c r="AD15" s="45"/>
      <c r="AF15" s="45"/>
      <c r="AG15" s="63"/>
      <c r="AH15" s="63"/>
      <c r="AI15" s="63"/>
      <c r="AJ15" s="64"/>
      <c r="AK15" s="64"/>
      <c r="AL15" s="64"/>
      <c r="AM15" s="64"/>
      <c r="AN15" s="64"/>
      <c r="AO15" s="93"/>
      <c r="AP15" s="23"/>
      <c r="AQ15" s="23"/>
      <c r="AR15" s="23"/>
      <c r="AS15" s="23"/>
      <c r="AT15" s="25"/>
      <c r="AU15" s="25"/>
      <c r="AV15" s="25"/>
      <c r="AW15" s="118"/>
      <c r="AX15" s="25"/>
    </row>
    <row r="16" spans="2:50" ht="12" customHeight="1" x14ac:dyDescent="0.15">
      <c r="B16" s="46"/>
      <c r="C16" s="318" t="s">
        <v>64</v>
      </c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20"/>
      <c r="R16" s="66"/>
      <c r="S16" s="25"/>
      <c r="T16" s="25"/>
      <c r="U16" s="25"/>
      <c r="V16" s="25"/>
      <c r="W16" s="100"/>
      <c r="X16" s="100"/>
      <c r="Y16" s="100"/>
      <c r="Z16" s="100"/>
      <c r="AA16" s="48"/>
      <c r="AB16" s="45"/>
      <c r="AC16" s="45"/>
      <c r="AD16" s="45"/>
      <c r="AF16" s="45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23"/>
      <c r="AW16" s="118"/>
      <c r="AX16" s="25"/>
    </row>
    <row r="17" spans="2:50" ht="12" customHeight="1" x14ac:dyDescent="0.15">
      <c r="B17" s="46"/>
      <c r="C17" s="271" t="s">
        <v>29</v>
      </c>
      <c r="D17" s="47"/>
      <c r="E17" s="47"/>
      <c r="F17" s="47"/>
      <c r="G17" s="47"/>
      <c r="H17" s="47"/>
      <c r="I17" s="47"/>
      <c r="J17" s="47"/>
      <c r="K17" s="47"/>
      <c r="L17" s="47"/>
      <c r="M17" s="111"/>
      <c r="N17" s="142"/>
      <c r="O17" s="142"/>
      <c r="P17" s="47"/>
      <c r="Q17" s="101" t="s">
        <v>3</v>
      </c>
      <c r="R17" s="47"/>
      <c r="S17" s="229" t="s">
        <v>50</v>
      </c>
      <c r="T17" s="230"/>
      <c r="U17" s="230"/>
      <c r="V17" s="231"/>
      <c r="W17" s="98"/>
      <c r="X17" s="98"/>
      <c r="Y17" s="98"/>
      <c r="Z17" s="98"/>
      <c r="AA17" s="48"/>
      <c r="AB17" s="229" t="s">
        <v>34</v>
      </c>
      <c r="AC17" s="230"/>
      <c r="AD17" s="230"/>
      <c r="AE17" s="231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23"/>
      <c r="AR17" s="23"/>
      <c r="AS17" s="56"/>
      <c r="AT17" s="34"/>
      <c r="AU17" s="56"/>
      <c r="AV17" s="56"/>
      <c r="AW17" s="116"/>
      <c r="AX17" s="45"/>
    </row>
    <row r="18" spans="2:50" ht="12" customHeight="1" x14ac:dyDescent="0.15">
      <c r="B18" s="46"/>
      <c r="C18" s="272"/>
      <c r="D18" s="56" t="s">
        <v>30</v>
      </c>
      <c r="E18" s="56"/>
      <c r="F18" s="56"/>
      <c r="G18" s="56"/>
      <c r="H18" s="56"/>
      <c r="I18" s="110"/>
      <c r="J18" s="45"/>
      <c r="K18" s="48"/>
      <c r="L18" s="48"/>
      <c r="M18" s="53"/>
      <c r="N18" s="232"/>
      <c r="O18" s="232"/>
      <c r="P18" s="232"/>
      <c r="Q18" s="233"/>
      <c r="R18" s="48"/>
      <c r="S18" s="67"/>
      <c r="T18" s="48"/>
      <c r="U18" s="48"/>
      <c r="V18" s="35" t="s">
        <v>3</v>
      </c>
      <c r="W18" s="98"/>
      <c r="X18" s="98"/>
      <c r="Y18" s="98"/>
      <c r="Z18" s="98"/>
      <c r="AA18" s="48"/>
      <c r="AB18" s="67"/>
      <c r="AC18" s="48"/>
      <c r="AD18" s="48"/>
      <c r="AE18" s="35" t="s">
        <v>3</v>
      </c>
      <c r="AF18" s="76"/>
      <c r="AG18" s="76"/>
      <c r="AH18" s="56"/>
      <c r="AI18" s="56"/>
      <c r="AJ18" s="56"/>
      <c r="AK18" s="56"/>
      <c r="AL18" s="56"/>
      <c r="AM18" s="68"/>
      <c r="AN18" s="45"/>
      <c r="AO18" s="45"/>
      <c r="AP18" s="45"/>
      <c r="AQ18" s="70"/>
      <c r="AR18" s="70"/>
      <c r="AS18" s="70"/>
      <c r="AT18" s="70"/>
      <c r="AU18" s="45"/>
      <c r="AV18" s="69"/>
      <c r="AW18" s="119"/>
      <c r="AX18" s="69"/>
    </row>
    <row r="19" spans="2:50" ht="12" customHeight="1" x14ac:dyDescent="0.15">
      <c r="B19" s="46"/>
      <c r="C19" s="272"/>
      <c r="D19" s="77" t="s">
        <v>31</v>
      </c>
      <c r="E19" s="77"/>
      <c r="F19" s="77"/>
      <c r="G19" s="77"/>
      <c r="H19" s="77"/>
      <c r="I19" s="78"/>
      <c r="J19" s="79"/>
      <c r="K19" s="80"/>
      <c r="L19" s="80"/>
      <c r="M19" s="104"/>
      <c r="N19" s="227"/>
      <c r="O19" s="227"/>
      <c r="P19" s="227"/>
      <c r="Q19" s="228"/>
      <c r="R19" s="75"/>
      <c r="S19" s="234">
        <f>N23</f>
        <v>0</v>
      </c>
      <c r="T19" s="235"/>
      <c r="U19" s="235"/>
      <c r="V19" s="236"/>
      <c r="W19" s="219" t="s">
        <v>43</v>
      </c>
      <c r="X19" s="219"/>
      <c r="Y19" s="219"/>
      <c r="Z19" s="219"/>
      <c r="AA19" s="219"/>
      <c r="AB19" s="261">
        <f>IFERROR(S19/M9,0)</f>
        <v>0</v>
      </c>
      <c r="AC19" s="262"/>
      <c r="AD19" s="262"/>
      <c r="AE19" s="263"/>
      <c r="AF19" s="76"/>
      <c r="AG19" s="76"/>
      <c r="AH19" s="56"/>
      <c r="AI19" s="56"/>
      <c r="AJ19" s="56"/>
      <c r="AK19" s="56"/>
      <c r="AL19" s="56"/>
      <c r="AM19" s="68"/>
      <c r="AN19" s="45"/>
      <c r="AO19" s="45"/>
      <c r="AP19" s="45"/>
      <c r="AQ19" s="70"/>
      <c r="AR19" s="70"/>
      <c r="AS19" s="70"/>
      <c r="AT19" s="70"/>
      <c r="AU19" s="69"/>
      <c r="AV19" s="69"/>
      <c r="AW19" s="119"/>
      <c r="AX19" s="69"/>
    </row>
    <row r="20" spans="2:50" ht="12" customHeight="1" x14ac:dyDescent="0.15">
      <c r="B20" s="46"/>
      <c r="C20" s="272"/>
      <c r="D20" s="77" t="s">
        <v>32</v>
      </c>
      <c r="E20" s="77"/>
      <c r="F20" s="77"/>
      <c r="G20" s="77"/>
      <c r="H20" s="77"/>
      <c r="I20" s="78"/>
      <c r="J20" s="79"/>
      <c r="K20" s="80"/>
      <c r="L20" s="80"/>
      <c r="M20" s="104"/>
      <c r="N20" s="227"/>
      <c r="O20" s="227"/>
      <c r="P20" s="227"/>
      <c r="Q20" s="228"/>
      <c r="R20" s="75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F20" s="48"/>
      <c r="AG20" s="76"/>
      <c r="AH20" s="76"/>
      <c r="AI20" s="56"/>
      <c r="AJ20" s="56"/>
      <c r="AK20" s="56"/>
      <c r="AL20" s="56"/>
      <c r="AM20" s="56"/>
      <c r="AN20" s="68"/>
      <c r="AO20" s="45"/>
      <c r="AP20" s="45"/>
      <c r="AQ20" s="45"/>
      <c r="AR20" s="70"/>
      <c r="AS20" s="70"/>
      <c r="AT20" s="70"/>
      <c r="AU20" s="70"/>
      <c r="AV20" s="69"/>
      <c r="AW20" s="119"/>
      <c r="AX20" s="48"/>
    </row>
    <row r="21" spans="2:50" ht="12" customHeight="1" x14ac:dyDescent="0.15">
      <c r="B21" s="46"/>
      <c r="C21" s="272"/>
      <c r="D21" s="77" t="s">
        <v>33</v>
      </c>
      <c r="E21" s="77"/>
      <c r="F21" s="77"/>
      <c r="G21" s="77"/>
      <c r="H21" s="77"/>
      <c r="I21" s="78"/>
      <c r="J21" s="79"/>
      <c r="K21" s="80"/>
      <c r="L21" s="80"/>
      <c r="M21" s="104"/>
      <c r="N21" s="227"/>
      <c r="O21" s="227"/>
      <c r="P21" s="227"/>
      <c r="Q21" s="228"/>
      <c r="R21" s="75"/>
      <c r="S21" s="229" t="s">
        <v>50</v>
      </c>
      <c r="T21" s="230"/>
      <c r="U21" s="230"/>
      <c r="V21" s="231"/>
      <c r="W21" s="48"/>
      <c r="X21" s="48"/>
      <c r="Y21" s="48"/>
      <c r="Z21" s="48"/>
      <c r="AA21" s="48"/>
      <c r="AB21" s="92"/>
      <c r="AC21" s="92"/>
      <c r="AD21" s="92"/>
      <c r="AE21" s="92"/>
      <c r="AF21" s="45"/>
      <c r="AG21" s="76"/>
      <c r="AH21" s="76"/>
      <c r="AI21" s="56"/>
      <c r="AJ21" s="48"/>
      <c r="AK21" s="229" t="s">
        <v>40</v>
      </c>
      <c r="AL21" s="230"/>
      <c r="AM21" s="230"/>
      <c r="AN21" s="231"/>
      <c r="AO21" s="56"/>
      <c r="AP21" s="56"/>
      <c r="AQ21" s="56"/>
      <c r="AR21" s="56"/>
      <c r="AS21" s="229" t="s">
        <v>47</v>
      </c>
      <c r="AT21" s="230"/>
      <c r="AU21" s="230"/>
      <c r="AV21" s="231"/>
      <c r="AW21" s="119"/>
      <c r="AX21" s="48"/>
    </row>
    <row r="22" spans="2:50" ht="12" customHeight="1" x14ac:dyDescent="0.15">
      <c r="B22" s="46"/>
      <c r="C22" s="272"/>
      <c r="D22" s="56" t="s">
        <v>35</v>
      </c>
      <c r="E22" s="56"/>
      <c r="F22" s="56"/>
      <c r="G22" s="297"/>
      <c r="H22" s="297"/>
      <c r="I22" s="297"/>
      <c r="J22" s="297"/>
      <c r="K22" s="297"/>
      <c r="L22" s="297"/>
      <c r="M22" s="53" t="s">
        <v>36</v>
      </c>
      <c r="N22" s="232"/>
      <c r="O22" s="232"/>
      <c r="P22" s="232"/>
      <c r="Q22" s="233"/>
      <c r="R22" s="75"/>
      <c r="S22" s="67"/>
      <c r="T22" s="48"/>
      <c r="U22" s="48"/>
      <c r="V22" s="35" t="s">
        <v>3</v>
      </c>
      <c r="W22" s="48"/>
      <c r="X22" s="48"/>
      <c r="Y22" s="48"/>
      <c r="Z22" s="48"/>
      <c r="AA22" s="48"/>
      <c r="AB22" s="48"/>
      <c r="AC22" s="45"/>
      <c r="AD22" s="45"/>
      <c r="AF22" s="45"/>
      <c r="AG22" s="76"/>
      <c r="AH22" s="76"/>
      <c r="AI22" s="56"/>
      <c r="AJ22" s="48"/>
      <c r="AK22" s="67"/>
      <c r="AL22" s="48"/>
      <c r="AM22" s="48"/>
      <c r="AN22" s="35" t="s">
        <v>3</v>
      </c>
      <c r="AO22" s="56"/>
      <c r="AP22" s="56"/>
      <c r="AQ22" s="56"/>
      <c r="AR22" s="56"/>
      <c r="AS22" s="67"/>
      <c r="AT22" s="48"/>
      <c r="AU22" s="48"/>
      <c r="AV22" s="35" t="s">
        <v>3</v>
      </c>
      <c r="AW22" s="119"/>
      <c r="AX22" s="48"/>
    </row>
    <row r="23" spans="2:50" ht="12" customHeight="1" thickBot="1" x14ac:dyDescent="0.2">
      <c r="B23" s="46"/>
      <c r="C23" s="272"/>
      <c r="D23" s="298" t="s">
        <v>56</v>
      </c>
      <c r="E23" s="299"/>
      <c r="F23" s="299"/>
      <c r="G23" s="299"/>
      <c r="H23" s="299"/>
      <c r="I23" s="299"/>
      <c r="J23" s="299"/>
      <c r="K23" s="299"/>
      <c r="L23" s="299"/>
      <c r="M23" s="299"/>
      <c r="N23" s="300">
        <f>SUM(N18:Q22)</f>
        <v>0</v>
      </c>
      <c r="O23" s="301"/>
      <c r="P23" s="301"/>
      <c r="Q23" s="302"/>
      <c r="R23" s="48"/>
      <c r="S23" s="234">
        <f>N23</f>
        <v>0</v>
      </c>
      <c r="T23" s="235"/>
      <c r="U23" s="235"/>
      <c r="V23" s="236"/>
      <c r="W23" s="303" t="s">
        <v>45</v>
      </c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265">
        <f>ROUND(S23*12/(7.75*5*52),0)</f>
        <v>0</v>
      </c>
      <c r="AL23" s="266"/>
      <c r="AM23" s="266"/>
      <c r="AN23" s="267"/>
      <c r="AO23" s="264" t="s">
        <v>44</v>
      </c>
      <c r="AP23" s="264"/>
      <c r="AQ23" s="264"/>
      <c r="AR23" s="264"/>
      <c r="AS23" s="261">
        <f>AK23*7.75</f>
        <v>0</v>
      </c>
      <c r="AT23" s="262"/>
      <c r="AU23" s="262"/>
      <c r="AV23" s="263"/>
      <c r="AW23" s="119"/>
      <c r="AX23" s="105"/>
    </row>
    <row r="24" spans="2:50" ht="12" customHeight="1" x14ac:dyDescent="0.15">
      <c r="B24" s="46"/>
      <c r="C24" s="272"/>
      <c r="D24" s="71" t="s">
        <v>37</v>
      </c>
      <c r="E24" s="71"/>
      <c r="F24" s="71"/>
      <c r="G24" s="71"/>
      <c r="H24" s="71"/>
      <c r="I24" s="72"/>
      <c r="J24" s="73"/>
      <c r="K24" s="74"/>
      <c r="L24" s="74"/>
      <c r="M24" s="74"/>
      <c r="N24" s="238"/>
      <c r="O24" s="239"/>
      <c r="P24" s="239"/>
      <c r="Q24" s="240"/>
      <c r="R24" s="48"/>
      <c r="S24" s="75"/>
      <c r="T24" s="75"/>
      <c r="U24" s="75"/>
      <c r="V24" s="75"/>
      <c r="W24" s="99"/>
      <c r="X24" s="99"/>
      <c r="Y24" s="99"/>
      <c r="Z24" s="99"/>
      <c r="AA24" s="48"/>
      <c r="AB24" s="48"/>
      <c r="AC24" s="48"/>
      <c r="AD24" s="48"/>
      <c r="AF24" s="48"/>
      <c r="AG24" s="76"/>
      <c r="AH24" s="76"/>
      <c r="AI24" s="56"/>
      <c r="AJ24" s="56"/>
      <c r="AK24" s="56"/>
      <c r="AL24" s="56"/>
      <c r="AM24" s="56"/>
      <c r="AN24" s="68"/>
      <c r="AO24" s="45"/>
      <c r="AP24" s="45"/>
      <c r="AQ24" s="45"/>
      <c r="AR24" s="70"/>
      <c r="AS24" s="70"/>
      <c r="AT24" s="70"/>
      <c r="AU24" s="70"/>
      <c r="AV24" s="45"/>
      <c r="AW24" s="119"/>
      <c r="AX24" s="69"/>
    </row>
    <row r="25" spans="2:50" ht="12" customHeight="1" x14ac:dyDescent="0.15">
      <c r="B25" s="46"/>
      <c r="C25" s="272"/>
      <c r="D25" s="77" t="s">
        <v>38</v>
      </c>
      <c r="E25" s="77"/>
      <c r="F25" s="77"/>
      <c r="G25" s="77"/>
      <c r="H25" s="77"/>
      <c r="I25" s="78"/>
      <c r="J25" s="79"/>
      <c r="K25" s="80"/>
      <c r="L25" s="80"/>
      <c r="M25" s="80"/>
      <c r="N25" s="226"/>
      <c r="O25" s="227"/>
      <c r="P25" s="227"/>
      <c r="Q25" s="228"/>
      <c r="R25" s="75"/>
      <c r="S25" s="75"/>
      <c r="T25" s="75"/>
      <c r="U25" s="75"/>
      <c r="V25" s="75"/>
      <c r="W25" s="99"/>
      <c r="X25" s="99"/>
      <c r="Y25" s="99"/>
      <c r="Z25" s="99"/>
      <c r="AA25" s="48"/>
      <c r="AB25" s="48"/>
      <c r="AC25" s="48"/>
      <c r="AD25" s="48"/>
      <c r="AF25" s="48"/>
      <c r="AG25" s="76"/>
      <c r="AH25" s="76"/>
      <c r="AI25" s="56"/>
      <c r="AJ25" s="56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69"/>
      <c r="AW25" s="119"/>
      <c r="AX25" s="69"/>
    </row>
    <row r="26" spans="2:50" ht="12" customHeight="1" x14ac:dyDescent="0.15">
      <c r="B26" s="46"/>
      <c r="C26" s="272"/>
      <c r="D26" s="77" t="s">
        <v>39</v>
      </c>
      <c r="E26" s="77"/>
      <c r="F26" s="77"/>
      <c r="G26" s="77"/>
      <c r="H26" s="77"/>
      <c r="I26" s="78"/>
      <c r="J26" s="79"/>
      <c r="K26" s="80"/>
      <c r="L26" s="80"/>
      <c r="M26" s="80"/>
      <c r="N26" s="226"/>
      <c r="O26" s="227"/>
      <c r="P26" s="227"/>
      <c r="Q26" s="228"/>
      <c r="R26" s="75"/>
      <c r="S26" s="75"/>
      <c r="T26" s="75"/>
      <c r="U26" s="75"/>
      <c r="V26" s="75"/>
      <c r="W26" s="99"/>
      <c r="X26" s="99"/>
      <c r="Y26" s="99"/>
      <c r="Z26" s="99"/>
      <c r="AA26" s="48"/>
      <c r="AB26" s="48"/>
      <c r="AC26" s="48"/>
      <c r="AD26" s="48"/>
      <c r="AF26" s="48"/>
      <c r="AG26" s="76"/>
      <c r="AH26" s="76"/>
      <c r="AI26" s="56"/>
      <c r="AJ26" s="56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69"/>
      <c r="AW26" s="119"/>
      <c r="AX26" s="69"/>
    </row>
    <row r="27" spans="2:50" ht="12" customHeight="1" x14ac:dyDescent="0.15">
      <c r="B27" s="46"/>
      <c r="C27" s="272"/>
      <c r="D27" s="77" t="s">
        <v>67</v>
      </c>
      <c r="E27" s="77"/>
      <c r="F27" s="77"/>
      <c r="G27" s="77"/>
      <c r="H27" s="77"/>
      <c r="I27" s="78"/>
      <c r="J27" s="79"/>
      <c r="K27" s="80"/>
      <c r="L27" s="80"/>
      <c r="M27" s="80"/>
      <c r="N27" s="226"/>
      <c r="O27" s="227"/>
      <c r="P27" s="227"/>
      <c r="Q27" s="228"/>
      <c r="R27" s="48"/>
      <c r="S27" s="229" t="s">
        <v>51</v>
      </c>
      <c r="T27" s="230"/>
      <c r="U27" s="230"/>
      <c r="V27" s="231"/>
      <c r="W27" s="75"/>
      <c r="X27" s="75"/>
      <c r="Y27" s="75"/>
      <c r="Z27" s="75"/>
      <c r="AA27" s="75"/>
      <c r="AB27" s="274" t="s">
        <v>48</v>
      </c>
      <c r="AC27" s="275"/>
      <c r="AD27" s="275"/>
      <c r="AE27" s="276"/>
      <c r="AF27" s="45"/>
      <c r="AG27" s="56"/>
      <c r="AH27" s="56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69"/>
      <c r="AU27" s="69"/>
      <c r="AV27" s="69"/>
      <c r="AW27" s="119"/>
      <c r="AX27" s="70"/>
    </row>
    <row r="28" spans="2:50" ht="12" customHeight="1" x14ac:dyDescent="0.15">
      <c r="B28" s="46"/>
      <c r="C28" s="272"/>
      <c r="D28" s="112" t="s">
        <v>68</v>
      </c>
      <c r="E28" s="113"/>
      <c r="F28" s="113"/>
      <c r="G28" s="289"/>
      <c r="H28" s="289"/>
      <c r="I28" s="289"/>
      <c r="J28" s="289"/>
      <c r="K28" s="289"/>
      <c r="L28" s="289"/>
      <c r="M28" s="114" t="s">
        <v>36</v>
      </c>
      <c r="N28" s="290"/>
      <c r="O28" s="291"/>
      <c r="P28" s="291"/>
      <c r="Q28" s="292"/>
      <c r="R28" s="48"/>
      <c r="S28" s="67"/>
      <c r="T28" s="48"/>
      <c r="U28" s="48"/>
      <c r="V28" s="35" t="s">
        <v>3</v>
      </c>
      <c r="W28" s="84"/>
      <c r="X28" s="84"/>
      <c r="Y28" s="84"/>
      <c r="Z28" s="84"/>
      <c r="AA28" s="84"/>
      <c r="AB28" s="67"/>
      <c r="AC28" s="48"/>
      <c r="AD28" s="48"/>
      <c r="AE28" s="35" t="s">
        <v>3</v>
      </c>
      <c r="AF28" s="56"/>
      <c r="AG28" s="56"/>
      <c r="AH28" s="56"/>
      <c r="AI28" s="56"/>
      <c r="AJ28" s="56"/>
      <c r="AK28" s="83"/>
      <c r="AL28" s="83"/>
      <c r="AM28" s="83"/>
      <c r="AN28" s="83"/>
      <c r="AO28" s="45"/>
      <c r="AP28" s="70"/>
      <c r="AQ28" s="70"/>
      <c r="AR28" s="70"/>
      <c r="AS28" s="70"/>
      <c r="AT28" s="69"/>
      <c r="AU28" s="69"/>
      <c r="AV28" s="69"/>
      <c r="AW28" s="119"/>
      <c r="AX28" s="45"/>
    </row>
    <row r="29" spans="2:50" ht="12" customHeight="1" thickBot="1" x14ac:dyDescent="0.2">
      <c r="B29" s="46"/>
      <c r="C29" s="273"/>
      <c r="D29" s="293" t="s">
        <v>57</v>
      </c>
      <c r="E29" s="293"/>
      <c r="F29" s="293"/>
      <c r="G29" s="293"/>
      <c r="H29" s="293"/>
      <c r="I29" s="293"/>
      <c r="J29" s="293"/>
      <c r="K29" s="293"/>
      <c r="L29" s="293"/>
      <c r="M29" s="293"/>
      <c r="N29" s="294">
        <f>SUM(N24:Q28)</f>
        <v>0</v>
      </c>
      <c r="O29" s="295"/>
      <c r="P29" s="295"/>
      <c r="Q29" s="296"/>
      <c r="R29" s="48"/>
      <c r="S29" s="234">
        <f>N29</f>
        <v>0</v>
      </c>
      <c r="T29" s="235"/>
      <c r="U29" s="235"/>
      <c r="V29" s="236"/>
      <c r="W29" s="219" t="s">
        <v>15</v>
      </c>
      <c r="X29" s="219"/>
      <c r="Y29" s="219"/>
      <c r="Z29" s="219"/>
      <c r="AA29" s="219"/>
      <c r="AB29" s="241">
        <f>N29/22</f>
        <v>0</v>
      </c>
      <c r="AC29" s="242"/>
      <c r="AD29" s="242"/>
      <c r="AE29" s="243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70"/>
      <c r="AQ29" s="70"/>
      <c r="AR29" s="70"/>
      <c r="AS29" s="70"/>
      <c r="AT29" s="69"/>
      <c r="AU29" s="69"/>
      <c r="AV29" s="69"/>
      <c r="AW29" s="119"/>
      <c r="AX29" s="70"/>
    </row>
    <row r="30" spans="2:50" ht="6" customHeight="1" x14ac:dyDescent="0.15">
      <c r="B30" s="85"/>
      <c r="C30" s="1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33"/>
      <c r="O30" s="133"/>
      <c r="P30" s="133"/>
      <c r="Q30" s="133"/>
      <c r="R30" s="134"/>
      <c r="S30" s="134"/>
      <c r="T30" s="134"/>
      <c r="U30" s="134"/>
      <c r="V30" s="134"/>
      <c r="W30" s="134"/>
      <c r="X30" s="134"/>
      <c r="Y30" s="135"/>
      <c r="Z30" s="135"/>
      <c r="AA30" s="135"/>
      <c r="AB30" s="135"/>
      <c r="AC30" s="86"/>
      <c r="AD30" s="86"/>
      <c r="AE30" s="115"/>
      <c r="AF30" s="86"/>
      <c r="AG30" s="136"/>
      <c r="AH30" s="136"/>
      <c r="AI30" s="137"/>
      <c r="AJ30" s="137"/>
      <c r="AK30" s="137"/>
      <c r="AL30" s="137"/>
      <c r="AM30" s="137"/>
      <c r="AN30" s="137"/>
      <c r="AO30" s="137"/>
      <c r="AP30" s="137"/>
      <c r="AQ30" s="137"/>
      <c r="AR30" s="138"/>
      <c r="AS30" s="138"/>
      <c r="AT30" s="138"/>
      <c r="AU30" s="138"/>
      <c r="AV30" s="139"/>
      <c r="AW30" s="140"/>
      <c r="AX30" s="69"/>
    </row>
    <row r="31" spans="2:50" ht="6" customHeight="1" x14ac:dyDescent="0.15">
      <c r="B31" s="46"/>
      <c r="C31" s="10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81"/>
      <c r="O31" s="81"/>
      <c r="P31" s="81"/>
      <c r="Q31" s="81"/>
      <c r="R31" s="82"/>
      <c r="S31" s="82"/>
      <c r="T31" s="82"/>
      <c r="U31" s="82"/>
      <c r="V31" s="82"/>
      <c r="W31" s="82"/>
      <c r="X31" s="82"/>
      <c r="Y31" s="102"/>
      <c r="Z31" s="102"/>
      <c r="AA31" s="102"/>
      <c r="AB31" s="102"/>
      <c r="AC31" s="48"/>
      <c r="AD31" s="48"/>
      <c r="AF31" s="48"/>
      <c r="AG31" s="76"/>
      <c r="AH31" s="76"/>
      <c r="AI31" s="56"/>
      <c r="AJ31" s="56"/>
      <c r="AK31" s="56"/>
      <c r="AL31" s="56"/>
      <c r="AM31" s="56"/>
      <c r="AN31" s="56"/>
      <c r="AO31" s="56"/>
      <c r="AP31" s="56"/>
      <c r="AQ31" s="56"/>
      <c r="AR31" s="70"/>
      <c r="AS31" s="70"/>
      <c r="AT31" s="70"/>
      <c r="AU31" s="70"/>
      <c r="AV31" s="69"/>
      <c r="AW31" s="119"/>
      <c r="AX31" s="69"/>
    </row>
    <row r="32" spans="2:50" ht="12" customHeight="1" x14ac:dyDescent="0.15">
      <c r="B32" s="46"/>
      <c r="C32" s="248" t="s">
        <v>34</v>
      </c>
      <c r="D32" s="249"/>
      <c r="E32" s="249"/>
      <c r="F32" s="250"/>
      <c r="G32" s="141"/>
      <c r="H32" s="23"/>
      <c r="I32" s="248" t="s">
        <v>47</v>
      </c>
      <c r="J32" s="249"/>
      <c r="K32" s="249"/>
      <c r="L32" s="250"/>
      <c r="M32" s="141"/>
      <c r="N32" s="81"/>
      <c r="O32" s="254" t="s">
        <v>48</v>
      </c>
      <c r="P32" s="255"/>
      <c r="Q32" s="255"/>
      <c r="R32" s="256"/>
      <c r="S32" s="82"/>
      <c r="T32" s="82"/>
      <c r="U32" s="260" t="s">
        <v>49</v>
      </c>
      <c r="V32" s="255"/>
      <c r="W32" s="255"/>
      <c r="X32" s="256"/>
      <c r="Y32" s="141" t="s">
        <v>62</v>
      </c>
      <c r="Z32" s="69"/>
      <c r="AA32" s="70"/>
      <c r="AB32" s="70"/>
      <c r="AC32" s="70"/>
      <c r="AD32" s="70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9"/>
    </row>
    <row r="33" spans="2:50" ht="12" customHeight="1" x14ac:dyDescent="0.15">
      <c r="B33" s="46"/>
      <c r="C33" s="251"/>
      <c r="D33" s="252"/>
      <c r="E33" s="252"/>
      <c r="F33" s="253"/>
      <c r="G33" s="23"/>
      <c r="H33" s="23"/>
      <c r="I33" s="251"/>
      <c r="J33" s="252"/>
      <c r="K33" s="252"/>
      <c r="L33" s="253"/>
      <c r="M33" s="23"/>
      <c r="N33" s="81"/>
      <c r="O33" s="257"/>
      <c r="P33" s="258"/>
      <c r="Q33" s="258"/>
      <c r="R33" s="259"/>
      <c r="S33" s="82"/>
      <c r="T33" s="82"/>
      <c r="U33" s="257"/>
      <c r="V33" s="258"/>
      <c r="W33" s="258"/>
      <c r="X33" s="259"/>
      <c r="Y33" s="102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9"/>
    </row>
    <row r="34" spans="2:50" ht="12" customHeight="1" x14ac:dyDescent="0.15">
      <c r="B34" s="46"/>
      <c r="C34" s="67"/>
      <c r="D34" s="48"/>
      <c r="E34" s="48"/>
      <c r="F34" s="35" t="s">
        <v>3</v>
      </c>
      <c r="G34" s="23"/>
      <c r="H34" s="23"/>
      <c r="I34" s="67"/>
      <c r="J34" s="48"/>
      <c r="K34" s="48"/>
      <c r="L34" s="35" t="s">
        <v>3</v>
      </c>
      <c r="M34" s="23"/>
      <c r="N34" s="81"/>
      <c r="O34" s="67"/>
      <c r="P34" s="48"/>
      <c r="Q34" s="48"/>
      <c r="R34" s="35" t="s">
        <v>3</v>
      </c>
      <c r="S34" s="82"/>
      <c r="T34" s="82"/>
      <c r="U34" s="67"/>
      <c r="V34" s="48"/>
      <c r="W34" s="48"/>
      <c r="X34" s="35" t="s">
        <v>3</v>
      </c>
      <c r="Y34" s="102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9"/>
    </row>
    <row r="35" spans="2:50" ht="12" customHeight="1" x14ac:dyDescent="0.15">
      <c r="B35" s="46"/>
      <c r="C35" s="261">
        <f>AB19</f>
        <v>0</v>
      </c>
      <c r="D35" s="262"/>
      <c r="E35" s="262"/>
      <c r="F35" s="263"/>
      <c r="G35" s="264" t="s">
        <v>1</v>
      </c>
      <c r="H35" s="264"/>
      <c r="I35" s="261">
        <f>AS23</f>
        <v>0</v>
      </c>
      <c r="J35" s="262"/>
      <c r="K35" s="262"/>
      <c r="L35" s="263"/>
      <c r="M35" s="264" t="s">
        <v>41</v>
      </c>
      <c r="N35" s="264"/>
      <c r="O35" s="241">
        <f>AB29</f>
        <v>0</v>
      </c>
      <c r="P35" s="242"/>
      <c r="Q35" s="242"/>
      <c r="R35" s="243"/>
      <c r="S35" s="214" t="s">
        <v>13</v>
      </c>
      <c r="T35" s="214"/>
      <c r="U35" s="268">
        <f>IF(C35-I35&lt;0,ROUNDDOWN(O35,0),ROUNDDOWN(C35-I35+O35,0))</f>
        <v>0</v>
      </c>
      <c r="V35" s="269"/>
      <c r="W35" s="269"/>
      <c r="X35" s="270"/>
      <c r="Y35" s="24" t="s">
        <v>42</v>
      </c>
      <c r="Z35" s="24"/>
      <c r="AA35" s="24"/>
      <c r="AB35" s="24"/>
      <c r="AC35" s="24"/>
      <c r="AD35" s="24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9"/>
    </row>
    <row r="36" spans="2:50" ht="6" customHeight="1" x14ac:dyDescent="0.15"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7"/>
      <c r="P36" s="87"/>
      <c r="Q36" s="87"/>
      <c r="R36" s="87"/>
      <c r="S36" s="87"/>
      <c r="T36" s="87"/>
      <c r="U36" s="86"/>
      <c r="V36" s="86"/>
      <c r="W36" s="86"/>
      <c r="X36" s="86"/>
      <c r="Y36" s="86"/>
      <c r="Z36" s="86"/>
      <c r="AA36" s="86"/>
      <c r="AB36" s="86"/>
      <c r="AC36" s="115"/>
      <c r="AD36" s="115"/>
      <c r="AE36" s="115"/>
      <c r="AF36" s="115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120"/>
    </row>
    <row r="37" spans="2:50" ht="15" customHeight="1" x14ac:dyDescent="0.15">
      <c r="B37" s="42"/>
      <c r="C37" s="55" t="s">
        <v>54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88"/>
      <c r="P37" s="88"/>
      <c r="Q37" s="88"/>
      <c r="R37" s="88"/>
      <c r="S37" s="88"/>
      <c r="T37" s="88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121"/>
    </row>
    <row r="38" spans="2:50" ht="6" customHeight="1" thickBot="1" x14ac:dyDescent="0.2">
      <c r="B38" s="46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75"/>
      <c r="Q38" s="75"/>
      <c r="R38" s="75"/>
      <c r="S38" s="75"/>
      <c r="T38" s="75"/>
      <c r="U38" s="48"/>
      <c r="V38" s="48"/>
      <c r="W38" s="48"/>
      <c r="X38" s="48"/>
      <c r="Y38" s="48"/>
      <c r="Z38" s="48"/>
      <c r="AA38" s="48"/>
      <c r="AB38" s="48"/>
      <c r="AC38" s="45"/>
      <c r="AD38" s="45"/>
      <c r="AF38" s="45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9"/>
    </row>
    <row r="39" spans="2:50" ht="12" customHeight="1" thickTop="1" x14ac:dyDescent="0.15">
      <c r="B39" s="46"/>
      <c r="C39" s="189" t="s">
        <v>27</v>
      </c>
      <c r="D39" s="190"/>
      <c r="E39" s="190"/>
      <c r="F39" s="191"/>
      <c r="G39" s="48"/>
      <c r="H39" s="48"/>
      <c r="I39" s="189" t="s">
        <v>49</v>
      </c>
      <c r="J39" s="190"/>
      <c r="K39" s="190"/>
      <c r="L39" s="191"/>
      <c r="M39" s="75"/>
      <c r="N39" s="48"/>
      <c r="O39" s="180" t="s">
        <v>52</v>
      </c>
      <c r="P39" s="181"/>
      <c r="Q39" s="182"/>
      <c r="R39" s="48"/>
      <c r="S39" s="48"/>
      <c r="T39" s="280" t="s">
        <v>5</v>
      </c>
      <c r="U39" s="281"/>
      <c r="V39" s="281"/>
      <c r="W39" s="282"/>
      <c r="X39" s="48"/>
      <c r="Y39" s="48"/>
      <c r="Z39" s="48"/>
      <c r="AA39" s="48"/>
      <c r="AB39" s="45"/>
      <c r="AC39" s="45"/>
      <c r="AD39" s="45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9"/>
    </row>
    <row r="40" spans="2:50" ht="12" customHeight="1" x14ac:dyDescent="0.15">
      <c r="B40" s="46"/>
      <c r="C40" s="192"/>
      <c r="D40" s="184"/>
      <c r="E40" s="184"/>
      <c r="F40" s="193"/>
      <c r="G40" s="48"/>
      <c r="H40" s="48"/>
      <c r="I40" s="192"/>
      <c r="J40" s="184"/>
      <c r="K40" s="184"/>
      <c r="L40" s="193"/>
      <c r="M40" s="75"/>
      <c r="N40" s="48"/>
      <c r="O40" s="183"/>
      <c r="P40" s="184"/>
      <c r="Q40" s="185"/>
      <c r="R40" s="48"/>
      <c r="S40" s="48"/>
      <c r="T40" s="283"/>
      <c r="U40" s="284"/>
      <c r="V40" s="284"/>
      <c r="W40" s="285"/>
      <c r="X40" s="48"/>
      <c r="Y40" s="48"/>
      <c r="Z40" s="48"/>
      <c r="AA40" s="48"/>
      <c r="AB40" s="45"/>
      <c r="AC40" s="45"/>
      <c r="AD40" s="45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9"/>
    </row>
    <row r="41" spans="2:50" ht="12" customHeight="1" x14ac:dyDescent="0.15">
      <c r="B41" s="46"/>
      <c r="C41" s="194"/>
      <c r="D41" s="187"/>
      <c r="E41" s="187"/>
      <c r="F41" s="195"/>
      <c r="G41" s="48"/>
      <c r="H41" s="48"/>
      <c r="I41" s="194"/>
      <c r="J41" s="187"/>
      <c r="K41" s="187"/>
      <c r="L41" s="195"/>
      <c r="M41" s="75"/>
      <c r="N41" s="48"/>
      <c r="O41" s="186"/>
      <c r="P41" s="187"/>
      <c r="Q41" s="188"/>
      <c r="R41" s="48"/>
      <c r="S41" s="48"/>
      <c r="T41" s="286"/>
      <c r="U41" s="287"/>
      <c r="V41" s="287"/>
      <c r="W41" s="288"/>
      <c r="X41" s="48"/>
      <c r="Y41" s="48"/>
      <c r="Z41" s="48"/>
      <c r="AA41" s="48"/>
      <c r="AB41" s="45"/>
      <c r="AC41" s="45"/>
      <c r="AD41" s="45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9"/>
    </row>
    <row r="42" spans="2:50" ht="12" customHeight="1" x14ac:dyDescent="0.15">
      <c r="B42" s="46"/>
      <c r="C42" s="67"/>
      <c r="D42" s="48"/>
      <c r="E42" s="48"/>
      <c r="F42" s="35" t="s">
        <v>3</v>
      </c>
      <c r="G42" s="48"/>
      <c r="H42" s="48"/>
      <c r="I42" s="67"/>
      <c r="J42" s="48"/>
      <c r="K42" s="48"/>
      <c r="L42" s="35" t="s">
        <v>3</v>
      </c>
      <c r="M42" s="75"/>
      <c r="N42" s="48"/>
      <c r="O42" s="46"/>
      <c r="P42" s="48"/>
      <c r="Q42" s="49" t="s">
        <v>4</v>
      </c>
      <c r="R42" s="48"/>
      <c r="S42" s="48"/>
      <c r="T42" s="89"/>
      <c r="U42" s="48"/>
      <c r="V42" s="48"/>
      <c r="W42" s="90" t="s">
        <v>3</v>
      </c>
      <c r="X42" s="48"/>
      <c r="Y42" s="48"/>
      <c r="Z42" s="48"/>
      <c r="AA42" s="48"/>
      <c r="AB42" s="45"/>
      <c r="AC42" s="45"/>
      <c r="AD42" s="45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9"/>
    </row>
    <row r="43" spans="2:50" ht="12" customHeight="1" thickBot="1" x14ac:dyDescent="0.2">
      <c r="B43" s="46"/>
      <c r="C43" s="265">
        <f>AK11</f>
        <v>0</v>
      </c>
      <c r="D43" s="266"/>
      <c r="E43" s="266"/>
      <c r="F43" s="267"/>
      <c r="G43" s="277" t="s">
        <v>1</v>
      </c>
      <c r="H43" s="278"/>
      <c r="I43" s="265">
        <f>U35</f>
        <v>0</v>
      </c>
      <c r="J43" s="266"/>
      <c r="K43" s="266"/>
      <c r="L43" s="267"/>
      <c r="M43" s="279" t="s">
        <v>0</v>
      </c>
      <c r="N43" s="214"/>
      <c r="O43" s="211"/>
      <c r="P43" s="212"/>
      <c r="Q43" s="213"/>
      <c r="R43" s="214" t="s">
        <v>13</v>
      </c>
      <c r="S43" s="244"/>
      <c r="T43" s="245">
        <f>(C43-I43)*O43</f>
        <v>0</v>
      </c>
      <c r="U43" s="246"/>
      <c r="V43" s="246"/>
      <c r="W43" s="247"/>
      <c r="X43" s="48"/>
      <c r="Y43" s="48"/>
      <c r="Z43" s="48"/>
      <c r="AA43" s="48"/>
      <c r="AB43" s="45"/>
      <c r="AC43" s="45"/>
      <c r="AD43" s="45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9"/>
    </row>
    <row r="44" spans="2:50" ht="6" customHeight="1" thickTop="1" thickBot="1" x14ac:dyDescent="0.2">
      <c r="B44" s="122"/>
      <c r="C44" s="123"/>
      <c r="D44" s="123"/>
      <c r="E44" s="123"/>
      <c r="F44" s="123"/>
      <c r="G44" s="124"/>
      <c r="H44" s="124"/>
      <c r="I44" s="123"/>
      <c r="J44" s="123"/>
      <c r="K44" s="123"/>
      <c r="L44" s="123"/>
      <c r="M44" s="124"/>
      <c r="N44" s="124"/>
      <c r="O44" s="125"/>
      <c r="P44" s="125"/>
      <c r="Q44" s="125"/>
      <c r="R44" s="124"/>
      <c r="S44" s="124"/>
      <c r="T44" s="123"/>
      <c r="U44" s="123"/>
      <c r="V44" s="123"/>
      <c r="W44" s="123"/>
      <c r="X44" s="126"/>
      <c r="Y44" s="126"/>
      <c r="Z44" s="126"/>
      <c r="AA44" s="126"/>
      <c r="AB44" s="126"/>
      <c r="AC44" s="127"/>
      <c r="AD44" s="127"/>
      <c r="AE44" s="127"/>
      <c r="AF44" s="127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8"/>
    </row>
    <row r="45" spans="2:50" ht="12" customHeight="1" thickTop="1" x14ac:dyDescent="0.15">
      <c r="B45" s="48" t="s">
        <v>60</v>
      </c>
      <c r="C45" s="130"/>
      <c r="D45" s="130"/>
      <c r="E45" s="130"/>
      <c r="F45" s="130"/>
      <c r="G45" s="66"/>
      <c r="H45" s="66"/>
      <c r="I45" s="130"/>
      <c r="J45" s="130"/>
      <c r="K45" s="130"/>
      <c r="L45" s="130"/>
      <c r="M45" s="66"/>
      <c r="N45" s="66"/>
      <c r="O45" s="131"/>
      <c r="P45" s="131"/>
      <c r="Q45" s="131"/>
      <c r="R45" s="66"/>
      <c r="S45" s="66"/>
      <c r="T45" s="130"/>
      <c r="U45" s="130"/>
      <c r="V45" s="130"/>
      <c r="W45" s="130"/>
      <c r="X45" s="48"/>
      <c r="Y45" s="48"/>
      <c r="Z45" s="48"/>
      <c r="AA45" s="48"/>
      <c r="AB45" s="48"/>
      <c r="AC45" s="45"/>
      <c r="AD45" s="45"/>
      <c r="AF45" s="45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</row>
    <row r="46" spans="2:50" s="91" customFormat="1" ht="12" customHeight="1" x14ac:dyDescent="0.15">
      <c r="B46" s="47" t="s">
        <v>58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6"/>
      <c r="AD46" s="56"/>
      <c r="AE46" s="56"/>
      <c r="AF46" s="45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</row>
    <row r="47" spans="2:50" s="91" customFormat="1" ht="12" customHeight="1" x14ac:dyDescent="0.15">
      <c r="B47" s="47" t="s">
        <v>59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56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</row>
    <row r="48" spans="2:50" ht="12" customHeight="1" x14ac:dyDescent="0.15">
      <c r="B48" s="41" t="s">
        <v>65</v>
      </c>
    </row>
    <row r="49" spans="2:18" ht="12" customHeight="1" x14ac:dyDescent="0.15">
      <c r="B49" s="41" t="s">
        <v>63</v>
      </c>
    </row>
    <row r="52" spans="2:18" ht="12" customHeight="1" x14ac:dyDescent="0.15">
      <c r="L52" s="2"/>
    </row>
    <row r="55" spans="2:18" ht="12" customHeight="1" x14ac:dyDescent="0.15">
      <c r="R55" s="26"/>
    </row>
  </sheetData>
  <protectedRanges>
    <protectedRange sqref="AP7:AS8" name="範囲1"/>
  </protectedRanges>
  <mergeCells count="84">
    <mergeCell ref="AS23:AV23"/>
    <mergeCell ref="AS21:AV21"/>
    <mergeCell ref="AP9:AV12"/>
    <mergeCell ref="AP7:AS8"/>
    <mergeCell ref="B1:AW2"/>
    <mergeCell ref="AO23:AR23"/>
    <mergeCell ref="C16:Q16"/>
    <mergeCell ref="AB17:AE17"/>
    <mergeCell ref="AB19:AE19"/>
    <mergeCell ref="N20:Q20"/>
    <mergeCell ref="AB11:AE11"/>
    <mergeCell ref="AF11:AJ11"/>
    <mergeCell ref="AK11:AN11"/>
    <mergeCell ref="AT8:AV8"/>
    <mergeCell ref="AK5:AN9"/>
    <mergeCell ref="AP5:AS6"/>
    <mergeCell ref="AK21:AN21"/>
    <mergeCell ref="G22:L22"/>
    <mergeCell ref="N22:Q22"/>
    <mergeCell ref="D23:M23"/>
    <mergeCell ref="N23:Q23"/>
    <mergeCell ref="S23:V23"/>
    <mergeCell ref="W23:AJ23"/>
    <mergeCell ref="AK23:AN23"/>
    <mergeCell ref="N21:Q21"/>
    <mergeCell ref="S21:V21"/>
    <mergeCell ref="C17:C29"/>
    <mergeCell ref="AB27:AE27"/>
    <mergeCell ref="C43:F43"/>
    <mergeCell ref="G43:H43"/>
    <mergeCell ref="I43:L43"/>
    <mergeCell ref="M43:N43"/>
    <mergeCell ref="O43:Q43"/>
    <mergeCell ref="C39:F41"/>
    <mergeCell ref="I39:L41"/>
    <mergeCell ref="O39:Q41"/>
    <mergeCell ref="T39:W41"/>
    <mergeCell ref="G28:L28"/>
    <mergeCell ref="N28:Q28"/>
    <mergeCell ref="D29:M29"/>
    <mergeCell ref="N29:Q29"/>
    <mergeCell ref="S29:V29"/>
    <mergeCell ref="R43:S43"/>
    <mergeCell ref="T43:W43"/>
    <mergeCell ref="C32:F33"/>
    <mergeCell ref="I32:L33"/>
    <mergeCell ref="O32:R33"/>
    <mergeCell ref="U32:X33"/>
    <mergeCell ref="C35:F35"/>
    <mergeCell ref="G35:H35"/>
    <mergeCell ref="I35:L35"/>
    <mergeCell ref="M35:N35"/>
    <mergeCell ref="O35:R35"/>
    <mergeCell ref="S35:T35"/>
    <mergeCell ref="U35:X35"/>
    <mergeCell ref="W29:AA29"/>
    <mergeCell ref="R11:S11"/>
    <mergeCell ref="T11:W11"/>
    <mergeCell ref="X11:AA11"/>
    <mergeCell ref="N26:Q26"/>
    <mergeCell ref="N27:Q27"/>
    <mergeCell ref="S27:V27"/>
    <mergeCell ref="N18:Q18"/>
    <mergeCell ref="N19:Q19"/>
    <mergeCell ref="S19:V19"/>
    <mergeCell ref="W19:AA19"/>
    <mergeCell ref="S17:V17"/>
    <mergeCell ref="Z12:AG12"/>
    <mergeCell ref="N24:Q24"/>
    <mergeCell ref="N25:Q25"/>
    <mergeCell ref="AB29:AE29"/>
    <mergeCell ref="AT5:AV6"/>
    <mergeCell ref="C5:E7"/>
    <mergeCell ref="H5:J7"/>
    <mergeCell ref="M5:O7"/>
    <mergeCell ref="R5:W6"/>
    <mergeCell ref="AB5:AE9"/>
    <mergeCell ref="R7:S9"/>
    <mergeCell ref="T7:W9"/>
    <mergeCell ref="C9:E9"/>
    <mergeCell ref="F9:G9"/>
    <mergeCell ref="H9:J9"/>
    <mergeCell ref="K9:L9"/>
    <mergeCell ref="M9:O9"/>
  </mergeCells>
  <phoneticPr fontId="2"/>
  <conditionalFormatting sqref="C9:E9 H9:J9 T11:W11 N18:Q22 G22:L22 N24:Q28 G28:L28 O43:Q43">
    <cfRule type="containsBlanks" dxfId="2" priority="3">
      <formula>LEN(TRIM(C9))=0</formula>
    </cfRule>
    <cfRule type="containsBlanks" dxfId="1" priority="5" stopIfTrue="1">
      <formula>LEN(TRIM(C9))=0</formula>
    </cfRule>
  </conditionalFormatting>
  <conditionalFormatting sqref="AP7">
    <cfRule type="containsBlanks" dxfId="0" priority="1">
      <formula>LEN(TRIM(AP7))=0</formula>
    </cfRule>
  </conditionalFormatting>
  <dataValidations count="4">
    <dataValidation imeMode="hiragana" allowBlank="1" showInputMessage="1" showErrorMessage="1" sqref="G22:L22 G28:L28" xr:uid="{00000000-0002-0000-0000-000000000000}"/>
    <dataValidation type="whole" imeMode="off" operator="lessThanOrEqual" allowBlank="1" showInputMessage="1" showErrorMessage="1" sqref="H9:J9" xr:uid="{00000000-0002-0000-0000-000001000000}">
      <formula1>10</formula1>
    </dataValidation>
    <dataValidation type="whole" imeMode="off" allowBlank="1" showInputMessage="1" showErrorMessage="1" sqref="C9:E9" xr:uid="{00000000-0002-0000-0000-000002000000}">
      <formula1>1</formula1>
      <formula2>31</formula2>
    </dataValidation>
    <dataValidation imeMode="off" allowBlank="1" showInputMessage="1" showErrorMessage="1" sqref="N18:Q22 I24:I27 N24:Q28 I18:I21 N23 R11:S11 AN24 AR24 AP28:AP29 AR30:AR31 N29:N34 AM18:AM19 AN20 AQ18:AQ19 AR20" xr:uid="{00000000-0002-0000-0000-000003000000}"/>
  </dataValidations>
  <printOptions horizontalCentered="1" verticalCentered="1"/>
  <pageMargins left="0.78740157480314965" right="0.59055118110236227" top="0.59055118110236227" bottom="0.39370078740157483" header="0.31496062992125984" footer="0.31496062992125984"/>
  <pageSetup paperSize="9" orientation="landscape" r:id="rId1"/>
  <colBreaks count="1" manualBreakCount="1">
    <brk id="49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標準報酬等級表!$A$3:$A$200</xm:f>
          </x14:formula1>
          <xm:sqref>T11:W11</xm:sqref>
        </x14:dataValidation>
        <x14:dataValidation type="list" allowBlank="1" showInputMessage="1" showErrorMessage="1" xr:uid="{00000000-0002-0000-0000-000005000000}">
          <x14:formula1>
            <xm:f>上限額表!$A$3:$A$5</xm:f>
          </x14:formula1>
          <xm:sqref>AP7:AS8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showGridLines="0" topLeftCell="A33" workbookViewId="0">
      <selection activeCell="K54" sqref="K54"/>
    </sheetView>
  </sheetViews>
  <sheetFormatPr defaultRowHeight="13.5" customHeight="1" x14ac:dyDescent="0.15"/>
  <cols>
    <col min="1" max="1" width="11.25" style="17" customWidth="1"/>
    <col min="2" max="2" width="7.5" style="17" customWidth="1"/>
    <col min="3" max="6" width="11.25" style="17" customWidth="1"/>
    <col min="7" max="16384" width="9" style="17"/>
  </cols>
  <sheetData>
    <row r="1" spans="1:6" ht="13.5" customHeight="1" x14ac:dyDescent="0.15">
      <c r="A1" s="331" t="s">
        <v>18</v>
      </c>
      <c r="B1" s="332"/>
      <c r="C1" s="333" t="s">
        <v>7</v>
      </c>
      <c r="D1" s="334"/>
      <c r="E1" s="327" t="s">
        <v>11</v>
      </c>
      <c r="F1" s="329" t="s">
        <v>10</v>
      </c>
    </row>
    <row r="2" spans="1:6" ht="13.5" customHeight="1" x14ac:dyDescent="0.15">
      <c r="A2" s="27" t="s">
        <v>19</v>
      </c>
      <c r="B2" s="28" t="s">
        <v>6</v>
      </c>
      <c r="C2" s="18" t="s">
        <v>8</v>
      </c>
      <c r="D2" s="3" t="s">
        <v>9</v>
      </c>
      <c r="E2" s="328"/>
      <c r="F2" s="330"/>
    </row>
    <row r="3" spans="1:6" ht="13.5" customHeight="1" x14ac:dyDescent="0.15">
      <c r="A3" s="5">
        <v>98000</v>
      </c>
      <c r="B3" s="29">
        <v>1</v>
      </c>
      <c r="C3" s="19"/>
      <c r="D3" s="4">
        <v>101000</v>
      </c>
      <c r="E3" s="5"/>
      <c r="F3" s="12">
        <f t="shared" ref="F3:F48" si="0">ROUND(A3/22,-1)</f>
        <v>4450</v>
      </c>
    </row>
    <row r="4" spans="1:6" ht="13.5" customHeight="1" x14ac:dyDescent="0.15">
      <c r="A4" s="7">
        <v>104000</v>
      </c>
      <c r="B4" s="30">
        <v>2</v>
      </c>
      <c r="C4" s="20">
        <v>101000</v>
      </c>
      <c r="D4" s="6">
        <v>107000</v>
      </c>
      <c r="E4" s="7">
        <f t="shared" ref="E4:E48" si="1">A4-A3</f>
        <v>6000</v>
      </c>
      <c r="F4" s="13">
        <f t="shared" si="0"/>
        <v>4730</v>
      </c>
    </row>
    <row r="5" spans="1:6" ht="13.5" customHeight="1" x14ac:dyDescent="0.15">
      <c r="A5" s="7">
        <v>110000</v>
      </c>
      <c r="B5" s="30">
        <v>3</v>
      </c>
      <c r="C5" s="20">
        <v>107000</v>
      </c>
      <c r="D5" s="6">
        <v>114000</v>
      </c>
      <c r="E5" s="7">
        <f t="shared" si="1"/>
        <v>6000</v>
      </c>
      <c r="F5" s="13">
        <f t="shared" si="0"/>
        <v>5000</v>
      </c>
    </row>
    <row r="6" spans="1:6" ht="13.5" customHeight="1" x14ac:dyDescent="0.15">
      <c r="A6" s="7">
        <v>118000</v>
      </c>
      <c r="B6" s="30">
        <v>4</v>
      </c>
      <c r="C6" s="20">
        <v>114000</v>
      </c>
      <c r="D6" s="6">
        <v>122000</v>
      </c>
      <c r="E6" s="7">
        <f t="shared" si="1"/>
        <v>8000</v>
      </c>
      <c r="F6" s="13">
        <f t="shared" si="0"/>
        <v>5360</v>
      </c>
    </row>
    <row r="7" spans="1:6" ht="13.5" customHeight="1" x14ac:dyDescent="0.15">
      <c r="A7" s="11">
        <v>126000</v>
      </c>
      <c r="B7" s="31">
        <v>5</v>
      </c>
      <c r="C7" s="21">
        <v>122000</v>
      </c>
      <c r="D7" s="10">
        <v>130000</v>
      </c>
      <c r="E7" s="11">
        <f t="shared" si="1"/>
        <v>8000</v>
      </c>
      <c r="F7" s="14">
        <f t="shared" si="0"/>
        <v>5730</v>
      </c>
    </row>
    <row r="8" spans="1:6" ht="13.5" customHeight="1" x14ac:dyDescent="0.15">
      <c r="A8" s="9">
        <v>134000</v>
      </c>
      <c r="B8" s="32">
        <v>6</v>
      </c>
      <c r="C8" s="22">
        <v>130000</v>
      </c>
      <c r="D8" s="8">
        <v>138000</v>
      </c>
      <c r="E8" s="9">
        <f t="shared" si="1"/>
        <v>8000</v>
      </c>
      <c r="F8" s="15">
        <f t="shared" si="0"/>
        <v>6090</v>
      </c>
    </row>
    <row r="9" spans="1:6" ht="13.5" customHeight="1" x14ac:dyDescent="0.15">
      <c r="A9" s="7">
        <v>142000</v>
      </c>
      <c r="B9" s="30">
        <v>7</v>
      </c>
      <c r="C9" s="20">
        <v>138000</v>
      </c>
      <c r="D9" s="6">
        <v>146000</v>
      </c>
      <c r="E9" s="7">
        <f t="shared" si="1"/>
        <v>8000</v>
      </c>
      <c r="F9" s="13">
        <f t="shared" si="0"/>
        <v>6450</v>
      </c>
    </row>
    <row r="10" spans="1:6" ht="13.5" customHeight="1" x14ac:dyDescent="0.15">
      <c r="A10" s="7">
        <v>150000</v>
      </c>
      <c r="B10" s="30">
        <v>8</v>
      </c>
      <c r="C10" s="20">
        <v>146000</v>
      </c>
      <c r="D10" s="6">
        <v>155000</v>
      </c>
      <c r="E10" s="7">
        <f t="shared" si="1"/>
        <v>8000</v>
      </c>
      <c r="F10" s="13">
        <f t="shared" si="0"/>
        <v>6820</v>
      </c>
    </row>
    <row r="11" spans="1:6" ht="13.5" customHeight="1" x14ac:dyDescent="0.15">
      <c r="A11" s="7">
        <v>160000</v>
      </c>
      <c r="B11" s="30">
        <v>9</v>
      </c>
      <c r="C11" s="20">
        <v>155000</v>
      </c>
      <c r="D11" s="6">
        <v>165000</v>
      </c>
      <c r="E11" s="7">
        <f t="shared" si="1"/>
        <v>10000</v>
      </c>
      <c r="F11" s="13">
        <f t="shared" si="0"/>
        <v>7270</v>
      </c>
    </row>
    <row r="12" spans="1:6" ht="13.5" customHeight="1" x14ac:dyDescent="0.15">
      <c r="A12" s="11">
        <v>170000</v>
      </c>
      <c r="B12" s="31">
        <v>10</v>
      </c>
      <c r="C12" s="21">
        <v>165000</v>
      </c>
      <c r="D12" s="10">
        <v>175000</v>
      </c>
      <c r="E12" s="11">
        <f t="shared" si="1"/>
        <v>10000</v>
      </c>
      <c r="F12" s="14">
        <f t="shared" si="0"/>
        <v>7730</v>
      </c>
    </row>
    <row r="13" spans="1:6" ht="13.5" customHeight="1" x14ac:dyDescent="0.15">
      <c r="A13" s="9">
        <v>180000</v>
      </c>
      <c r="B13" s="32">
        <v>11</v>
      </c>
      <c r="C13" s="22">
        <v>175000</v>
      </c>
      <c r="D13" s="8">
        <v>185000</v>
      </c>
      <c r="E13" s="9">
        <f t="shared" si="1"/>
        <v>10000</v>
      </c>
      <c r="F13" s="15">
        <f t="shared" si="0"/>
        <v>8180</v>
      </c>
    </row>
    <row r="14" spans="1:6" ht="13.5" customHeight="1" x14ac:dyDescent="0.15">
      <c r="A14" s="7">
        <v>190000</v>
      </c>
      <c r="B14" s="30">
        <v>12</v>
      </c>
      <c r="C14" s="20">
        <v>185000</v>
      </c>
      <c r="D14" s="6">
        <v>195000</v>
      </c>
      <c r="E14" s="7">
        <f t="shared" si="1"/>
        <v>10000</v>
      </c>
      <c r="F14" s="13">
        <f t="shared" si="0"/>
        <v>8640</v>
      </c>
    </row>
    <row r="15" spans="1:6" ht="13.5" customHeight="1" x14ac:dyDescent="0.15">
      <c r="A15" s="7">
        <v>200000</v>
      </c>
      <c r="B15" s="30">
        <v>13</v>
      </c>
      <c r="C15" s="20">
        <v>195000</v>
      </c>
      <c r="D15" s="6">
        <v>210000</v>
      </c>
      <c r="E15" s="7">
        <f t="shared" si="1"/>
        <v>10000</v>
      </c>
      <c r="F15" s="13">
        <f t="shared" si="0"/>
        <v>9090</v>
      </c>
    </row>
    <row r="16" spans="1:6" ht="13.5" customHeight="1" x14ac:dyDescent="0.15">
      <c r="A16" s="7">
        <v>220000</v>
      </c>
      <c r="B16" s="30">
        <v>14</v>
      </c>
      <c r="C16" s="20">
        <v>210000</v>
      </c>
      <c r="D16" s="6">
        <v>230000</v>
      </c>
      <c r="E16" s="7">
        <f t="shared" si="1"/>
        <v>20000</v>
      </c>
      <c r="F16" s="13">
        <f t="shared" si="0"/>
        <v>10000</v>
      </c>
    </row>
    <row r="17" spans="1:6" ht="13.5" customHeight="1" x14ac:dyDescent="0.15">
      <c r="A17" s="11">
        <v>240000</v>
      </c>
      <c r="B17" s="31">
        <v>15</v>
      </c>
      <c r="C17" s="21">
        <v>230000</v>
      </c>
      <c r="D17" s="10">
        <v>250000</v>
      </c>
      <c r="E17" s="11">
        <f t="shared" si="1"/>
        <v>20000</v>
      </c>
      <c r="F17" s="14">
        <f t="shared" si="0"/>
        <v>10910</v>
      </c>
    </row>
    <row r="18" spans="1:6" ht="13.5" customHeight="1" x14ac:dyDescent="0.15">
      <c r="A18" s="9">
        <v>260000</v>
      </c>
      <c r="B18" s="32">
        <v>16</v>
      </c>
      <c r="C18" s="22">
        <v>250000</v>
      </c>
      <c r="D18" s="8">
        <v>270000</v>
      </c>
      <c r="E18" s="9">
        <f t="shared" si="1"/>
        <v>20000</v>
      </c>
      <c r="F18" s="15">
        <f t="shared" si="0"/>
        <v>11820</v>
      </c>
    </row>
    <row r="19" spans="1:6" ht="13.5" customHeight="1" x14ac:dyDescent="0.15">
      <c r="A19" s="7">
        <v>280000</v>
      </c>
      <c r="B19" s="30">
        <v>17</v>
      </c>
      <c r="C19" s="20">
        <v>270000</v>
      </c>
      <c r="D19" s="6">
        <v>290000</v>
      </c>
      <c r="E19" s="7">
        <f t="shared" si="1"/>
        <v>20000</v>
      </c>
      <c r="F19" s="13">
        <f t="shared" si="0"/>
        <v>12730</v>
      </c>
    </row>
    <row r="20" spans="1:6" ht="13.5" customHeight="1" x14ac:dyDescent="0.15">
      <c r="A20" s="7">
        <v>300000</v>
      </c>
      <c r="B20" s="30">
        <v>18</v>
      </c>
      <c r="C20" s="20">
        <v>290000</v>
      </c>
      <c r="D20" s="6">
        <v>310000</v>
      </c>
      <c r="E20" s="7">
        <f t="shared" si="1"/>
        <v>20000</v>
      </c>
      <c r="F20" s="13">
        <f t="shared" si="0"/>
        <v>13640</v>
      </c>
    </row>
    <row r="21" spans="1:6" ht="13.5" customHeight="1" x14ac:dyDescent="0.15">
      <c r="A21" s="7">
        <v>320000</v>
      </c>
      <c r="B21" s="30">
        <v>19</v>
      </c>
      <c r="C21" s="20">
        <v>310000</v>
      </c>
      <c r="D21" s="6">
        <v>330000</v>
      </c>
      <c r="E21" s="7">
        <f t="shared" si="1"/>
        <v>20000</v>
      </c>
      <c r="F21" s="13">
        <f t="shared" si="0"/>
        <v>14550</v>
      </c>
    </row>
    <row r="22" spans="1:6" ht="13.5" customHeight="1" x14ac:dyDescent="0.15">
      <c r="A22" s="11">
        <v>340000</v>
      </c>
      <c r="B22" s="31">
        <v>20</v>
      </c>
      <c r="C22" s="21">
        <v>330000</v>
      </c>
      <c r="D22" s="10">
        <v>350000</v>
      </c>
      <c r="E22" s="11">
        <f t="shared" si="1"/>
        <v>20000</v>
      </c>
      <c r="F22" s="14">
        <f t="shared" si="0"/>
        <v>15450</v>
      </c>
    </row>
    <row r="23" spans="1:6" ht="13.5" customHeight="1" x14ac:dyDescent="0.15">
      <c r="A23" s="9">
        <v>360000</v>
      </c>
      <c r="B23" s="32">
        <v>21</v>
      </c>
      <c r="C23" s="22">
        <v>350000</v>
      </c>
      <c r="D23" s="8">
        <v>370000</v>
      </c>
      <c r="E23" s="9">
        <f t="shared" si="1"/>
        <v>20000</v>
      </c>
      <c r="F23" s="15">
        <f t="shared" si="0"/>
        <v>16360</v>
      </c>
    </row>
    <row r="24" spans="1:6" ht="13.5" customHeight="1" x14ac:dyDescent="0.15">
      <c r="A24" s="7">
        <v>380000</v>
      </c>
      <c r="B24" s="30">
        <v>22</v>
      </c>
      <c r="C24" s="20">
        <v>370000</v>
      </c>
      <c r="D24" s="6">
        <v>395000</v>
      </c>
      <c r="E24" s="7">
        <f t="shared" si="1"/>
        <v>20000</v>
      </c>
      <c r="F24" s="13">
        <f t="shared" si="0"/>
        <v>17270</v>
      </c>
    </row>
    <row r="25" spans="1:6" ht="13.5" customHeight="1" x14ac:dyDescent="0.15">
      <c r="A25" s="7">
        <v>410000</v>
      </c>
      <c r="B25" s="30">
        <v>23</v>
      </c>
      <c r="C25" s="20">
        <v>395000</v>
      </c>
      <c r="D25" s="6">
        <v>425000</v>
      </c>
      <c r="E25" s="7">
        <f t="shared" si="1"/>
        <v>30000</v>
      </c>
      <c r="F25" s="13">
        <f t="shared" si="0"/>
        <v>18640</v>
      </c>
    </row>
    <row r="26" spans="1:6" ht="13.5" customHeight="1" x14ac:dyDescent="0.15">
      <c r="A26" s="7">
        <v>440000</v>
      </c>
      <c r="B26" s="30">
        <v>24</v>
      </c>
      <c r="C26" s="20">
        <v>425000</v>
      </c>
      <c r="D26" s="6">
        <v>455000</v>
      </c>
      <c r="E26" s="7">
        <f t="shared" si="1"/>
        <v>30000</v>
      </c>
      <c r="F26" s="13">
        <f t="shared" si="0"/>
        <v>20000</v>
      </c>
    </row>
    <row r="27" spans="1:6" ht="13.5" customHeight="1" x14ac:dyDescent="0.15">
      <c r="A27" s="11">
        <v>470000</v>
      </c>
      <c r="B27" s="31">
        <v>25</v>
      </c>
      <c r="C27" s="21">
        <v>455000</v>
      </c>
      <c r="D27" s="10">
        <v>485000</v>
      </c>
      <c r="E27" s="11">
        <f t="shared" si="1"/>
        <v>30000</v>
      </c>
      <c r="F27" s="14">
        <f t="shared" si="0"/>
        <v>21360</v>
      </c>
    </row>
    <row r="28" spans="1:6" ht="13.5" customHeight="1" x14ac:dyDescent="0.15">
      <c r="A28" s="9">
        <v>500000</v>
      </c>
      <c r="B28" s="32">
        <v>26</v>
      </c>
      <c r="C28" s="22">
        <v>485000</v>
      </c>
      <c r="D28" s="8">
        <v>515000</v>
      </c>
      <c r="E28" s="9">
        <f t="shared" si="1"/>
        <v>30000</v>
      </c>
      <c r="F28" s="15">
        <f t="shared" si="0"/>
        <v>22730</v>
      </c>
    </row>
    <row r="29" spans="1:6" ht="13.5" customHeight="1" x14ac:dyDescent="0.15">
      <c r="A29" s="7">
        <v>530000</v>
      </c>
      <c r="B29" s="30">
        <v>27</v>
      </c>
      <c r="C29" s="20">
        <v>515000</v>
      </c>
      <c r="D29" s="6">
        <v>545000</v>
      </c>
      <c r="E29" s="7">
        <f t="shared" si="1"/>
        <v>30000</v>
      </c>
      <c r="F29" s="13">
        <f t="shared" si="0"/>
        <v>24090</v>
      </c>
    </row>
    <row r="30" spans="1:6" ht="13.5" customHeight="1" x14ac:dyDescent="0.15">
      <c r="A30" s="7">
        <v>560000</v>
      </c>
      <c r="B30" s="30">
        <v>28</v>
      </c>
      <c r="C30" s="20">
        <v>545000</v>
      </c>
      <c r="D30" s="6">
        <v>575000</v>
      </c>
      <c r="E30" s="7">
        <f t="shared" si="1"/>
        <v>30000</v>
      </c>
      <c r="F30" s="13">
        <f t="shared" si="0"/>
        <v>25450</v>
      </c>
    </row>
    <row r="31" spans="1:6" ht="13.5" customHeight="1" x14ac:dyDescent="0.15">
      <c r="A31" s="7">
        <v>590000</v>
      </c>
      <c r="B31" s="30">
        <v>29</v>
      </c>
      <c r="C31" s="20">
        <v>575000</v>
      </c>
      <c r="D31" s="6">
        <v>605000</v>
      </c>
      <c r="E31" s="7">
        <f t="shared" si="1"/>
        <v>30000</v>
      </c>
      <c r="F31" s="13">
        <f t="shared" si="0"/>
        <v>26820</v>
      </c>
    </row>
    <row r="32" spans="1:6" ht="13.5" customHeight="1" x14ac:dyDescent="0.15">
      <c r="A32" s="11">
        <v>620000</v>
      </c>
      <c r="B32" s="31">
        <v>30</v>
      </c>
      <c r="C32" s="21">
        <v>605000</v>
      </c>
      <c r="D32" s="10">
        <v>635000</v>
      </c>
      <c r="E32" s="11">
        <f t="shared" si="1"/>
        <v>30000</v>
      </c>
      <c r="F32" s="14">
        <f t="shared" si="0"/>
        <v>28180</v>
      </c>
    </row>
    <row r="33" spans="1:6" ht="13.5" customHeight="1" x14ac:dyDescent="0.15">
      <c r="A33" s="9">
        <v>650000</v>
      </c>
      <c r="B33" s="32">
        <v>31</v>
      </c>
      <c r="C33" s="22">
        <v>635000</v>
      </c>
      <c r="D33" s="8">
        <v>665000</v>
      </c>
      <c r="E33" s="9">
        <f t="shared" si="1"/>
        <v>30000</v>
      </c>
      <c r="F33" s="15">
        <f t="shared" si="0"/>
        <v>29550</v>
      </c>
    </row>
    <row r="34" spans="1:6" ht="13.5" customHeight="1" x14ac:dyDescent="0.15">
      <c r="A34" s="7">
        <v>680000</v>
      </c>
      <c r="B34" s="30">
        <v>32</v>
      </c>
      <c r="C34" s="20">
        <v>665000</v>
      </c>
      <c r="D34" s="6">
        <v>695000</v>
      </c>
      <c r="E34" s="7">
        <f t="shared" si="1"/>
        <v>30000</v>
      </c>
      <c r="F34" s="13">
        <f t="shared" si="0"/>
        <v>30910</v>
      </c>
    </row>
    <row r="35" spans="1:6" ht="13.5" customHeight="1" x14ac:dyDescent="0.15">
      <c r="A35" s="7">
        <v>710000</v>
      </c>
      <c r="B35" s="30">
        <v>33</v>
      </c>
      <c r="C35" s="20">
        <v>695000</v>
      </c>
      <c r="D35" s="6">
        <v>730000</v>
      </c>
      <c r="E35" s="7">
        <f t="shared" si="1"/>
        <v>30000</v>
      </c>
      <c r="F35" s="13">
        <f t="shared" si="0"/>
        <v>32270</v>
      </c>
    </row>
    <row r="36" spans="1:6" ht="13.5" customHeight="1" x14ac:dyDescent="0.15">
      <c r="A36" s="7">
        <v>750000</v>
      </c>
      <c r="B36" s="30">
        <v>34</v>
      </c>
      <c r="C36" s="20">
        <v>730000</v>
      </c>
      <c r="D36" s="6">
        <v>770000</v>
      </c>
      <c r="E36" s="7">
        <f t="shared" si="1"/>
        <v>40000</v>
      </c>
      <c r="F36" s="13">
        <f t="shared" si="0"/>
        <v>34090</v>
      </c>
    </row>
    <row r="37" spans="1:6" ht="13.5" customHeight="1" x14ac:dyDescent="0.15">
      <c r="A37" s="11">
        <v>790000</v>
      </c>
      <c r="B37" s="31">
        <v>35</v>
      </c>
      <c r="C37" s="21">
        <v>770000</v>
      </c>
      <c r="D37" s="10">
        <v>810000</v>
      </c>
      <c r="E37" s="11">
        <f t="shared" si="1"/>
        <v>40000</v>
      </c>
      <c r="F37" s="14">
        <f t="shared" si="0"/>
        <v>35910</v>
      </c>
    </row>
    <row r="38" spans="1:6" ht="13.5" customHeight="1" x14ac:dyDescent="0.15">
      <c r="A38" s="9">
        <v>830000</v>
      </c>
      <c r="B38" s="32">
        <v>36</v>
      </c>
      <c r="C38" s="22">
        <v>810000</v>
      </c>
      <c r="D38" s="8">
        <v>855000</v>
      </c>
      <c r="E38" s="9">
        <f t="shared" si="1"/>
        <v>40000</v>
      </c>
      <c r="F38" s="15">
        <f t="shared" si="0"/>
        <v>37730</v>
      </c>
    </row>
    <row r="39" spans="1:6" ht="13.5" customHeight="1" x14ac:dyDescent="0.15">
      <c r="A39" s="7">
        <v>880000</v>
      </c>
      <c r="B39" s="30">
        <v>37</v>
      </c>
      <c r="C39" s="20">
        <v>855000</v>
      </c>
      <c r="D39" s="6">
        <v>905000</v>
      </c>
      <c r="E39" s="7">
        <f t="shared" si="1"/>
        <v>50000</v>
      </c>
      <c r="F39" s="13">
        <f t="shared" si="0"/>
        <v>40000</v>
      </c>
    </row>
    <row r="40" spans="1:6" ht="13.5" customHeight="1" x14ac:dyDescent="0.15">
      <c r="A40" s="7">
        <v>930000</v>
      </c>
      <c r="B40" s="30">
        <v>38</v>
      </c>
      <c r="C40" s="20">
        <v>905000</v>
      </c>
      <c r="D40" s="6">
        <v>955000</v>
      </c>
      <c r="E40" s="7">
        <f t="shared" si="1"/>
        <v>50000</v>
      </c>
      <c r="F40" s="13">
        <f t="shared" si="0"/>
        <v>42270</v>
      </c>
    </row>
    <row r="41" spans="1:6" ht="13.5" customHeight="1" x14ac:dyDescent="0.15">
      <c r="A41" s="7">
        <v>980000</v>
      </c>
      <c r="B41" s="30">
        <v>39</v>
      </c>
      <c r="C41" s="20">
        <v>955000</v>
      </c>
      <c r="D41" s="6">
        <v>1005000</v>
      </c>
      <c r="E41" s="7">
        <f t="shared" si="1"/>
        <v>50000</v>
      </c>
      <c r="F41" s="13">
        <f t="shared" si="0"/>
        <v>44550</v>
      </c>
    </row>
    <row r="42" spans="1:6" ht="13.5" customHeight="1" x14ac:dyDescent="0.15">
      <c r="A42" s="11">
        <v>1030000</v>
      </c>
      <c r="B42" s="31">
        <v>40</v>
      </c>
      <c r="C42" s="21">
        <v>1005000</v>
      </c>
      <c r="D42" s="10">
        <v>1055000</v>
      </c>
      <c r="E42" s="11">
        <f t="shared" si="1"/>
        <v>50000</v>
      </c>
      <c r="F42" s="14">
        <f t="shared" si="0"/>
        <v>46820</v>
      </c>
    </row>
    <row r="43" spans="1:6" ht="13.5" customHeight="1" x14ac:dyDescent="0.15">
      <c r="A43" s="146">
        <v>1090000</v>
      </c>
      <c r="B43" s="32">
        <v>41</v>
      </c>
      <c r="C43" s="22">
        <v>1055000</v>
      </c>
      <c r="D43" s="8">
        <v>1115000</v>
      </c>
      <c r="E43" s="9">
        <f t="shared" si="1"/>
        <v>60000</v>
      </c>
      <c r="F43" s="15">
        <f t="shared" si="0"/>
        <v>49550</v>
      </c>
    </row>
    <row r="44" spans="1:6" ht="13.5" customHeight="1" x14ac:dyDescent="0.15">
      <c r="A44" s="147">
        <v>1150000</v>
      </c>
      <c r="B44" s="30">
        <v>42</v>
      </c>
      <c r="C44" s="20">
        <v>1115000</v>
      </c>
      <c r="D44" s="6">
        <v>1175000</v>
      </c>
      <c r="E44" s="7">
        <f t="shared" si="1"/>
        <v>60000</v>
      </c>
      <c r="F44" s="13">
        <f t="shared" si="0"/>
        <v>52270</v>
      </c>
    </row>
    <row r="45" spans="1:6" ht="13.5" customHeight="1" x14ac:dyDescent="0.15">
      <c r="A45" s="148">
        <v>1210000</v>
      </c>
      <c r="B45" s="149">
        <v>43</v>
      </c>
      <c r="C45" s="20">
        <v>1175000</v>
      </c>
      <c r="D45" s="150">
        <v>1235000</v>
      </c>
      <c r="E45" s="151">
        <f t="shared" si="1"/>
        <v>60000</v>
      </c>
      <c r="F45" s="13">
        <f t="shared" si="0"/>
        <v>55000</v>
      </c>
    </row>
    <row r="46" spans="1:6" ht="13.5" customHeight="1" x14ac:dyDescent="0.15">
      <c r="A46" s="148">
        <v>1270000</v>
      </c>
      <c r="B46" s="152">
        <v>44</v>
      </c>
      <c r="C46" s="20">
        <v>1235000</v>
      </c>
      <c r="D46" s="150">
        <v>1295000</v>
      </c>
      <c r="E46" s="151">
        <f t="shared" si="1"/>
        <v>60000</v>
      </c>
      <c r="F46" s="13">
        <f t="shared" si="0"/>
        <v>57730</v>
      </c>
    </row>
    <row r="47" spans="1:6" ht="13.5" customHeight="1" x14ac:dyDescent="0.15">
      <c r="A47" s="153">
        <v>1330000</v>
      </c>
      <c r="B47" s="154">
        <v>45</v>
      </c>
      <c r="C47" s="21">
        <v>1295000</v>
      </c>
      <c r="D47" s="155">
        <v>1355000</v>
      </c>
      <c r="E47" s="156">
        <f t="shared" si="1"/>
        <v>60000</v>
      </c>
      <c r="F47" s="14">
        <f t="shared" si="0"/>
        <v>60450</v>
      </c>
    </row>
    <row r="48" spans="1:6" ht="13.5" customHeight="1" thickBot="1" x14ac:dyDescent="0.2">
      <c r="A48" s="157">
        <v>1390000</v>
      </c>
      <c r="B48" s="158">
        <v>46</v>
      </c>
      <c r="C48" s="159">
        <v>1355000</v>
      </c>
      <c r="D48" s="160"/>
      <c r="E48" s="16">
        <f t="shared" si="1"/>
        <v>60000</v>
      </c>
      <c r="F48" s="161">
        <f t="shared" si="0"/>
        <v>63180</v>
      </c>
    </row>
  </sheetData>
  <mergeCells count="4">
    <mergeCell ref="E1:E2"/>
    <mergeCell ref="F1:F2"/>
    <mergeCell ref="A1:B1"/>
    <mergeCell ref="C1:D1"/>
  </mergeCells>
  <phoneticPr fontId="2"/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1"/>
  <sheetViews>
    <sheetView workbookViewId="0">
      <selection activeCell="B6" sqref="B6"/>
    </sheetView>
  </sheetViews>
  <sheetFormatPr defaultRowHeight="15" customHeight="1" x14ac:dyDescent="0.15"/>
  <cols>
    <col min="1" max="1" width="15" style="144" customWidth="1"/>
    <col min="2" max="2" width="11.25" style="164" customWidth="1"/>
    <col min="3" max="3" width="62.5" style="17" customWidth="1"/>
    <col min="4" max="16384" width="9" style="17"/>
  </cols>
  <sheetData>
    <row r="1" spans="1:43" ht="15" customHeight="1" x14ac:dyDescent="0.15">
      <c r="A1" s="335" t="s">
        <v>17</v>
      </c>
      <c r="B1" s="163" t="s">
        <v>14</v>
      </c>
      <c r="C1" s="337" t="s">
        <v>70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M1" s="168" t="s">
        <v>72</v>
      </c>
      <c r="N1" s="168" t="s">
        <v>73</v>
      </c>
      <c r="O1" s="168" t="s">
        <v>74</v>
      </c>
      <c r="P1" s="168" t="s">
        <v>75</v>
      </c>
      <c r="Q1" s="168" t="s">
        <v>76</v>
      </c>
      <c r="R1" s="168" t="s">
        <v>77</v>
      </c>
      <c r="S1" s="168" t="s">
        <v>78</v>
      </c>
      <c r="T1" s="168" t="s">
        <v>79</v>
      </c>
      <c r="U1" s="168" t="s">
        <v>80</v>
      </c>
      <c r="V1" s="168" t="s">
        <v>81</v>
      </c>
      <c r="W1" s="168" t="s">
        <v>82</v>
      </c>
      <c r="X1" s="168" t="s">
        <v>83</v>
      </c>
      <c r="Y1" s="168" t="s">
        <v>84</v>
      </c>
      <c r="Z1" s="168" t="s">
        <v>85</v>
      </c>
      <c r="AA1" s="168" t="s">
        <v>86</v>
      </c>
      <c r="AB1" s="168" t="s">
        <v>87</v>
      </c>
      <c r="AC1" s="168" t="s">
        <v>88</v>
      </c>
      <c r="AD1" s="168" t="s">
        <v>89</v>
      </c>
      <c r="AE1" s="168" t="s">
        <v>90</v>
      </c>
      <c r="AF1" s="168" t="s">
        <v>91</v>
      </c>
      <c r="AG1" s="168" t="s">
        <v>92</v>
      </c>
      <c r="AH1" s="168" t="s">
        <v>93</v>
      </c>
      <c r="AI1" s="168" t="s">
        <v>94</v>
      </c>
      <c r="AJ1" s="168" t="s">
        <v>95</v>
      </c>
      <c r="AK1" s="168" t="s">
        <v>96</v>
      </c>
      <c r="AL1" s="168" t="s">
        <v>97</v>
      </c>
      <c r="AM1" s="168" t="s">
        <v>98</v>
      </c>
      <c r="AN1" s="168" t="s">
        <v>99</v>
      </c>
      <c r="AO1" s="168" t="s">
        <v>100</v>
      </c>
      <c r="AP1" s="168" t="s">
        <v>101</v>
      </c>
      <c r="AQ1" s="168" t="s">
        <v>102</v>
      </c>
    </row>
    <row r="2" spans="1:43" ht="15" customHeight="1" x14ac:dyDescent="0.15">
      <c r="A2" s="336"/>
      <c r="B2" s="163" t="s">
        <v>69</v>
      </c>
      <c r="C2" s="337"/>
      <c r="E2" s="168" t="s">
        <v>72</v>
      </c>
      <c r="F2" s="168" t="s">
        <v>73</v>
      </c>
      <c r="G2" s="168" t="s">
        <v>74</v>
      </c>
      <c r="H2" s="168" t="s">
        <v>75</v>
      </c>
      <c r="I2" s="168" t="s">
        <v>76</v>
      </c>
      <c r="J2" s="168" t="s">
        <v>77</v>
      </c>
      <c r="K2" s="168" t="s">
        <v>78</v>
      </c>
    </row>
    <row r="3" spans="1:43" ht="15" customHeight="1" x14ac:dyDescent="0.15">
      <c r="A3" s="173">
        <v>45139</v>
      </c>
      <c r="B3" s="166">
        <v>15513</v>
      </c>
      <c r="C3" s="145"/>
      <c r="E3" s="17">
        <v>8</v>
      </c>
      <c r="F3" s="17">
        <v>9</v>
      </c>
      <c r="G3" s="17">
        <v>10</v>
      </c>
      <c r="H3" s="17">
        <v>11</v>
      </c>
      <c r="I3" s="17">
        <v>12</v>
      </c>
      <c r="J3" s="17">
        <v>13</v>
      </c>
      <c r="K3" s="17">
        <v>14</v>
      </c>
    </row>
    <row r="4" spans="1:43" ht="15" customHeight="1" x14ac:dyDescent="0.15">
      <c r="A4" s="170">
        <v>45505</v>
      </c>
      <c r="B4" s="166">
        <v>15778</v>
      </c>
      <c r="C4" s="145"/>
      <c r="E4" s="168" t="s">
        <v>79</v>
      </c>
      <c r="F4" s="168" t="s">
        <v>80</v>
      </c>
      <c r="G4" s="168" t="s">
        <v>81</v>
      </c>
      <c r="H4" s="168" t="s">
        <v>82</v>
      </c>
      <c r="I4" s="168" t="s">
        <v>83</v>
      </c>
      <c r="J4" s="168" t="s">
        <v>84</v>
      </c>
      <c r="K4" s="168" t="s">
        <v>85</v>
      </c>
    </row>
    <row r="5" spans="1:43" ht="15" customHeight="1" x14ac:dyDescent="0.15">
      <c r="A5" s="170">
        <v>45870</v>
      </c>
      <c r="B5" s="166">
        <v>16207</v>
      </c>
      <c r="C5" s="145"/>
      <c r="E5" s="17">
        <v>15</v>
      </c>
      <c r="F5" s="17">
        <v>16</v>
      </c>
      <c r="G5" s="17">
        <v>17</v>
      </c>
      <c r="H5" s="17">
        <v>18</v>
      </c>
      <c r="I5" s="17">
        <v>19</v>
      </c>
      <c r="J5" s="17">
        <v>20</v>
      </c>
      <c r="K5" s="17">
        <v>21</v>
      </c>
    </row>
    <row r="6" spans="1:43" ht="15" customHeight="1" x14ac:dyDescent="0.15">
      <c r="A6" s="170"/>
      <c r="B6" s="166"/>
      <c r="C6" s="145"/>
      <c r="E6" s="168" t="s">
        <v>86</v>
      </c>
      <c r="F6" s="168" t="s">
        <v>87</v>
      </c>
      <c r="G6" s="168" t="s">
        <v>88</v>
      </c>
      <c r="H6" s="168" t="s">
        <v>89</v>
      </c>
      <c r="I6" s="168" t="s">
        <v>90</v>
      </c>
      <c r="J6" s="168" t="s">
        <v>91</v>
      </c>
      <c r="K6" s="168" t="s">
        <v>92</v>
      </c>
    </row>
    <row r="7" spans="1:43" ht="15" customHeight="1" x14ac:dyDescent="0.15">
      <c r="A7" s="165"/>
      <c r="B7" s="166"/>
      <c r="C7" s="145"/>
      <c r="E7" s="17">
        <v>22</v>
      </c>
      <c r="F7" s="17">
        <v>23</v>
      </c>
      <c r="G7" s="17">
        <v>24</v>
      </c>
      <c r="H7" s="17">
        <v>25</v>
      </c>
      <c r="I7" s="17">
        <v>26</v>
      </c>
      <c r="J7" s="17">
        <v>27</v>
      </c>
      <c r="K7" s="17">
        <v>28</v>
      </c>
    </row>
    <row r="8" spans="1:43" ht="15" customHeight="1" x14ac:dyDescent="0.15">
      <c r="A8" s="173"/>
      <c r="B8" s="166"/>
      <c r="C8" s="145"/>
      <c r="E8" s="168" t="s">
        <v>93</v>
      </c>
      <c r="F8" s="168" t="s">
        <v>94</v>
      </c>
      <c r="G8" s="168" t="s">
        <v>95</v>
      </c>
      <c r="H8" s="168" t="s">
        <v>96</v>
      </c>
      <c r="I8" s="168" t="s">
        <v>97</v>
      </c>
      <c r="J8" s="168" t="s">
        <v>98</v>
      </c>
      <c r="K8" s="168" t="s">
        <v>99</v>
      </c>
    </row>
    <row r="9" spans="1:43" ht="15" customHeight="1" x14ac:dyDescent="0.15">
      <c r="A9" s="171" t="s">
        <v>103</v>
      </c>
      <c r="B9" s="172"/>
      <c r="E9" s="17">
        <v>29</v>
      </c>
      <c r="F9" s="17">
        <v>30</v>
      </c>
      <c r="G9" s="17">
        <v>31</v>
      </c>
    </row>
    <row r="10" spans="1:43" ht="15" customHeight="1" x14ac:dyDescent="0.15">
      <c r="A10" s="169" t="s">
        <v>2</v>
      </c>
      <c r="B10" s="166">
        <v>4</v>
      </c>
      <c r="E10" s="168" t="s">
        <v>100</v>
      </c>
      <c r="F10" s="168" t="s">
        <v>101</v>
      </c>
      <c r="G10" s="168" t="s">
        <v>102</v>
      </c>
    </row>
    <row r="11" spans="1:43" ht="15" customHeight="1" x14ac:dyDescent="0.15">
      <c r="A11" s="169" t="s">
        <v>104</v>
      </c>
      <c r="B11" s="166">
        <v>5</v>
      </c>
    </row>
  </sheetData>
  <mergeCells count="2">
    <mergeCell ref="A1:A2"/>
    <mergeCell ref="C1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請求額算出シート</vt:lpstr>
      <vt:lpstr>標準報酬等級表</vt:lpstr>
      <vt:lpstr>上限額表</vt:lpstr>
      <vt:lpstr>上限額表!上限額</vt:lpstr>
      <vt:lpstr>標準報酬月額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u118</dc:creator>
  <cp:lastModifiedBy>u106</cp:lastModifiedBy>
  <cp:lastPrinted>2024-01-05T00:20:10Z</cp:lastPrinted>
  <dcterms:created xsi:type="dcterms:W3CDTF">2004-04-19T02:58:37Z</dcterms:created>
  <dcterms:modified xsi:type="dcterms:W3CDTF">2025-12-05T02:59:10Z</dcterms:modified>
</cp:coreProperties>
</file>