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60" yWindow="-120" windowWidth="18315" windowHeight="9795" tabRatio="761"/>
  </bookViews>
  <sheets>
    <sheet name="請求額算出シート" sheetId="95" r:id="rId1"/>
    <sheet name="標準報酬等級表" sheetId="85" state="hidden" r:id="rId2"/>
    <sheet name="平均標準報酬月額" sheetId="96" state="hidden" r:id="rId3"/>
  </sheets>
  <definedNames>
    <definedName name="_xlnm.Print_Area" localSheetId="0">請求額算出シート!$A$1:$BT$70</definedName>
    <definedName name="標準報酬月額" localSheetId="2">平均標準報酬月額!#REF!</definedName>
    <definedName name="標準報酬月額">標準報酬等級表!$A$3:$A$45</definedName>
  </definedNames>
  <calcPr calcId="145621"/>
</workbook>
</file>

<file path=xl/calcChain.xml><?xml version="1.0" encoding="utf-8"?>
<calcChain xmlns="http://schemas.openxmlformats.org/spreadsheetml/2006/main">
  <c r="BC26" i="95" l="1"/>
  <c r="S26" i="95"/>
  <c r="AU8" i="95"/>
  <c r="K8" i="95"/>
  <c r="C7" i="96" l="1"/>
  <c r="C6" i="96"/>
  <c r="C5" i="96"/>
  <c r="C4" i="96"/>
  <c r="F48" i="85"/>
  <c r="E48" i="85"/>
  <c r="F47" i="85"/>
  <c r="E47" i="85"/>
  <c r="F46" i="85"/>
  <c r="E46" i="85"/>
  <c r="F45" i="85"/>
  <c r="E45" i="85"/>
  <c r="F44" i="85"/>
  <c r="E44" i="85"/>
  <c r="F43" i="85"/>
  <c r="E43" i="85"/>
  <c r="F42" i="85"/>
  <c r="E42" i="85"/>
  <c r="F41" i="85"/>
  <c r="E41" i="85"/>
  <c r="F40" i="85"/>
  <c r="E40" i="85"/>
  <c r="F39" i="85"/>
  <c r="E39" i="85"/>
  <c r="F38" i="85"/>
  <c r="E38" i="85"/>
  <c r="F37" i="85"/>
  <c r="E37" i="85"/>
  <c r="F36" i="85"/>
  <c r="E36" i="85"/>
  <c r="F35" i="85"/>
  <c r="E35" i="85"/>
  <c r="F34" i="85"/>
  <c r="E34" i="85"/>
  <c r="F33" i="85"/>
  <c r="E33" i="85"/>
  <c r="F32" i="85"/>
  <c r="E32" i="85"/>
  <c r="F31" i="85"/>
  <c r="E31" i="85"/>
  <c r="F30" i="85"/>
  <c r="E30" i="85"/>
  <c r="F29" i="85"/>
  <c r="E29" i="85"/>
  <c r="F28" i="85"/>
  <c r="E28" i="85"/>
  <c r="F27" i="85"/>
  <c r="E27" i="85"/>
  <c r="F26" i="85"/>
  <c r="E26" i="85"/>
  <c r="F25" i="85"/>
  <c r="E25" i="85"/>
  <c r="F24" i="85"/>
  <c r="E24" i="85"/>
  <c r="F23" i="85"/>
  <c r="E23" i="85"/>
  <c r="F22" i="85"/>
  <c r="E22" i="85"/>
  <c r="F21" i="85"/>
  <c r="E21" i="85"/>
  <c r="F20" i="85"/>
  <c r="E20" i="85"/>
  <c r="F19" i="85"/>
  <c r="E19" i="85"/>
  <c r="F18" i="85"/>
  <c r="E18" i="85"/>
  <c r="F17" i="85"/>
  <c r="E17" i="85"/>
  <c r="F16" i="85"/>
  <c r="E16" i="85"/>
  <c r="F15" i="85"/>
  <c r="E15" i="85"/>
  <c r="F14" i="85"/>
  <c r="E14" i="85"/>
  <c r="F13" i="85"/>
  <c r="E13" i="85"/>
  <c r="F12" i="85"/>
  <c r="E12" i="85"/>
  <c r="F11" i="85"/>
  <c r="E11" i="85"/>
  <c r="F10" i="85"/>
  <c r="E10" i="85"/>
  <c r="F9" i="85"/>
  <c r="E9" i="85"/>
  <c r="F8" i="85"/>
  <c r="E8" i="85"/>
  <c r="F7" i="85"/>
  <c r="E7" i="85"/>
  <c r="F6" i="85"/>
  <c r="E6" i="85"/>
  <c r="F5" i="85"/>
  <c r="E5" i="85"/>
  <c r="F4" i="85"/>
  <c r="E4" i="85"/>
  <c r="F3" i="85"/>
  <c r="AY65" i="95"/>
  <c r="I65" i="95"/>
  <c r="C65" i="95"/>
  <c r="BD59" i="95"/>
  <c r="AS65" i="95" s="1"/>
  <c r="T59" i="95"/>
  <c r="O65" i="95" s="1"/>
  <c r="N45" i="95"/>
  <c r="W45" i="95" s="1"/>
  <c r="N39" i="95"/>
  <c r="BH19" i="95"/>
  <c r="AZ19" i="95"/>
  <c r="AM19" i="95"/>
  <c r="AO26" i="95" s="1"/>
  <c r="AX26" i="95" s="1"/>
  <c r="X19" i="95"/>
  <c r="P19" i="95"/>
  <c r="C19" i="95"/>
  <c r="E26" i="95" s="1"/>
  <c r="N26" i="95" s="1"/>
  <c r="C52" i="95" s="1"/>
  <c r="BG8" i="95"/>
  <c r="AS52" i="95" s="1"/>
  <c r="W8" i="95"/>
  <c r="W39" i="95" l="1"/>
  <c r="AD43" i="95" s="1"/>
  <c r="I52" i="95" s="1"/>
  <c r="Y49" i="95" s="1"/>
  <c r="N33" i="95"/>
  <c r="AM65" i="95"/>
  <c r="BD65" i="95" s="1"/>
  <c r="AM52" i="95"/>
  <c r="AX52" i="95" s="1"/>
  <c r="Z65" i="95"/>
  <c r="O52" i="95" l="1"/>
  <c r="T52" i="95" s="1"/>
  <c r="U65" i="95"/>
</calcChain>
</file>

<file path=xl/sharedStrings.xml><?xml version="1.0" encoding="utf-8"?>
<sst xmlns="http://schemas.openxmlformats.org/spreadsheetml/2006/main" count="217" uniqueCount="94">
  <si>
    <t>年</t>
    <rPh sb="0" eb="1">
      <t>ネン</t>
    </rPh>
    <phoneticPr fontId="3"/>
  </si>
  <si>
    <t>日</t>
    <rPh sb="0" eb="1">
      <t>ニチ</t>
    </rPh>
    <phoneticPr fontId="3"/>
  </si>
  <si>
    <t>月</t>
    <rPh sb="0" eb="1">
      <t>ツキ</t>
    </rPh>
    <phoneticPr fontId="3"/>
  </si>
  <si>
    <t>円</t>
    <rPh sb="0" eb="1">
      <t>エン</t>
    </rPh>
    <phoneticPr fontId="3"/>
  </si>
  <si>
    <t>級</t>
    <rPh sb="0" eb="1">
      <t>キュウ</t>
    </rPh>
    <phoneticPr fontId="3"/>
  </si>
  <si>
    <t>教職調整額</t>
    <rPh sb="0" eb="2">
      <t>キョウショク</t>
    </rPh>
    <rPh sb="2" eb="4">
      <t>チョウセイ</t>
    </rPh>
    <rPh sb="4" eb="5">
      <t>ガク</t>
    </rPh>
    <phoneticPr fontId="3"/>
  </si>
  <si>
    <t>給料の調整額</t>
    <rPh sb="0" eb="2">
      <t>キュウリョウ</t>
    </rPh>
    <rPh sb="3" eb="5">
      <t>チョウセイ</t>
    </rPh>
    <rPh sb="5" eb="6">
      <t>ガク</t>
    </rPh>
    <phoneticPr fontId="3"/>
  </si>
  <si>
    <t>給料の差額</t>
    <rPh sb="0" eb="2">
      <t>キュウリョウ</t>
    </rPh>
    <rPh sb="3" eb="5">
      <t>サガク</t>
    </rPh>
    <phoneticPr fontId="3"/>
  </si>
  <si>
    <t>－</t>
    <phoneticPr fontId="3"/>
  </si>
  <si>
    <t>＝</t>
    <phoneticPr fontId="3"/>
  </si>
  <si>
    <t>×</t>
    <phoneticPr fontId="3"/>
  </si>
  <si>
    <t>請求額</t>
    <rPh sb="0" eb="2">
      <t>セイキュウ</t>
    </rPh>
    <rPh sb="2" eb="3">
      <t>ガク</t>
    </rPh>
    <phoneticPr fontId="3"/>
  </si>
  <si>
    <t>等級</t>
    <rPh sb="0" eb="2">
      <t>トウキュウ</t>
    </rPh>
    <phoneticPr fontId="3"/>
  </si>
  <si>
    <t>報酬月額</t>
    <rPh sb="0" eb="2">
      <t>ホウシュウ</t>
    </rPh>
    <rPh sb="2" eb="4">
      <t>ゲツガク</t>
    </rPh>
    <phoneticPr fontId="3"/>
  </si>
  <si>
    <t>一等級の
格差</t>
    <rPh sb="0" eb="1">
      <t>１</t>
    </rPh>
    <rPh sb="1" eb="3">
      <t>トウキュウ</t>
    </rPh>
    <rPh sb="5" eb="7">
      <t>カクサ</t>
    </rPh>
    <phoneticPr fontId="3"/>
  </si>
  <si>
    <t>標準報酬の
日額</t>
    <rPh sb="0" eb="2">
      <t>ヒョウジュン</t>
    </rPh>
    <rPh sb="2" eb="4">
      <t>ホウシュウ</t>
    </rPh>
    <rPh sb="6" eb="8">
      <t>ニチガク</t>
    </rPh>
    <phoneticPr fontId="3"/>
  </si>
  <si>
    <t>以上</t>
    <rPh sb="0" eb="2">
      <t>イジョウ</t>
    </rPh>
    <phoneticPr fontId="3"/>
  </si>
  <si>
    <t>未満</t>
    <rPh sb="0" eb="2">
      <t>ミマン</t>
    </rPh>
    <phoneticPr fontId="3"/>
  </si>
  <si>
    <t>標準
報酬
等級</t>
    <rPh sb="0" eb="2">
      <t>ヒョウジュン</t>
    </rPh>
    <rPh sb="3" eb="5">
      <t>ホウシュウ</t>
    </rPh>
    <rPh sb="6" eb="8">
      <t>トウキュウ</t>
    </rPh>
    <phoneticPr fontId="3"/>
  </si>
  <si>
    <t>（円未満四捨五入）</t>
    <phoneticPr fontId="3"/>
  </si>
  <si>
    <t>（円未満切り捨て）</t>
    <rPh sb="4" eb="5">
      <t>キ</t>
    </rPh>
    <rPh sb="6" eb="7">
      <t>ス</t>
    </rPh>
    <phoneticPr fontId="3"/>
  </si>
  <si>
    <t>地域手当</t>
    <rPh sb="0" eb="2">
      <t>チイキ</t>
    </rPh>
    <rPh sb="2" eb="4">
      <t>テアテ</t>
    </rPh>
    <phoneticPr fontId="3"/>
  </si>
  <si>
    <t>住居手当</t>
    <rPh sb="0" eb="2">
      <t>ジュウキョ</t>
    </rPh>
    <rPh sb="2" eb="4">
      <t>テアテ</t>
    </rPh>
    <phoneticPr fontId="3"/>
  </si>
  <si>
    <t>扶養手当</t>
    <rPh sb="0" eb="2">
      <t>フヨウ</t>
    </rPh>
    <rPh sb="2" eb="4">
      <t>テアテ</t>
    </rPh>
    <phoneticPr fontId="3"/>
  </si>
  <si>
    <t>掛金の基礎となる
標準報酬</t>
    <rPh sb="0" eb="2">
      <t>カケキン</t>
    </rPh>
    <rPh sb="3" eb="5">
      <t>キソ</t>
    </rPh>
    <rPh sb="9" eb="11">
      <t>ヒョウジュン</t>
    </rPh>
    <rPh sb="11" eb="13">
      <t>ホウシュウ</t>
    </rPh>
    <phoneticPr fontId="3"/>
  </si>
  <si>
    <t>請求月の
暦日数</t>
    <rPh sb="0" eb="2">
      <t>セイキュウ</t>
    </rPh>
    <rPh sb="2" eb="3">
      <t>ツキ</t>
    </rPh>
    <rPh sb="5" eb="6">
      <t>レキ</t>
    </rPh>
    <rPh sb="6" eb="8">
      <t>ニッスウ</t>
    </rPh>
    <phoneticPr fontId="3"/>
  </si>
  <si>
    <t>請求月の
土日の数</t>
    <rPh sb="0" eb="2">
      <t>セイキュウ</t>
    </rPh>
    <rPh sb="2" eb="3">
      <t>ツキ</t>
    </rPh>
    <rPh sb="5" eb="7">
      <t>ドニチ</t>
    </rPh>
    <phoneticPr fontId="3"/>
  </si>
  <si>
    <t>障害又は老齢
厚生年金の額</t>
    <rPh sb="0" eb="2">
      <t>ショウガイ</t>
    </rPh>
    <rPh sb="2" eb="3">
      <t>マタ</t>
    </rPh>
    <rPh sb="4" eb="6">
      <t>ロウレイ</t>
    </rPh>
    <rPh sb="7" eb="9">
      <t>コウセイ</t>
    </rPh>
    <rPh sb="9" eb="11">
      <t>ネンキン</t>
    </rPh>
    <rPh sb="12" eb="13">
      <t>ガク</t>
    </rPh>
    <phoneticPr fontId="3"/>
  </si>
  <si>
    <t>＋</t>
    <phoneticPr fontId="3"/>
  </si>
  <si>
    <t>障害又は老齢
基礎年金の額</t>
    <rPh sb="0" eb="2">
      <t>ショウガイ</t>
    </rPh>
    <rPh sb="2" eb="3">
      <t>マタ</t>
    </rPh>
    <rPh sb="4" eb="6">
      <t>ロウレイ</t>
    </rPh>
    <rPh sb="7" eb="9">
      <t>キソ</t>
    </rPh>
    <rPh sb="9" eb="11">
      <t>ネンキン</t>
    </rPh>
    <rPh sb="12" eb="13">
      <t>ガク</t>
    </rPh>
    <phoneticPr fontId="3"/>
  </si>
  <si>
    <t>年金日額
（Ｅ）</t>
    <rPh sb="0" eb="2">
      <t>ネンキン</t>
    </rPh>
    <rPh sb="2" eb="4">
      <t>ニチガク</t>
    </rPh>
    <phoneticPr fontId="3"/>
  </si>
  <si>
    <t>給料月額（基本給）</t>
    <rPh sb="0" eb="2">
      <t>キュウリョウ</t>
    </rPh>
    <rPh sb="2" eb="4">
      <t>ゲツガク</t>
    </rPh>
    <rPh sb="5" eb="7">
      <t>キホン</t>
    </rPh>
    <phoneticPr fontId="3"/>
  </si>
  <si>
    <t>）</t>
    <phoneticPr fontId="3"/>
  </si>
  <si>
    <t>標準報酬月額
（Ａ）</t>
    <rPh sb="0" eb="2">
      <t>ヒョウジュン</t>
    </rPh>
    <rPh sb="2" eb="4">
      <t>ホウシュウ</t>
    </rPh>
    <rPh sb="4" eb="6">
      <t>ゲツガク</t>
    </rPh>
    <phoneticPr fontId="3"/>
  </si>
  <si>
    <t>請求額算出シート（８割休職者用）</t>
    <rPh sb="0" eb="2">
      <t>セイキュウ</t>
    </rPh>
    <rPh sb="2" eb="3">
      <t>ガク</t>
    </rPh>
    <rPh sb="3" eb="5">
      <t>サンシュツ</t>
    </rPh>
    <rPh sb="10" eb="11">
      <t>ワリ</t>
    </rPh>
    <rPh sb="11" eb="13">
      <t>キュウショク</t>
    </rPh>
    <rPh sb="13" eb="14">
      <t>シャ</t>
    </rPh>
    <rPh sb="14" eb="15">
      <t>ヨウ</t>
    </rPh>
    <phoneticPr fontId="3"/>
  </si>
  <si>
    <t>内訳</t>
    <rPh sb="0" eb="2">
      <t>ウチワケ</t>
    </rPh>
    <phoneticPr fontId="3"/>
  </si>
  <si>
    <t>その他（</t>
    <rPh sb="2" eb="3">
      <t>タ</t>
    </rPh>
    <phoneticPr fontId="3"/>
  </si>
  <si>
    <t>（ｃ）</t>
    <phoneticPr fontId="3"/>
  </si>
  <si>
    <t>（ｄ）</t>
    <phoneticPr fontId="3"/>
  </si>
  <si>
    <t>×　１／２２　＝</t>
    <phoneticPr fontId="3"/>
  </si>
  <si>
    <t>×　２／３　＝</t>
    <phoneticPr fontId="3"/>
  </si>
  <si>
    <t>×　１／２６４　＝</t>
    <phoneticPr fontId="3"/>
  </si>
  <si>
    <t>勤務を要する
日の計算</t>
    <phoneticPr fontId="3"/>
  </si>
  <si>
    <t>給付日額及び報酬日額の計算</t>
    <phoneticPr fontId="3"/>
  </si>
  <si>
    <t>請求額算出シート（無給休職者用）</t>
    <rPh sb="0" eb="2">
      <t>セイキュウ</t>
    </rPh>
    <rPh sb="2" eb="3">
      <t>ガク</t>
    </rPh>
    <rPh sb="3" eb="5">
      <t>サンシュツ</t>
    </rPh>
    <rPh sb="9" eb="11">
      <t>ムキュウ</t>
    </rPh>
    <rPh sb="11" eb="13">
      <t>キュウショク</t>
    </rPh>
    <rPh sb="13" eb="14">
      <t>シャ</t>
    </rPh>
    <rPh sb="14" eb="15">
      <t>ヨウ</t>
    </rPh>
    <phoneticPr fontId="3"/>
  </si>
  <si>
    <t>請求額の計算</t>
    <phoneticPr fontId="3"/>
  </si>
  <si>
    <t>標準報酬</t>
    <rPh sb="0" eb="2">
      <t>ヒョウジュン</t>
    </rPh>
    <rPh sb="2" eb="4">
      <t>ホウシュウ</t>
    </rPh>
    <phoneticPr fontId="3"/>
  </si>
  <si>
    <t>月額</t>
    <rPh sb="0" eb="2">
      <t>ゲツガク</t>
    </rPh>
    <phoneticPr fontId="3"/>
  </si>
  <si>
    <t>＋</t>
    <phoneticPr fontId="3"/>
  </si>
  <si>
    <t>（１０円未満四捨五入）</t>
    <phoneticPr fontId="3"/>
  </si>
  <si>
    <t>適用
月数
（Ａ’）</t>
    <rPh sb="0" eb="2">
      <t>テキヨウ</t>
    </rPh>
    <rPh sb="3" eb="5">
      <t>ツキスウ</t>
    </rPh>
    <phoneticPr fontId="3"/>
  </si>
  <si>
    <t>標準報酬月額
（Ｂ）</t>
    <rPh sb="0" eb="2">
      <t>ヒョウジュン</t>
    </rPh>
    <rPh sb="2" eb="4">
      <t>ホウシュウ</t>
    </rPh>
    <rPh sb="4" eb="6">
      <t>ゲツガク</t>
    </rPh>
    <phoneticPr fontId="3"/>
  </si>
  <si>
    <t>勤 務 を
要する日
（Ｃ）</t>
    <rPh sb="0" eb="1">
      <t>ツトム</t>
    </rPh>
    <rPh sb="2" eb="3">
      <t>ム</t>
    </rPh>
    <rPh sb="6" eb="7">
      <t>ヨウ</t>
    </rPh>
    <rPh sb="9" eb="10">
      <t>ヒ</t>
    </rPh>
    <phoneticPr fontId="3"/>
  </si>
  <si>
    <t>適用
月数
（Ｂ’）</t>
    <rPh sb="0" eb="2">
      <t>テキヨウ</t>
    </rPh>
    <rPh sb="3" eb="5">
      <t>ツキスウ</t>
    </rPh>
    <phoneticPr fontId="3"/>
  </si>
  <si>
    <t>給付日額
（Ｄ）</t>
    <rPh sb="0" eb="2">
      <t>キュウフ</t>
    </rPh>
    <rPh sb="2" eb="4">
      <t>ニチガク</t>
    </rPh>
    <phoneticPr fontId="3"/>
  </si>
  <si>
    <t>×　１／（Ｃ）＝</t>
    <phoneticPr fontId="3"/>
  </si>
  <si>
    <t>報酬日額
（Ｅ）</t>
    <rPh sb="0" eb="2">
      <t>ホウシュウ</t>
    </rPh>
    <rPh sb="2" eb="4">
      <t>ニチガク</t>
    </rPh>
    <phoneticPr fontId="3"/>
  </si>
  <si>
    <t>年金日額
（Ｆ）</t>
    <rPh sb="0" eb="2">
      <t>ネンキン</t>
    </rPh>
    <rPh sb="2" eb="4">
      <t>ニチガク</t>
    </rPh>
    <phoneticPr fontId="3"/>
  </si>
  <si>
    <t>組合員
期　間</t>
    <rPh sb="0" eb="3">
      <t>クミアイイン</t>
    </rPh>
    <rPh sb="4" eb="5">
      <t>キ</t>
    </rPh>
    <rPh sb="6" eb="7">
      <t>アイダ</t>
    </rPh>
    <phoneticPr fontId="3"/>
  </si>
  <si>
    <t>適用日</t>
    <rPh sb="0" eb="2">
      <t>テキヨウ</t>
    </rPh>
    <rPh sb="2" eb="3">
      <t>ビ</t>
    </rPh>
    <phoneticPr fontId="3"/>
  </si>
  <si>
    <t>上限額</t>
    <rPh sb="0" eb="3">
      <t>ジョウゲンガク</t>
    </rPh>
    <phoneticPr fontId="3"/>
  </si>
  <si>
    <t>平成２８年　４月から</t>
    <rPh sb="0" eb="2">
      <t>ヘイセイ</t>
    </rPh>
    <rPh sb="4" eb="5">
      <t>ネン</t>
    </rPh>
    <rPh sb="7" eb="8">
      <t>ガツ</t>
    </rPh>
    <phoneticPr fontId="3"/>
  </si>
  <si>
    <t>平均標準
報酬月額</t>
    <rPh sb="0" eb="2">
      <t>ヘイキン</t>
    </rPh>
    <rPh sb="2" eb="4">
      <t>ヒョウジュン</t>
    </rPh>
    <rPh sb="5" eb="7">
      <t>ホウシュウ</t>
    </rPh>
    <rPh sb="7" eb="9">
      <t>ゲツガク</t>
    </rPh>
    <phoneticPr fontId="3"/>
  </si>
  <si>
    <t>標準報酬
日額の
上限額</t>
    <rPh sb="0" eb="2">
      <t>ヒョウジュン</t>
    </rPh>
    <rPh sb="2" eb="4">
      <t>ホウシュウ</t>
    </rPh>
    <rPh sb="5" eb="7">
      <t>ニチガク</t>
    </rPh>
    <rPh sb="9" eb="12">
      <t>ジョウゲンガク</t>
    </rPh>
    <phoneticPr fontId="3"/>
  </si>
  <si>
    <t>÷　１２　×　１／２２</t>
    <phoneticPr fontId="3"/>
  </si>
  <si>
    <t>対象年月、組合員期間の入力</t>
    <rPh sb="0" eb="2">
      <t>タイショウ</t>
    </rPh>
    <rPh sb="2" eb="3">
      <t>ネン</t>
    </rPh>
    <rPh sb="3" eb="4">
      <t>ツキ</t>
    </rPh>
    <rPh sb="5" eb="8">
      <t>クミアイイン</t>
    </rPh>
    <rPh sb="8" eb="10">
      <t>キカン</t>
    </rPh>
    <rPh sb="11" eb="13">
      <t>ニュウリョク</t>
    </rPh>
    <phoneticPr fontId="3"/>
  </si>
  <si>
    <t>標準報酬
日額
※</t>
    <rPh sb="0" eb="2">
      <t>ヒョウジュン</t>
    </rPh>
    <rPh sb="2" eb="4">
      <t>ホウシュウ</t>
    </rPh>
    <rPh sb="5" eb="7">
      <t>ニチガク</t>
    </rPh>
    <phoneticPr fontId="3"/>
  </si>
  <si>
    <t>支給開始年月</t>
    <rPh sb="0" eb="2">
      <t>シキュウ</t>
    </rPh>
    <rPh sb="2" eb="4">
      <t>カイシ</t>
    </rPh>
    <rPh sb="4" eb="5">
      <t>ネン</t>
    </rPh>
    <rPh sb="5" eb="6">
      <t>ツキ</t>
    </rPh>
    <phoneticPr fontId="3"/>
  </si>
  <si>
    <t>※組合員期間が１２月未満の方の標準報酬日額が次表の上限額以上となる場合、当該上限額が標準報酬日額となります。</t>
    <rPh sb="1" eb="4">
      <t>クミアイイン</t>
    </rPh>
    <rPh sb="4" eb="6">
      <t>キカン</t>
    </rPh>
    <rPh sb="9" eb="10">
      <t>ツキ</t>
    </rPh>
    <rPh sb="10" eb="12">
      <t>ミマン</t>
    </rPh>
    <rPh sb="13" eb="14">
      <t>カタ</t>
    </rPh>
    <rPh sb="15" eb="17">
      <t>ヒョウジュン</t>
    </rPh>
    <rPh sb="17" eb="19">
      <t>ホウシュウ</t>
    </rPh>
    <rPh sb="36" eb="38">
      <t>トウガイ</t>
    </rPh>
    <rPh sb="38" eb="41">
      <t>ジョウゲンガク</t>
    </rPh>
    <rPh sb="42" eb="44">
      <t>ヒョウジュン</t>
    </rPh>
    <rPh sb="44" eb="46">
      <t>ホウシュウ</t>
    </rPh>
    <rPh sb="46" eb="48">
      <t>ニチガク</t>
    </rPh>
    <phoneticPr fontId="3"/>
  </si>
  <si>
    <t>支給開始
年度</t>
    <rPh sb="0" eb="2">
      <t>シキュウ</t>
    </rPh>
    <rPh sb="2" eb="4">
      <t>カイシ</t>
    </rPh>
    <rPh sb="5" eb="7">
      <t>ネンド</t>
    </rPh>
    <phoneticPr fontId="3"/>
  </si>
  <si>
    <t>勤務を要する日（Ｃ）</t>
    <rPh sb="0" eb="1">
      <t>ツトム</t>
    </rPh>
    <rPh sb="1" eb="2">
      <t>ム</t>
    </rPh>
    <rPh sb="3" eb="4">
      <t>ヨウ</t>
    </rPh>
    <rPh sb="6" eb="7">
      <t>ヒ</t>
    </rPh>
    <phoneticPr fontId="3"/>
  </si>
  <si>
    <t>　過去1年間に適用されていた標準報酬月額およびその適用月数を入力してください。1年の間に標準報酬月額が変わっている場合は、ＡおよびＡ´には直近の標準報酬月額と適用されていた月数を、Ｂにその前に適用されていた標準報酬月額を入力してください。</t>
    <rPh sb="1" eb="3">
      <t>カコ</t>
    </rPh>
    <rPh sb="4" eb="5">
      <t>ネン</t>
    </rPh>
    <rPh sb="5" eb="6">
      <t>アイダ</t>
    </rPh>
    <rPh sb="7" eb="9">
      <t>テキヨウ</t>
    </rPh>
    <rPh sb="14" eb="16">
      <t>ヒョウジュン</t>
    </rPh>
    <rPh sb="16" eb="18">
      <t>ホウシュウ</t>
    </rPh>
    <rPh sb="18" eb="20">
      <t>ゲツガク</t>
    </rPh>
    <rPh sb="25" eb="27">
      <t>テキヨウ</t>
    </rPh>
    <rPh sb="27" eb="29">
      <t>ツキスウ</t>
    </rPh>
    <rPh sb="30" eb="32">
      <t>ニュウリョク</t>
    </rPh>
    <rPh sb="40" eb="41">
      <t>ネン</t>
    </rPh>
    <rPh sb="42" eb="43">
      <t>アイダ</t>
    </rPh>
    <rPh sb="44" eb="46">
      <t>ヒョウジュン</t>
    </rPh>
    <rPh sb="46" eb="48">
      <t>ホウシュウ</t>
    </rPh>
    <rPh sb="48" eb="50">
      <t>ゲツガク</t>
    </rPh>
    <rPh sb="51" eb="52">
      <t>カ</t>
    </rPh>
    <rPh sb="57" eb="59">
      <t>バアイ</t>
    </rPh>
    <rPh sb="69" eb="71">
      <t>チョッキン</t>
    </rPh>
    <rPh sb="72" eb="74">
      <t>ヒョウジュン</t>
    </rPh>
    <rPh sb="74" eb="76">
      <t>ホウシュウ</t>
    </rPh>
    <rPh sb="76" eb="78">
      <t>ゲツガク</t>
    </rPh>
    <rPh sb="79" eb="81">
      <t>テキヨウ</t>
    </rPh>
    <rPh sb="86" eb="88">
      <t>ツキスウ</t>
    </rPh>
    <rPh sb="94" eb="95">
      <t>マエ</t>
    </rPh>
    <rPh sb="96" eb="98">
      <t>テキヨウ</t>
    </rPh>
    <rPh sb="103" eb="105">
      <t>ヒョウジュン</t>
    </rPh>
    <rPh sb="105" eb="107">
      <t>ホウシュウ</t>
    </rPh>
    <rPh sb="107" eb="109">
      <t>ゲツガク</t>
    </rPh>
    <rPh sb="110" eb="112">
      <t>ニュウリョク</t>
    </rPh>
    <phoneticPr fontId="3"/>
  </si>
  <si>
    <t>元号コード</t>
    <rPh sb="0" eb="2">
      <t>ゲンゴウ</t>
    </rPh>
    <phoneticPr fontId="3"/>
  </si>
  <si>
    <t>昭和</t>
    <rPh sb="0" eb="2">
      <t>ショウワ</t>
    </rPh>
    <phoneticPr fontId="3"/>
  </si>
  <si>
    <t>平成</t>
    <rPh sb="0" eb="2">
      <t>ヘイセイ</t>
    </rPh>
    <phoneticPr fontId="3"/>
  </si>
  <si>
    <t>（円未満切り捨て）</t>
    <rPh sb="1" eb="2">
      <t>エン</t>
    </rPh>
    <rPh sb="2" eb="4">
      <t>ミマン</t>
    </rPh>
    <rPh sb="4" eb="5">
      <t>キ</t>
    </rPh>
    <rPh sb="6" eb="7">
      <t>ス</t>
    </rPh>
    <phoneticPr fontId="3"/>
  </si>
  <si>
    <t>＝</t>
    <phoneticPr fontId="3"/>
  </si>
  <si>
    <t>報酬日額
(ｃ)＋(ｄ)
=（Ｅ）</t>
    <rPh sb="0" eb="2">
      <t>ホウシュウ</t>
    </rPh>
    <rPh sb="2" eb="4">
      <t>ニチガク</t>
    </rPh>
    <phoneticPr fontId="3"/>
  </si>
  <si>
    <t>休職中に支給される実際の給与額</t>
    <rPh sb="0" eb="3">
      <t>キュウショクチュウ</t>
    </rPh>
    <rPh sb="4" eb="6">
      <t>シキュウ</t>
    </rPh>
    <rPh sb="9" eb="11">
      <t>ジッサイ</t>
    </rPh>
    <rPh sb="12" eb="15">
      <t>キュウヨガク</t>
    </rPh>
    <phoneticPr fontId="3"/>
  </si>
  <si>
    <t>義務教育特別手当</t>
    <rPh sb="0" eb="2">
      <t>ギム</t>
    </rPh>
    <rPh sb="2" eb="4">
      <t>キョウイク</t>
    </rPh>
    <rPh sb="4" eb="6">
      <t>トクベツ</t>
    </rPh>
    <rPh sb="6" eb="8">
      <t>テアテ</t>
    </rPh>
    <phoneticPr fontId="3"/>
  </si>
  <si>
    <t>計（ａ）</t>
    <rPh sb="0" eb="1">
      <t>ケイ</t>
    </rPh>
    <phoneticPr fontId="3"/>
  </si>
  <si>
    <t>計（ｂ）</t>
    <rPh sb="0" eb="1">
      <t>ケイ</t>
    </rPh>
    <phoneticPr fontId="3"/>
  </si>
  <si>
    <t>内訳の上半分（ａ）には日々の勤務に対して支給されると考えられるものを、下半分（ｂ）には日々とは関係なく支給されると考えられるものを入力してください。</t>
    <rPh sb="65" eb="67">
      <t>ニュウリョク</t>
    </rPh>
    <phoneticPr fontId="3"/>
  </si>
  <si>
    <t>※１.</t>
    <phoneticPr fontId="3"/>
  </si>
  <si>
    <t>※2.</t>
    <phoneticPr fontId="3"/>
  </si>
  <si>
    <t>報酬日額（Ｄ）　＞　給付日額（Ｃ）　のときは傷病手当金の給付はありません。</t>
    <phoneticPr fontId="3"/>
  </si>
  <si>
    <t>※3．</t>
    <phoneticPr fontId="3"/>
  </si>
  <si>
    <t>年金日額（Ｅ）　＞　（給付日額（Ｃ）－報酬日額（Ｄ））　のときは傷病手当金の給付はありません。</t>
    <phoneticPr fontId="3"/>
  </si>
  <si>
    <t>※4.年金日額（Ｅ）　＞　給付日額（Ｃ）　のときは傷病手当金の給付はありません。</t>
    <rPh sb="3" eb="5">
      <t>ネンキン</t>
    </rPh>
    <rPh sb="25" eb="27">
      <t>ショウビョウ</t>
    </rPh>
    <rPh sb="27" eb="29">
      <t>テアテ</t>
    </rPh>
    <rPh sb="29" eb="30">
      <t>キン</t>
    </rPh>
    <rPh sb="31" eb="33">
      <t>キュウフ</t>
    </rPh>
    <phoneticPr fontId="3"/>
  </si>
  <si>
    <r>
      <t>計（ａ）＋（ｂ）　</t>
    </r>
    <r>
      <rPr>
        <b/>
        <sz val="8"/>
        <rFont val="ＭＳ 明朝"/>
        <family val="1"/>
        <charset val="128"/>
      </rPr>
      <t>※1</t>
    </r>
    <rPh sb="0" eb="1">
      <t>ケイ</t>
    </rPh>
    <phoneticPr fontId="3"/>
  </si>
  <si>
    <r>
      <t>請求額の計算</t>
    </r>
    <r>
      <rPr>
        <b/>
        <sz val="8"/>
        <rFont val="ＭＳ ゴシック"/>
        <family val="3"/>
        <charset val="128"/>
      </rPr>
      <t>※2</t>
    </r>
    <phoneticPr fontId="3"/>
  </si>
  <si>
    <r>
      <t>年金額との調整</t>
    </r>
    <r>
      <rPr>
        <b/>
        <sz val="8"/>
        <rFont val="ＭＳ ゴシック"/>
        <family val="3"/>
        <charset val="128"/>
      </rPr>
      <t>※3</t>
    </r>
    <phoneticPr fontId="3"/>
  </si>
  <si>
    <r>
      <t>年金額との調整</t>
    </r>
    <r>
      <rPr>
        <b/>
        <sz val="8"/>
        <rFont val="ＭＳ ゴシック"/>
        <family val="3"/>
        <charset val="128"/>
      </rPr>
      <t>※4</t>
    </r>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</si>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</sst>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9">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sz val="8"/>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10"/>
      <name val="ＭＳ 明朝"/>
      <family val="1"/>
      <charset val="128"/>
    </font>
    <font>
      <b/>
      <sz val="8"/>
      <name val="ＭＳ 明朝"/>
      <family val="1"/>
      <charset val="128"/>
    </font>
    <font>
      <sz val="12"/>
      <name val="ＭＳ 明朝"/>
      <family val="1"/>
      <charset val="128"/>
    </font>
    <font>
      <sz val="14"/>
      <name val="ＭＳ 明朝"/>
      <family val="1"/>
      <charset val="128"/>
    </font>
    <font>
      <sz val="11"/>
      <name val="ＭＳ 明朝"/>
      <family val="1"/>
      <charset val="128"/>
    </font>
    <font>
      <b/>
      <sz val="9"/>
      <color theme="0"/>
      <name val="ＭＳ 明朝"/>
      <family val="1"/>
      <charset val="128"/>
    </font>
    <font>
      <b/>
      <sz val="8"/>
      <name val="ＭＳ ゴシック"/>
      <family val="3"/>
      <charset val="128"/>
    </font>
    <font>
      <sz val="8"/>
      <color theme="1"/>
      <name val="ＭＳ 明朝"/>
      <family val="1"/>
      <charset val="128"/>
    </font>
    <font>
      <sz val="8"/>
      <color theme="0"/>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bgColor indexed="64"/>
      </patternFill>
    </fill>
  </fills>
  <borders count="102">
    <border>
      <left/>
      <right/>
      <top/>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ck">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right/>
      <top style="thick">
        <color indexed="64"/>
      </top>
      <bottom style="thin">
        <color indexed="64"/>
      </bottom>
      <diagonal/>
    </border>
    <border>
      <left style="thin">
        <color indexed="64"/>
      </left>
      <right style="thin">
        <color indexed="64"/>
      </right>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double">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ck">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ck">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ck">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cellStyleXfs>
  <cellXfs count="357">
    <xf numFmtId="0" fontId="0" fillId="0" borderId="0" xfId="0">
      <alignment vertical="center"/>
    </xf>
    <xf numFmtId="0" fontId="4" fillId="0" borderId="0" xfId="0" applyFont="1">
      <alignment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38" fontId="4" fillId="0" borderId="17" xfId="3" applyFont="1" applyBorder="1">
      <alignment vertical="center"/>
    </xf>
    <xf numFmtId="38" fontId="4" fillId="0" borderId="3" xfId="3" applyFont="1" applyBorder="1">
      <alignment vertical="center"/>
    </xf>
    <xf numFmtId="38" fontId="4" fillId="0" borderId="23" xfId="3" applyFont="1" applyBorder="1">
      <alignment vertical="center"/>
    </xf>
    <xf numFmtId="38" fontId="4" fillId="0" borderId="34" xfId="3" applyFont="1" applyBorder="1">
      <alignment vertical="center"/>
    </xf>
    <xf numFmtId="38" fontId="4" fillId="0" borderId="35" xfId="3" applyFont="1" applyBorder="1">
      <alignment vertical="center"/>
    </xf>
    <xf numFmtId="38" fontId="4" fillId="0" borderId="36" xfId="3" applyFont="1" applyBorder="1">
      <alignment vertical="center"/>
    </xf>
    <xf numFmtId="38" fontId="4" fillId="0" borderId="37" xfId="3" applyFont="1" applyBorder="1">
      <alignment vertical="center"/>
    </xf>
    <xf numFmtId="38" fontId="4" fillId="0" borderId="38" xfId="3" applyFont="1" applyBorder="1">
      <alignment vertical="center"/>
    </xf>
    <xf numFmtId="38" fontId="4" fillId="0" borderId="39" xfId="3" applyFont="1" applyBorder="1">
      <alignment vertical="center"/>
    </xf>
    <xf numFmtId="38" fontId="4" fillId="0" borderId="40" xfId="3" applyFont="1" applyBorder="1">
      <alignment vertical="center"/>
    </xf>
    <xf numFmtId="38" fontId="4" fillId="0" borderId="41" xfId="3" applyFont="1" applyBorder="1">
      <alignment vertical="center"/>
    </xf>
    <xf numFmtId="38" fontId="4" fillId="0" borderId="42" xfId="3" applyFont="1" applyBorder="1">
      <alignment vertical="center"/>
    </xf>
    <xf numFmtId="38" fontId="4" fillId="0" borderId="43" xfId="3" applyFont="1" applyBorder="1">
      <alignment vertical="center"/>
    </xf>
    <xf numFmtId="38" fontId="4" fillId="0" borderId="44" xfId="3" applyFont="1" applyBorder="1">
      <alignment vertical="center"/>
    </xf>
    <xf numFmtId="38" fontId="4" fillId="0" borderId="45" xfId="3" applyFont="1" applyBorder="1">
      <alignment vertical="center"/>
    </xf>
    <xf numFmtId="38" fontId="4" fillId="0" borderId="46" xfId="3" applyFont="1" applyBorder="1">
      <alignment vertical="center"/>
    </xf>
    <xf numFmtId="38" fontId="4" fillId="0" borderId="47" xfId="3" applyFont="1" applyBorder="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Alignment="1" applyProtection="1">
      <alignment vertical="center"/>
    </xf>
    <xf numFmtId="0" fontId="6" fillId="0" borderId="0" xfId="0" applyFont="1" applyBorder="1" applyProtection="1">
      <alignment vertical="center"/>
    </xf>
    <xf numFmtId="0" fontId="9" fillId="0" borderId="0" xfId="0" applyFont="1" applyFill="1" applyBorder="1" applyAlignment="1" applyProtection="1">
      <alignment vertical="center"/>
    </xf>
    <xf numFmtId="0" fontId="9" fillId="0" borderId="0" xfId="0" applyFont="1" applyBorder="1" applyAlignment="1" applyProtection="1">
      <alignment vertical="center"/>
    </xf>
    <xf numFmtId="0" fontId="6" fillId="0" borderId="26" xfId="0" applyFont="1" applyBorder="1" applyProtection="1">
      <alignment vertical="center"/>
    </xf>
    <xf numFmtId="0" fontId="6" fillId="0" borderId="52" xfId="0" applyFont="1" applyFill="1" applyBorder="1" applyAlignment="1" applyProtection="1">
      <alignment horizontal="center" vertical="center" wrapText="1"/>
    </xf>
    <xf numFmtId="0" fontId="6" fillId="0" borderId="0" xfId="0" applyFont="1" applyFill="1" applyBorder="1" applyAlignment="1" applyProtection="1">
      <alignment vertical="top"/>
    </xf>
    <xf numFmtId="0" fontId="6" fillId="0" borderId="2" xfId="0" applyFont="1" applyBorder="1" applyProtection="1">
      <alignment vertical="center"/>
    </xf>
    <xf numFmtId="0" fontId="6" fillId="0" borderId="0" xfId="0" applyFont="1" applyProtection="1">
      <alignment vertical="center"/>
    </xf>
    <xf numFmtId="0" fontId="6" fillId="0" borderId="30" xfId="0" applyFont="1" applyBorder="1" applyProtection="1">
      <alignment vertical="center"/>
    </xf>
    <xf numFmtId="0" fontId="2" fillId="0" borderId="0" xfId="0" applyFont="1" applyBorder="1" applyAlignment="1" applyProtection="1">
      <alignment vertical="center" wrapText="1"/>
    </xf>
    <xf numFmtId="0" fontId="2" fillId="0" borderId="15" xfId="0" applyFont="1" applyBorder="1" applyAlignment="1" applyProtection="1">
      <alignment vertical="center" wrapText="1"/>
    </xf>
    <xf numFmtId="0" fontId="6" fillId="0" borderId="10" xfId="0" applyFont="1" applyFill="1" applyBorder="1" applyProtection="1">
      <alignment vertical="center"/>
    </xf>
    <xf numFmtId="0" fontId="6" fillId="0" borderId="10" xfId="0" applyFont="1" applyFill="1" applyBorder="1" applyAlignment="1" applyProtection="1">
      <alignment horizontal="right" vertical="center" indent="1"/>
    </xf>
    <xf numFmtId="0" fontId="6" fillId="0" borderId="10" xfId="0" applyFont="1" applyFill="1" applyBorder="1" applyAlignment="1" applyProtection="1">
      <alignment vertical="center"/>
    </xf>
    <xf numFmtId="0" fontId="2" fillId="0" borderId="10" xfId="0" applyFont="1" applyFill="1" applyBorder="1" applyAlignment="1" applyProtection="1">
      <alignment vertical="center"/>
    </xf>
    <xf numFmtId="0" fontId="6" fillId="0" borderId="27" xfId="0" applyFont="1" applyFill="1" applyBorder="1" applyProtection="1">
      <alignment vertical="center"/>
    </xf>
    <xf numFmtId="0" fontId="6" fillId="0" borderId="0" xfId="0" applyFont="1" applyFill="1" applyProtection="1">
      <alignment vertical="center"/>
    </xf>
    <xf numFmtId="0" fontId="6" fillId="0" borderId="11" xfId="0" applyFont="1" applyBorder="1" applyProtection="1">
      <alignment vertical="center"/>
    </xf>
    <xf numFmtId="0" fontId="6" fillId="0" borderId="0" xfId="0" applyNumberFormat="1" applyFont="1" applyFill="1" applyBorder="1" applyAlignment="1" applyProtection="1">
      <alignment horizontal="center" vertical="center"/>
    </xf>
    <xf numFmtId="3" fontId="6" fillId="0" borderId="0" xfId="0" applyNumberFormat="1" applyFont="1" applyFill="1" applyBorder="1" applyAlignment="1" applyProtection="1">
      <alignment horizontal="right" vertical="center" indent="1"/>
    </xf>
    <xf numFmtId="0" fontId="2" fillId="0" borderId="0" xfId="0" applyFont="1" applyBorder="1" applyAlignment="1" applyProtection="1">
      <alignment horizontal="right" vertical="center" indent="1"/>
    </xf>
    <xf numFmtId="0" fontId="6" fillId="0" borderId="15" xfId="0" applyFont="1" applyBorder="1" applyProtection="1">
      <alignment vertical="center"/>
    </xf>
    <xf numFmtId="38" fontId="6" fillId="0" borderId="15" xfId="3" applyFont="1" applyBorder="1" applyAlignment="1" applyProtection="1">
      <alignment vertical="center"/>
    </xf>
    <xf numFmtId="0" fontId="6" fillId="0" borderId="62" xfId="0" applyFont="1" applyBorder="1" applyProtection="1">
      <alignment vertical="center"/>
    </xf>
    <xf numFmtId="0" fontId="6" fillId="0" borderId="10" xfId="0" applyFont="1" applyBorder="1" applyProtection="1">
      <alignment vertical="center"/>
    </xf>
    <xf numFmtId="38" fontId="6" fillId="0" borderId="10" xfId="3" applyFont="1" applyBorder="1" applyAlignment="1" applyProtection="1">
      <alignment vertical="center"/>
    </xf>
    <xf numFmtId="0" fontId="6" fillId="0" borderId="27" xfId="0" applyFont="1" applyBorder="1" applyProtection="1">
      <alignment vertical="center"/>
    </xf>
    <xf numFmtId="38" fontId="6" fillId="0" borderId="0" xfId="3" applyFont="1" applyBorder="1" applyAlignment="1" applyProtection="1">
      <alignment vertical="center"/>
    </xf>
    <xf numFmtId="38" fontId="9" fillId="0" borderId="10" xfId="3" applyFont="1" applyBorder="1" applyAlignment="1" applyProtection="1">
      <alignment horizontal="right" vertical="center" indent="1"/>
    </xf>
    <xf numFmtId="0" fontId="9" fillId="0" borderId="10" xfId="0" applyFont="1" applyBorder="1" applyAlignment="1" applyProtection="1">
      <alignment horizontal="right" vertical="center" indent="1"/>
    </xf>
    <xf numFmtId="0" fontId="6" fillId="0" borderId="28" xfId="0" applyFont="1" applyBorder="1" applyProtection="1">
      <alignment vertical="center"/>
    </xf>
    <xf numFmtId="38" fontId="10" fillId="0" borderId="0" xfId="3" applyFont="1" applyBorder="1" applyAlignment="1" applyProtection="1">
      <alignment vertical="center"/>
    </xf>
    <xf numFmtId="0" fontId="6" fillId="0" borderId="70" xfId="0" applyFont="1" applyFill="1" applyBorder="1" applyAlignment="1" applyProtection="1">
      <alignment vertical="center"/>
    </xf>
    <xf numFmtId="0" fontId="6" fillId="0" borderId="70" xfId="0" applyFont="1" applyFill="1" applyBorder="1" applyProtection="1">
      <alignment vertical="center"/>
    </xf>
    <xf numFmtId="0" fontId="6" fillId="0" borderId="70" xfId="0" applyFont="1" applyBorder="1" applyProtection="1">
      <alignment vertical="center"/>
    </xf>
    <xf numFmtId="0" fontId="6" fillId="0" borderId="19" xfId="0" applyFont="1" applyFill="1" applyBorder="1" applyAlignment="1" applyProtection="1">
      <alignment vertical="center"/>
    </xf>
    <xf numFmtId="0" fontId="6" fillId="0" borderId="19" xfId="0" applyFont="1" applyFill="1" applyBorder="1" applyProtection="1">
      <alignment vertical="center"/>
    </xf>
    <xf numFmtId="0" fontId="6" fillId="0" borderId="19" xfId="0" applyFont="1" applyBorder="1" applyProtection="1">
      <alignment vertical="center"/>
    </xf>
    <xf numFmtId="0" fontId="6" fillId="0" borderId="18" xfId="0" applyFont="1" applyFill="1" applyBorder="1" applyAlignment="1" applyProtection="1">
      <alignment vertical="center"/>
    </xf>
    <xf numFmtId="0" fontId="6" fillId="0" borderId="73"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5" xfId="0" applyFont="1" applyBorder="1" applyProtection="1">
      <alignment vertical="center"/>
    </xf>
    <xf numFmtId="0" fontId="6" fillId="0" borderId="74" xfId="0" applyFont="1" applyFill="1" applyBorder="1" applyAlignment="1" applyProtection="1">
      <alignment vertical="center"/>
    </xf>
    <xf numFmtId="0" fontId="6" fillId="0" borderId="75" xfId="0" applyFont="1" applyFill="1" applyBorder="1" applyAlignment="1" applyProtection="1">
      <alignment vertical="center"/>
    </xf>
    <xf numFmtId="0" fontId="6" fillId="0" borderId="75" xfId="0" applyFont="1" applyBorder="1" applyProtection="1">
      <alignment vertical="center"/>
    </xf>
    <xf numFmtId="0" fontId="6" fillId="0" borderId="56" xfId="0" applyFont="1" applyBorder="1" applyProtection="1">
      <alignment vertical="center"/>
    </xf>
    <xf numFmtId="0" fontId="6" fillId="0" borderId="80" xfId="0" applyFont="1" applyFill="1" applyBorder="1" applyAlignment="1" applyProtection="1">
      <alignment horizontal="center" vertical="center" wrapText="1"/>
    </xf>
    <xf numFmtId="0" fontId="6" fillId="0" borderId="58" xfId="0" applyFont="1" applyBorder="1" applyProtection="1">
      <alignment vertical="center"/>
    </xf>
    <xf numFmtId="0" fontId="6" fillId="0" borderId="59" xfId="0" applyFont="1" applyFill="1" applyBorder="1" applyAlignment="1" applyProtection="1">
      <alignment horizontal="center" vertical="center" wrapText="1"/>
    </xf>
    <xf numFmtId="0" fontId="6" fillId="4" borderId="13" xfId="0" applyFont="1" applyFill="1" applyBorder="1" applyProtection="1">
      <alignment vertical="center"/>
    </xf>
    <xf numFmtId="0" fontId="8" fillId="4" borderId="13" xfId="0" applyFont="1" applyFill="1" applyBorder="1" applyProtection="1">
      <alignment vertical="center"/>
    </xf>
    <xf numFmtId="0" fontId="6" fillId="4" borderId="53" xfId="0" applyFont="1" applyFill="1" applyBorder="1" applyProtection="1">
      <alignment vertical="center"/>
    </xf>
    <xf numFmtId="0" fontId="8" fillId="4" borderId="13" xfId="0" applyFont="1" applyFill="1" applyBorder="1" applyAlignment="1" applyProtection="1">
      <alignment vertical="center"/>
    </xf>
    <xf numFmtId="38" fontId="6" fillId="4" borderId="13" xfId="3" applyFont="1" applyFill="1" applyBorder="1" applyAlignment="1" applyProtection="1">
      <alignment vertical="center"/>
    </xf>
    <xf numFmtId="0" fontId="6" fillId="4" borderId="81" xfId="0" applyFont="1" applyFill="1" applyBorder="1" applyProtection="1">
      <alignment vertical="center"/>
    </xf>
    <xf numFmtId="0" fontId="6" fillId="0" borderId="29" xfId="0" applyFont="1" applyFill="1" applyBorder="1" applyProtection="1">
      <alignment vertical="center"/>
    </xf>
    <xf numFmtId="0" fontId="6" fillId="0" borderId="29" xfId="0" applyFont="1" applyBorder="1" applyProtection="1">
      <alignment vertical="center"/>
    </xf>
    <xf numFmtId="0" fontId="6" fillId="0" borderId="67" xfId="0" applyFont="1" applyBorder="1" applyProtection="1">
      <alignment vertical="center"/>
    </xf>
    <xf numFmtId="0" fontId="6" fillId="0" borderId="0" xfId="0" applyFont="1" applyFill="1" applyBorder="1" applyProtection="1">
      <alignment vertical="center"/>
    </xf>
    <xf numFmtId="38" fontId="6" fillId="0" borderId="0" xfId="3" applyFont="1" applyFill="1" applyBorder="1" applyAlignment="1" applyProtection="1">
      <alignment vertical="center"/>
    </xf>
    <xf numFmtId="38" fontId="6" fillId="0" borderId="0" xfId="3" applyNumberFormat="1" applyFont="1" applyFill="1" applyBorder="1" applyAlignment="1" applyProtection="1">
      <alignment vertical="center"/>
    </xf>
    <xf numFmtId="38" fontId="6" fillId="0" borderId="0" xfId="0" applyNumberFormat="1" applyFont="1" applyFill="1" applyBorder="1" applyAlignment="1" applyProtection="1">
      <alignment vertical="center"/>
    </xf>
    <xf numFmtId="38" fontId="6" fillId="0" borderId="0" xfId="3" applyNumberFormat="1" applyFont="1" applyFill="1" applyBorder="1" applyAlignment="1" applyProtection="1">
      <alignment vertical="center" textRotation="255"/>
    </xf>
    <xf numFmtId="38" fontId="9" fillId="0" borderId="19" xfId="3" applyNumberFormat="1" applyFont="1" applyFill="1" applyBorder="1" applyAlignment="1" applyProtection="1">
      <alignment vertical="center"/>
    </xf>
    <xf numFmtId="38" fontId="9" fillId="0" borderId="70" xfId="3" applyNumberFormat="1" applyFont="1" applyFill="1" applyBorder="1" applyAlignment="1" applyProtection="1">
      <alignment vertical="center"/>
    </xf>
    <xf numFmtId="0" fontId="12" fillId="0" borderId="0" xfId="0" applyFont="1" applyFill="1" applyBorder="1" applyAlignment="1" applyProtection="1">
      <alignment horizontal="center" vertical="center"/>
    </xf>
    <xf numFmtId="0" fontId="9" fillId="0" borderId="0" xfId="0" applyFont="1" applyAlignment="1" applyProtection="1">
      <alignment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36" xfId="0" applyFont="1" applyBorder="1" applyAlignment="1">
      <alignment horizontal="center" vertical="center"/>
    </xf>
    <xf numFmtId="0" fontId="4" fillId="0" borderId="40" xfId="0" applyFont="1" applyBorder="1" applyAlignment="1">
      <alignment horizontal="center" vertical="center"/>
    </xf>
    <xf numFmtId="0" fontId="4" fillId="0" borderId="44" xfId="0" applyFont="1" applyBorder="1" applyAlignment="1">
      <alignment horizontal="center" vertical="center"/>
    </xf>
    <xf numFmtId="0" fontId="6" fillId="0" borderId="66" xfId="0" applyFont="1" applyFill="1" applyBorder="1" applyAlignment="1" applyProtection="1">
      <alignment horizontal="center" vertical="center" wrapText="1"/>
    </xf>
    <xf numFmtId="0" fontId="6" fillId="0" borderId="10" xfId="0" applyFont="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5" fillId="0" borderId="0" xfId="0" applyFont="1" applyBorder="1" applyAlignment="1" applyProtection="1">
      <alignment vertical="center"/>
    </xf>
    <xf numFmtId="0" fontId="6" fillId="0" borderId="2" xfId="0"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0" xfId="0" applyFont="1" applyFill="1" applyBorder="1" applyAlignment="1" applyProtection="1">
      <alignment horizontal="center" vertical="top"/>
    </xf>
    <xf numFmtId="0" fontId="6" fillId="0" borderId="4" xfId="0" applyFont="1" applyBorder="1" applyAlignment="1" applyProtection="1">
      <alignment horizontal="center" vertical="center"/>
    </xf>
    <xf numFmtId="38" fontId="7" fillId="0" borderId="0" xfId="3" applyNumberFormat="1" applyFont="1" applyBorder="1" applyAlignment="1" applyProtection="1">
      <alignment vertical="center"/>
    </xf>
    <xf numFmtId="0" fontId="6" fillId="0" borderId="1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2" fillId="0" borderId="30" xfId="0" applyFont="1" applyBorder="1" applyAlignment="1" applyProtection="1">
      <alignment vertical="center" wrapText="1"/>
    </xf>
    <xf numFmtId="0" fontId="6" fillId="0" borderId="26" xfId="0" applyFont="1" applyBorder="1" applyAlignment="1" applyProtection="1">
      <alignment horizontal="center" vertical="center"/>
    </xf>
    <xf numFmtId="0" fontId="6" fillId="0" borderId="26" xfId="0" applyFont="1" applyFill="1" applyBorder="1" applyAlignment="1" applyProtection="1">
      <alignment vertical="top"/>
    </xf>
    <xf numFmtId="0" fontId="9" fillId="0" borderId="10" xfId="0" applyFont="1" applyBorder="1" applyAlignment="1" applyProtection="1">
      <alignment vertical="center"/>
    </xf>
    <xf numFmtId="0" fontId="9" fillId="0" borderId="16" xfId="0" applyFont="1" applyBorder="1" applyAlignment="1" applyProtection="1">
      <alignment vertical="center"/>
    </xf>
    <xf numFmtId="0" fontId="6" fillId="4" borderId="14" xfId="0" applyFont="1" applyFill="1" applyBorder="1" applyProtection="1">
      <alignment vertical="center"/>
    </xf>
    <xf numFmtId="0" fontId="6" fillId="4" borderId="12" xfId="0" applyFont="1" applyFill="1" applyBorder="1" applyProtection="1">
      <alignment vertical="center"/>
    </xf>
    <xf numFmtId="0" fontId="2" fillId="0" borderId="9" xfId="0" applyFont="1" applyFill="1" applyBorder="1" applyAlignment="1" applyProtection="1">
      <alignment vertical="center"/>
    </xf>
    <xf numFmtId="38" fontId="4" fillId="0" borderId="86" xfId="3" applyFont="1" applyBorder="1">
      <alignment vertical="center"/>
    </xf>
    <xf numFmtId="38" fontId="4" fillId="0" borderId="87" xfId="3" applyFont="1" applyBorder="1">
      <alignment vertical="center"/>
    </xf>
    <xf numFmtId="38" fontId="4" fillId="0" borderId="88" xfId="3" applyFont="1" applyBorder="1">
      <alignment vertical="center"/>
    </xf>
    <xf numFmtId="38" fontId="4" fillId="0" borderId="89" xfId="3" applyFont="1" applyBorder="1">
      <alignment vertical="center"/>
    </xf>
    <xf numFmtId="0" fontId="9" fillId="0" borderId="92" xfId="0" applyFont="1" applyBorder="1" applyAlignment="1" applyProtection="1">
      <alignment vertical="center"/>
    </xf>
    <xf numFmtId="38" fontId="4" fillId="0" borderId="11" xfId="3" applyFont="1" applyBorder="1">
      <alignment vertical="center"/>
    </xf>
    <xf numFmtId="38" fontId="4" fillId="0" borderId="69" xfId="3" applyFont="1" applyBorder="1">
      <alignment vertical="center"/>
    </xf>
    <xf numFmtId="38" fontId="4" fillId="0" borderId="76" xfId="3" applyFont="1" applyBorder="1">
      <alignment vertical="center"/>
    </xf>
    <xf numFmtId="0" fontId="8" fillId="4" borderId="53" xfId="0" applyFont="1" applyFill="1" applyBorder="1" applyProtection="1">
      <alignment vertical="center"/>
    </xf>
    <xf numFmtId="0" fontId="6" fillId="0" borderId="26" xfId="0" applyNumberFormat="1" applyFont="1" applyFill="1" applyBorder="1" applyAlignment="1" applyProtection="1">
      <alignment horizontal="center" vertical="center"/>
    </xf>
    <xf numFmtId="3" fontId="6" fillId="0" borderId="26" xfId="0" applyNumberFormat="1" applyFont="1" applyFill="1" applyBorder="1" applyAlignment="1" applyProtection="1">
      <alignment horizontal="right" vertical="center" indent="1"/>
    </xf>
    <xf numFmtId="0" fontId="6" fillId="0" borderId="26" xfId="0" applyFont="1" applyFill="1" applyBorder="1" applyAlignment="1" applyProtection="1">
      <alignment vertical="center"/>
    </xf>
    <xf numFmtId="0" fontId="6" fillId="0" borderId="26" xfId="0" applyFont="1" applyFill="1" applyBorder="1" applyAlignment="1" applyProtection="1">
      <alignment vertical="distributed" textRotation="255" indent="3"/>
    </xf>
    <xf numFmtId="0" fontId="9" fillId="0" borderId="26" xfId="0" applyFont="1" applyBorder="1" applyAlignment="1" applyProtection="1">
      <alignment vertical="center"/>
    </xf>
    <xf numFmtId="0" fontId="9" fillId="0" borderId="27" xfId="0" applyFont="1" applyBorder="1" applyAlignment="1" applyProtection="1">
      <alignment vertical="center"/>
    </xf>
    <xf numFmtId="0" fontId="6" fillId="0" borderId="26" xfId="0" applyFont="1" applyFill="1" applyBorder="1" applyAlignment="1" applyProtection="1">
      <alignment horizontal="center" vertical="top"/>
    </xf>
    <xf numFmtId="0" fontId="13" fillId="0" borderId="0" xfId="0" applyFont="1" applyFill="1" applyBorder="1" applyAlignment="1" applyProtection="1">
      <alignment vertical="center"/>
    </xf>
    <xf numFmtId="0" fontId="8" fillId="0" borderId="0" xfId="0" applyFont="1" applyFill="1" applyBorder="1" applyProtection="1">
      <alignment vertical="center"/>
    </xf>
    <xf numFmtId="38" fontId="7" fillId="0" borderId="0" xfId="3" applyNumberFormat="1" applyFont="1" applyFill="1" applyBorder="1" applyAlignment="1" applyProtection="1">
      <alignment vertical="center"/>
    </xf>
    <xf numFmtId="0" fontId="4" fillId="0" borderId="85" xfId="0" applyFont="1" applyBorder="1" applyAlignment="1">
      <alignment horizontal="center" vertical="center"/>
    </xf>
    <xf numFmtId="38" fontId="4" fillId="0" borderId="95" xfId="3" applyFont="1" applyBorder="1">
      <alignment vertical="center"/>
    </xf>
    <xf numFmtId="38" fontId="4" fillId="0" borderId="96" xfId="3" applyFont="1" applyBorder="1">
      <alignment vertical="center"/>
    </xf>
    <xf numFmtId="38" fontId="4" fillId="0" borderId="73" xfId="3" applyFont="1" applyBorder="1">
      <alignment vertical="center"/>
    </xf>
    <xf numFmtId="0" fontId="4" fillId="0" borderId="69" xfId="0" applyFont="1" applyBorder="1" applyAlignment="1">
      <alignment horizontal="center" vertical="center"/>
    </xf>
    <xf numFmtId="38" fontId="4" fillId="0" borderId="97" xfId="3" applyFont="1" applyBorder="1">
      <alignment vertical="center"/>
    </xf>
    <xf numFmtId="38" fontId="4" fillId="0" borderId="69" xfId="3" applyFont="1" applyBorder="1" applyAlignment="1">
      <alignment horizontal="center" vertical="center"/>
    </xf>
    <xf numFmtId="38" fontId="4" fillId="0" borderId="98" xfId="3" applyFont="1" applyBorder="1">
      <alignment vertical="center"/>
    </xf>
    <xf numFmtId="38" fontId="4" fillId="0" borderId="99" xfId="3" applyFont="1" applyBorder="1" applyAlignment="1">
      <alignment horizontal="center" vertical="center"/>
    </xf>
    <xf numFmtId="38" fontId="4" fillId="0" borderId="100" xfId="3" applyFont="1" applyBorder="1">
      <alignment vertical="center"/>
    </xf>
    <xf numFmtId="38" fontId="4" fillId="0" borderId="99" xfId="3" applyFont="1" applyBorder="1">
      <alignment vertical="center"/>
    </xf>
    <xf numFmtId="38" fontId="4" fillId="0" borderId="7" xfId="3" applyFont="1" applyBorder="1">
      <alignment vertical="center"/>
    </xf>
    <xf numFmtId="38" fontId="4" fillId="0" borderId="47" xfId="3" applyFont="1" applyBorder="1" applyAlignment="1">
      <alignment horizontal="center" vertical="center"/>
    </xf>
    <xf numFmtId="38" fontId="4" fillId="0" borderId="5" xfId="3" applyFont="1" applyBorder="1">
      <alignment vertical="center"/>
    </xf>
    <xf numFmtId="38" fontId="4" fillId="0" borderId="101" xfId="3" applyFont="1" applyBorder="1">
      <alignment vertical="center"/>
    </xf>
    <xf numFmtId="38" fontId="4" fillId="0" borderId="6" xfId="3" applyFont="1" applyBorder="1">
      <alignment vertical="center"/>
    </xf>
    <xf numFmtId="0" fontId="6" fillId="5" borderId="30" xfId="0" applyFont="1" applyFill="1" applyBorder="1" applyProtection="1">
      <alignment vertical="center"/>
    </xf>
    <xf numFmtId="20" fontId="9" fillId="0" borderId="0" xfId="0" applyNumberFormat="1" applyFont="1" applyAlignment="1" applyProtection="1">
      <alignment vertical="center"/>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38" fontId="5" fillId="0" borderId="0" xfId="3" applyNumberFormat="1" applyFont="1" applyBorder="1" applyAlignment="1" applyProtection="1">
      <alignment vertical="center" textRotation="255"/>
    </xf>
    <xf numFmtId="38" fontId="5" fillId="0" borderId="10" xfId="3" applyNumberFormat="1" applyFont="1" applyBorder="1" applyAlignment="1" applyProtection="1">
      <alignment vertical="center" textRotation="255"/>
    </xf>
    <xf numFmtId="0" fontId="6" fillId="5" borderId="73" xfId="0" applyFont="1" applyFill="1" applyBorder="1" applyProtection="1">
      <alignment vertical="center"/>
    </xf>
    <xf numFmtId="0" fontId="6" fillId="5" borderId="70" xfId="0" applyFont="1" applyFill="1" applyBorder="1" applyAlignment="1" applyProtection="1">
      <alignment vertical="center"/>
    </xf>
    <xf numFmtId="0" fontId="6" fillId="5" borderId="70" xfId="0" applyFont="1" applyFill="1" applyBorder="1" applyAlignment="1" applyProtection="1">
      <alignment vertical="center"/>
      <protection locked="0"/>
    </xf>
    <xf numFmtId="0" fontId="6" fillId="5" borderId="70" xfId="0" applyFont="1" applyFill="1" applyBorder="1" applyProtection="1">
      <alignment vertical="center"/>
    </xf>
    <xf numFmtId="0" fontId="9" fillId="0" borderId="0" xfId="0" applyFont="1" applyBorder="1" applyAlignment="1" applyProtection="1">
      <alignment vertical="top"/>
    </xf>
    <xf numFmtId="0" fontId="17" fillId="0" borderId="0" xfId="0" applyFont="1" applyBorder="1" applyAlignment="1" applyProtection="1">
      <alignment vertical="center" shrinkToFit="1"/>
    </xf>
    <xf numFmtId="0" fontId="18" fillId="0" borderId="0" xfId="0" applyFont="1" applyBorder="1" applyAlignment="1" applyProtection="1">
      <alignment vertical="center" shrinkToFi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0" fillId="0" borderId="10" xfId="0" applyBorder="1" applyAlignment="1" applyProtection="1">
      <alignment vertical="center"/>
    </xf>
    <xf numFmtId="0" fontId="0" fillId="0" borderId="16" xfId="0" applyBorder="1" applyAlignment="1" applyProtection="1">
      <alignment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9" fillId="0" borderId="0" xfId="0" applyFont="1" applyFill="1" applyBorder="1" applyAlignment="1" applyProtection="1">
      <alignment wrapText="1"/>
    </xf>
    <xf numFmtId="0" fontId="9" fillId="0" borderId="10" xfId="0" applyFont="1" applyFill="1" applyBorder="1" applyAlignment="1" applyProtection="1">
      <alignment wrapText="1"/>
    </xf>
    <xf numFmtId="38" fontId="7" fillId="0" borderId="9" xfId="0" applyNumberFormat="1" applyFont="1" applyBorder="1" applyAlignment="1" applyProtection="1">
      <alignment vertical="center"/>
    </xf>
    <xf numFmtId="38" fontId="7" fillId="0" borderId="10" xfId="0" applyNumberFormat="1" applyFont="1" applyBorder="1" applyAlignment="1" applyProtection="1">
      <alignment vertical="center"/>
    </xf>
    <xf numFmtId="38" fontId="7" fillId="0" borderId="16" xfId="0" applyNumberFormat="1" applyFont="1" applyBorder="1" applyAlignment="1" applyProtection="1">
      <alignment vertical="center"/>
    </xf>
    <xf numFmtId="0" fontId="6" fillId="0" borderId="1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14" fillId="0" borderId="4" xfId="0" applyFont="1" applyBorder="1" applyAlignment="1" applyProtection="1">
      <alignment horizontal="center" vertical="center"/>
    </xf>
    <xf numFmtId="0" fontId="15" fillId="0" borderId="0" xfId="0" applyFont="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78"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79"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8" xfId="0" applyFont="1" applyBorder="1" applyAlignment="1" applyProtection="1">
      <alignment horizontal="center" vertical="center"/>
    </xf>
    <xf numFmtId="38" fontId="7" fillId="0" borderId="9" xfId="3" applyNumberFormat="1" applyFont="1" applyBorder="1" applyAlignment="1" applyProtection="1">
      <alignment vertical="center"/>
    </xf>
    <xf numFmtId="38" fontId="7" fillId="0" borderId="10" xfId="3" applyNumberFormat="1" applyFont="1" applyBorder="1" applyAlignment="1" applyProtection="1">
      <alignment vertical="center"/>
    </xf>
    <xf numFmtId="38" fontId="7" fillId="0" borderId="16" xfId="3" applyNumberFormat="1" applyFont="1" applyBorder="1" applyAlignment="1" applyProtection="1">
      <alignment vertical="center"/>
    </xf>
    <xf numFmtId="0" fontId="5" fillId="0" borderId="4" xfId="0" applyFont="1" applyBorder="1" applyAlignment="1" applyProtection="1">
      <alignment horizontal="center" vertical="center"/>
    </xf>
    <xf numFmtId="176" fontId="7" fillId="0" borderId="9" xfId="0" applyNumberFormat="1" applyFont="1" applyBorder="1" applyAlignment="1" applyProtection="1">
      <alignment vertical="center"/>
    </xf>
    <xf numFmtId="176" fontId="7" fillId="0" borderId="10" xfId="0" applyNumberFormat="1" applyFont="1" applyBorder="1" applyAlignment="1" applyProtection="1">
      <alignment vertical="center"/>
    </xf>
    <xf numFmtId="176" fontId="7" fillId="0" borderId="16" xfId="0" applyNumberFormat="1" applyFont="1" applyBorder="1" applyAlignment="1" applyProtection="1">
      <alignment vertical="center"/>
    </xf>
    <xf numFmtId="0" fontId="5" fillId="0" borderId="15" xfId="0" applyFont="1" applyBorder="1" applyAlignment="1" applyProtection="1">
      <alignment horizontal="center" vertical="center"/>
    </xf>
    <xf numFmtId="38" fontId="7" fillId="0" borderId="60" xfId="3" applyNumberFormat="1" applyFont="1" applyBorder="1" applyAlignment="1" applyProtection="1">
      <alignment vertical="center"/>
    </xf>
    <xf numFmtId="38" fontId="7" fillId="0" borderId="54" xfId="3" applyNumberFormat="1" applyFont="1" applyBorder="1" applyAlignment="1" applyProtection="1">
      <alignment vertical="center"/>
    </xf>
    <xf numFmtId="38" fontId="7" fillId="0" borderId="61" xfId="3" applyNumberFormat="1" applyFont="1" applyBorder="1" applyAlignment="1" applyProtection="1">
      <alignment vertical="center"/>
    </xf>
    <xf numFmtId="38" fontId="6" fillId="0" borderId="11" xfId="3" applyNumberFormat="1" applyFont="1" applyBorder="1" applyAlignment="1" applyProtection="1">
      <alignment horizontal="center" vertical="center"/>
    </xf>
    <xf numFmtId="38" fontId="6" fillId="0" borderId="2" xfId="3" applyNumberFormat="1" applyFont="1" applyBorder="1" applyAlignment="1" applyProtection="1">
      <alignment horizontal="center" vertical="center"/>
    </xf>
    <xf numFmtId="38" fontId="6" fillId="0" borderId="3" xfId="3" applyNumberFormat="1" applyFont="1" applyBorder="1" applyAlignment="1" applyProtection="1">
      <alignment horizontal="center" vertical="center"/>
    </xf>
    <xf numFmtId="38" fontId="5" fillId="0" borderId="2" xfId="0" applyNumberFormat="1" applyFont="1" applyBorder="1" applyAlignment="1" applyProtection="1">
      <alignment horizontal="center" vertical="center"/>
    </xf>
    <xf numFmtId="38" fontId="5" fillId="0" borderId="0" xfId="0" applyNumberFormat="1" applyFont="1" applyBorder="1" applyAlignment="1" applyProtection="1">
      <alignment horizontal="center" vertical="center"/>
    </xf>
    <xf numFmtId="38" fontId="5" fillId="0" borderId="10" xfId="0" applyNumberFormat="1" applyFont="1" applyBorder="1" applyAlignment="1" applyProtection="1">
      <alignment horizontal="center" vertical="center"/>
    </xf>
    <xf numFmtId="38" fontId="0" fillId="0" borderId="10" xfId="0" applyNumberFormat="1" applyBorder="1" applyAlignment="1" applyProtection="1">
      <alignment vertical="center"/>
    </xf>
    <xf numFmtId="38" fontId="0" fillId="0" borderId="16" xfId="0" applyNumberFormat="1" applyBorder="1" applyAlignment="1" applyProtection="1">
      <alignment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3" fontId="9" fillId="0" borderId="12" xfId="0" applyNumberFormat="1" applyFont="1" applyFill="1" applyBorder="1" applyAlignment="1" applyProtection="1">
      <alignment horizontal="center" vertical="center"/>
    </xf>
    <xf numFmtId="3" fontId="9" fillId="0" borderId="13" xfId="0" applyNumberFormat="1" applyFont="1" applyFill="1" applyBorder="1" applyAlignment="1" applyProtection="1">
      <alignment horizontal="center" vertical="center"/>
    </xf>
    <xf numFmtId="3" fontId="9" fillId="0" borderId="14" xfId="0" applyNumberFormat="1"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xf>
    <xf numFmtId="0" fontId="6" fillId="0" borderId="52" xfId="0" applyFont="1" applyFill="1" applyBorder="1" applyAlignment="1" applyProtection="1">
      <alignment horizontal="center" vertical="center" wrapText="1"/>
    </xf>
    <xf numFmtId="0" fontId="9" fillId="0" borderId="90" xfId="0" applyFont="1" applyBorder="1" applyAlignment="1" applyProtection="1">
      <alignment horizontal="center" vertical="center"/>
    </xf>
    <xf numFmtId="0" fontId="9" fillId="0" borderId="91" xfId="0" applyFont="1" applyBorder="1" applyAlignment="1" applyProtection="1">
      <alignment horizontal="center" vertical="center"/>
    </xf>
    <xf numFmtId="0" fontId="9" fillId="0" borderId="92" xfId="0" applyFont="1" applyBorder="1" applyAlignment="1" applyProtection="1">
      <alignment horizontal="center" vertical="center"/>
    </xf>
    <xf numFmtId="38" fontId="9" fillId="0" borderId="90" xfId="3" applyFont="1" applyFill="1" applyBorder="1" applyAlignment="1" applyProtection="1">
      <alignment vertical="center"/>
    </xf>
    <xf numFmtId="38" fontId="9" fillId="0" borderId="91" xfId="3" applyFont="1" applyFill="1" applyBorder="1" applyAlignment="1" applyProtection="1">
      <alignment vertical="center"/>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6" xfId="0" applyFont="1" applyBorder="1" applyAlignment="1" applyProtection="1">
      <alignment horizontal="center" vertical="center"/>
    </xf>
    <xf numFmtId="38" fontId="6" fillId="0" borderId="10" xfId="3" applyFont="1" applyFill="1" applyBorder="1" applyAlignment="1" applyProtection="1">
      <alignment vertical="center"/>
    </xf>
    <xf numFmtId="176" fontId="7" fillId="2" borderId="67" xfId="0" applyNumberFormat="1" applyFont="1" applyFill="1" applyBorder="1" applyAlignment="1" applyProtection="1">
      <alignment vertical="center"/>
      <protection locked="0"/>
    </xf>
    <xf numFmtId="176" fontId="7" fillId="2" borderId="62" xfId="0" applyNumberFormat="1" applyFont="1" applyFill="1" applyBorder="1" applyAlignment="1" applyProtection="1">
      <alignment vertical="center"/>
      <protection locked="0"/>
    </xf>
    <xf numFmtId="176" fontId="7" fillId="2" borderId="28" xfId="0" applyNumberFormat="1" applyFont="1" applyFill="1" applyBorder="1" applyAlignment="1" applyProtection="1">
      <alignment vertical="center"/>
      <protection locked="0"/>
    </xf>
    <xf numFmtId="176" fontId="7" fillId="0" borderId="9" xfId="0" applyNumberFormat="1" applyFont="1" applyFill="1" applyBorder="1" applyAlignment="1" applyProtection="1">
      <alignment vertical="center"/>
    </xf>
    <xf numFmtId="0" fontId="0" fillId="0" borderId="27" xfId="0" applyBorder="1" applyAlignment="1" applyProtection="1">
      <alignment vertical="center"/>
    </xf>
    <xf numFmtId="38" fontId="7" fillId="3" borderId="67" xfId="0" applyNumberFormat="1" applyFont="1" applyFill="1" applyBorder="1" applyAlignment="1" applyProtection="1">
      <alignment vertical="center"/>
      <protection locked="0"/>
    </xf>
    <xf numFmtId="0" fontId="0" fillId="0" borderId="62" xfId="0" applyBorder="1" applyAlignment="1" applyProtection="1">
      <alignment vertical="center"/>
      <protection locked="0"/>
    </xf>
    <xf numFmtId="0" fontId="0" fillId="0" borderId="28" xfId="0" applyBorder="1" applyAlignment="1" applyProtection="1">
      <alignment vertical="center"/>
      <protection locked="0"/>
    </xf>
    <xf numFmtId="0" fontId="12" fillId="0" borderId="50" xfId="0" applyFont="1" applyFill="1" applyBorder="1" applyAlignment="1" applyProtection="1">
      <alignment horizontal="center" vertical="center"/>
    </xf>
    <xf numFmtId="0" fontId="12" fillId="0" borderId="48" xfId="0" applyFont="1" applyFill="1" applyBorder="1" applyAlignment="1" applyProtection="1">
      <alignment horizontal="center" vertical="center"/>
    </xf>
    <xf numFmtId="0" fontId="12" fillId="0" borderId="51" xfId="0" applyFont="1" applyFill="1" applyBorder="1" applyAlignment="1" applyProtection="1">
      <alignment horizontal="center" vertical="center"/>
    </xf>
    <xf numFmtId="0" fontId="6" fillId="0" borderId="63"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176" fontId="7" fillId="2" borderId="71" xfId="0" applyNumberFormat="1" applyFont="1" applyFill="1" applyBorder="1" applyAlignment="1" applyProtection="1">
      <alignment vertical="center"/>
      <protection locked="0"/>
    </xf>
    <xf numFmtId="176" fontId="7" fillId="2" borderId="83" xfId="0" applyNumberFormat="1" applyFont="1" applyFill="1" applyBorder="1" applyAlignment="1" applyProtection="1">
      <alignment vertical="center"/>
      <protection locked="0"/>
    </xf>
    <xf numFmtId="0" fontId="6" fillId="0" borderId="52"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6" fillId="0" borderId="63" xfId="0" applyFont="1" applyFill="1" applyBorder="1" applyAlignment="1" applyProtection="1">
      <alignment horizontal="center" vertical="center" wrapText="1"/>
    </xf>
    <xf numFmtId="0" fontId="6" fillId="0" borderId="64" xfId="0" applyFont="1" applyFill="1" applyBorder="1" applyAlignment="1" applyProtection="1">
      <alignment horizontal="center" vertical="center" wrapText="1"/>
    </xf>
    <xf numFmtId="0" fontId="6" fillId="0" borderId="65" xfId="0" applyFont="1" applyFill="1" applyBorder="1" applyAlignment="1" applyProtection="1">
      <alignment horizontal="center" vertical="center" wrapText="1"/>
    </xf>
    <xf numFmtId="0" fontId="6" fillId="0" borderId="1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3" borderId="5" xfId="0" applyFont="1" applyFill="1" applyBorder="1" applyAlignment="1" applyProtection="1">
      <alignment vertical="center"/>
      <protection locked="0"/>
    </xf>
    <xf numFmtId="38" fontId="7" fillId="3" borderId="24" xfId="0" applyNumberFormat="1" applyFont="1" applyFill="1" applyBorder="1" applyAlignment="1" applyProtection="1">
      <alignment vertical="center"/>
      <protection locked="0"/>
    </xf>
    <xf numFmtId="38" fontId="7" fillId="3" borderId="5" xfId="0" applyNumberFormat="1" applyFont="1" applyFill="1" applyBorder="1" applyAlignment="1" applyProtection="1">
      <alignment vertical="center"/>
      <protection locked="0"/>
    </xf>
    <xf numFmtId="38" fontId="7" fillId="3" borderId="6" xfId="0" applyNumberFormat="1" applyFont="1" applyFill="1" applyBorder="1" applyAlignment="1" applyProtection="1">
      <alignment vertical="center"/>
      <protection locked="0"/>
    </xf>
    <xf numFmtId="38" fontId="7" fillId="0" borderId="15" xfId="0" applyNumberFormat="1" applyFont="1" applyFill="1" applyBorder="1" applyAlignment="1" applyProtection="1">
      <alignment vertical="center"/>
    </xf>
    <xf numFmtId="38" fontId="7" fillId="0" borderId="0" xfId="0" applyNumberFormat="1" applyFont="1" applyFill="1" applyBorder="1" applyAlignment="1" applyProtection="1">
      <alignment vertical="center"/>
    </xf>
    <xf numFmtId="38" fontId="7" fillId="0" borderId="4" xfId="0" applyNumberFormat="1" applyFont="1" applyFill="1" applyBorder="1" applyAlignment="1" applyProtection="1">
      <alignment vertical="center"/>
    </xf>
    <xf numFmtId="38" fontId="7" fillId="0" borderId="0" xfId="3" applyNumberFormat="1" applyFont="1" applyBorder="1" applyAlignment="1" applyProtection="1">
      <alignment vertical="center"/>
    </xf>
    <xf numFmtId="38" fontId="7" fillId="0" borderId="4" xfId="3" applyNumberFormat="1" applyFont="1" applyBorder="1" applyAlignment="1" applyProtection="1">
      <alignment vertical="center"/>
    </xf>
    <xf numFmtId="0" fontId="6" fillId="0" borderId="11" xfId="0" applyFont="1" applyBorder="1" applyAlignment="1" applyProtection="1">
      <alignment horizontal="center" vertical="distributed" textRotation="255" indent="3"/>
    </xf>
    <xf numFmtId="0" fontId="6" fillId="0" borderId="15" xfId="0" applyFont="1" applyBorder="1" applyAlignment="1" applyProtection="1">
      <alignment horizontal="center" vertical="distributed" textRotation="255" indent="3"/>
    </xf>
    <xf numFmtId="0" fontId="6" fillId="0" borderId="49" xfId="0" applyFont="1" applyBorder="1" applyAlignment="1" applyProtection="1">
      <alignment horizontal="center" vertical="distributed" textRotation="255" indent="3"/>
    </xf>
    <xf numFmtId="0" fontId="6" fillId="0" borderId="22" xfId="0" applyFont="1" applyBorder="1" applyAlignment="1" applyProtection="1">
      <alignment horizontal="center" vertical="distributed" textRotation="255" indent="3"/>
    </xf>
    <xf numFmtId="38" fontId="7" fillId="3" borderId="20" xfId="0" applyNumberFormat="1" applyFont="1" applyFill="1" applyBorder="1" applyAlignment="1" applyProtection="1">
      <alignment vertical="center"/>
      <protection locked="0"/>
    </xf>
    <xf numFmtId="38" fontId="7" fillId="3" borderId="19" xfId="0" applyNumberFormat="1" applyFont="1" applyFill="1" applyBorder="1" applyAlignment="1" applyProtection="1">
      <alignment vertical="center"/>
      <protection locked="0"/>
    </xf>
    <xf numFmtId="38" fontId="7" fillId="3" borderId="21" xfId="0" applyNumberFormat="1" applyFont="1" applyFill="1" applyBorder="1" applyAlignment="1" applyProtection="1">
      <alignment vertical="center"/>
      <protection locked="0"/>
    </xf>
    <xf numFmtId="38" fontId="7" fillId="3" borderId="69" xfId="0" applyNumberFormat="1" applyFont="1" applyFill="1" applyBorder="1" applyAlignment="1" applyProtection="1">
      <alignment vertical="center"/>
      <protection locked="0"/>
    </xf>
    <xf numFmtId="38" fontId="7" fillId="3" borderId="70" xfId="0" applyNumberFormat="1" applyFont="1" applyFill="1" applyBorder="1" applyAlignment="1" applyProtection="1">
      <alignment vertical="center"/>
      <protection locked="0"/>
    </xf>
    <xf numFmtId="38" fontId="7" fillId="3" borderId="72" xfId="0" applyNumberFormat="1" applyFont="1" applyFill="1" applyBorder="1" applyAlignment="1" applyProtection="1">
      <alignment vertical="center"/>
      <protection locked="0"/>
    </xf>
    <xf numFmtId="38" fontId="5" fillId="0" borderId="15" xfId="3" applyFont="1" applyBorder="1" applyAlignment="1" applyProtection="1">
      <alignment horizontal="center" vertical="center"/>
    </xf>
    <xf numFmtId="38" fontId="5" fillId="0" borderId="0" xfId="3" applyFont="1" applyBorder="1" applyAlignment="1" applyProtection="1">
      <alignment horizontal="center" vertical="center"/>
    </xf>
    <xf numFmtId="176" fontId="7" fillId="0" borderId="67" xfId="0" applyNumberFormat="1" applyFont="1" applyFill="1" applyBorder="1" applyAlignment="1" applyProtection="1">
      <alignment vertical="center"/>
    </xf>
    <xf numFmtId="176" fontId="7" fillId="0" borderId="62" xfId="0" applyNumberFormat="1" applyFont="1" applyFill="1" applyBorder="1" applyAlignment="1" applyProtection="1">
      <alignment vertical="center"/>
    </xf>
    <xf numFmtId="176" fontId="7" fillId="0" borderId="28" xfId="0" applyNumberFormat="1" applyFont="1" applyFill="1" applyBorder="1" applyAlignment="1" applyProtection="1">
      <alignment vertical="center"/>
    </xf>
    <xf numFmtId="0" fontId="6" fillId="3" borderId="75" xfId="0" applyFont="1" applyFill="1" applyBorder="1" applyAlignment="1" applyProtection="1">
      <alignment vertical="center"/>
      <protection locked="0"/>
    </xf>
    <xf numFmtId="38" fontId="7" fillId="3" borderId="76" xfId="0" applyNumberFormat="1" applyFont="1" applyFill="1" applyBorder="1" applyAlignment="1" applyProtection="1">
      <alignment vertical="center"/>
      <protection locked="0"/>
    </xf>
    <xf numFmtId="38" fontId="7" fillId="3" borderId="75" xfId="0" applyNumberFormat="1" applyFont="1" applyFill="1" applyBorder="1" applyAlignment="1" applyProtection="1">
      <alignment vertical="center"/>
      <protection locked="0"/>
    </xf>
    <xf numFmtId="38" fontId="7" fillId="3" borderId="77" xfId="0" applyNumberFormat="1" applyFont="1" applyFill="1" applyBorder="1" applyAlignment="1" applyProtection="1">
      <alignment vertical="center"/>
      <protection locked="0"/>
    </xf>
    <xf numFmtId="38" fontId="7" fillId="0" borderId="9" xfId="0" applyNumberFormat="1" applyFont="1" applyFill="1" applyBorder="1" applyAlignment="1" applyProtection="1">
      <alignment vertical="center"/>
    </xf>
    <xf numFmtId="38" fontId="7" fillId="0" borderId="10" xfId="0" applyNumberFormat="1" applyFont="1" applyFill="1" applyBorder="1" applyAlignment="1" applyProtection="1">
      <alignment vertical="center"/>
    </xf>
    <xf numFmtId="38" fontId="7" fillId="0" borderId="16" xfId="0" applyNumberFormat="1" applyFont="1" applyFill="1" applyBorder="1" applyAlignment="1" applyProtection="1">
      <alignment vertical="center"/>
    </xf>
    <xf numFmtId="40" fontId="7" fillId="0" borderId="9" xfId="0" applyNumberFormat="1" applyFont="1" applyBorder="1" applyAlignment="1" applyProtection="1">
      <alignment vertical="center"/>
    </xf>
    <xf numFmtId="40" fontId="7" fillId="0" borderId="10" xfId="0" applyNumberFormat="1" applyFont="1" applyBorder="1" applyAlignment="1" applyProtection="1">
      <alignment vertical="center"/>
    </xf>
    <xf numFmtId="40" fontId="7" fillId="0" borderId="16" xfId="0" applyNumberFormat="1" applyFont="1" applyBorder="1" applyAlignment="1" applyProtection="1">
      <alignment vertical="center"/>
    </xf>
    <xf numFmtId="38" fontId="6" fillId="0" borderId="11" xfId="0" applyNumberFormat="1" applyFont="1" applyBorder="1" applyAlignment="1" applyProtection="1">
      <alignment horizontal="center" vertical="center"/>
    </xf>
    <xf numFmtId="38" fontId="6" fillId="0" borderId="2" xfId="0" applyNumberFormat="1" applyFont="1" applyBorder="1" applyAlignment="1" applyProtection="1">
      <alignment horizontal="center" vertical="center"/>
    </xf>
    <xf numFmtId="38" fontId="6" fillId="0" borderId="3" xfId="0" applyNumberFormat="1" applyFont="1" applyBorder="1" applyAlignment="1" applyProtection="1">
      <alignment horizontal="center" vertical="center"/>
    </xf>
    <xf numFmtId="40" fontId="7" fillId="0" borderId="9" xfId="3" applyNumberFormat="1" applyFont="1" applyBorder="1" applyAlignment="1" applyProtection="1">
      <alignment vertical="center"/>
    </xf>
    <xf numFmtId="40" fontId="7" fillId="0" borderId="10" xfId="3" applyNumberFormat="1" applyFont="1" applyBorder="1" applyAlignment="1" applyProtection="1">
      <alignment vertical="center"/>
    </xf>
    <xf numFmtId="40" fontId="7" fillId="0" borderId="16" xfId="3" applyNumberFormat="1" applyFont="1" applyBorder="1" applyAlignment="1" applyProtection="1">
      <alignment vertical="center"/>
    </xf>
    <xf numFmtId="38" fontId="7" fillId="3" borderId="67" xfId="3" applyNumberFormat="1" applyFont="1" applyFill="1" applyBorder="1" applyAlignment="1" applyProtection="1">
      <alignment vertical="center"/>
      <protection locked="0"/>
    </xf>
    <xf numFmtId="38" fontId="7" fillId="3" borderId="62" xfId="3" applyNumberFormat="1" applyFont="1" applyFill="1" applyBorder="1" applyAlignment="1" applyProtection="1">
      <alignment vertical="center"/>
      <protection locked="0"/>
    </xf>
    <xf numFmtId="38" fontId="7" fillId="3" borderId="28" xfId="3" applyNumberFormat="1" applyFont="1" applyFill="1" applyBorder="1" applyAlignment="1" applyProtection="1">
      <alignment vertical="center"/>
      <protection locked="0"/>
    </xf>
    <xf numFmtId="0" fontId="5" fillId="0" borderId="30" xfId="0" applyFont="1" applyBorder="1" applyAlignment="1" applyProtection="1">
      <alignment horizontal="center" vertical="center"/>
    </xf>
    <xf numFmtId="0" fontId="5" fillId="0" borderId="26" xfId="0" applyFont="1" applyBorder="1" applyAlignment="1" applyProtection="1">
      <alignment horizontal="center" vertical="center"/>
    </xf>
    <xf numFmtId="0" fontId="6" fillId="0" borderId="66"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67" xfId="0" applyFont="1" applyBorder="1" applyAlignment="1" applyProtection="1">
      <alignment horizontal="center" vertical="center"/>
    </xf>
    <xf numFmtId="0" fontId="6" fillId="0" borderId="62" xfId="0" applyFont="1" applyBorder="1" applyAlignment="1" applyProtection="1">
      <alignment horizontal="center" vertical="center"/>
    </xf>
    <xf numFmtId="0" fontId="6" fillId="0" borderId="28" xfId="0" applyFont="1" applyBorder="1" applyAlignment="1" applyProtection="1">
      <alignment horizontal="center" vertical="center"/>
    </xf>
    <xf numFmtId="0" fontId="9" fillId="0" borderId="0" xfId="0" applyFont="1" applyBorder="1" applyAlignment="1" applyProtection="1">
      <alignment horizontal="left" vertical="top" wrapText="1"/>
    </xf>
    <xf numFmtId="0" fontId="6" fillId="0" borderId="10" xfId="0" applyFont="1" applyFill="1" applyBorder="1" applyAlignment="1" applyProtection="1">
      <alignment horizontal="center" vertical="top"/>
    </xf>
    <xf numFmtId="0" fontId="8" fillId="5" borderId="2" xfId="0" applyFont="1" applyFill="1" applyBorder="1" applyAlignment="1" applyProtection="1">
      <alignment horizontal="left" vertical="top" wrapText="1"/>
    </xf>
    <xf numFmtId="0" fontId="8" fillId="5" borderId="52" xfId="0" applyFont="1" applyFill="1" applyBorder="1" applyAlignment="1" applyProtection="1">
      <alignment horizontal="left" vertical="top" wrapText="1"/>
    </xf>
    <xf numFmtId="0" fontId="8" fillId="5" borderId="0" xfId="0" applyFont="1" applyFill="1" applyBorder="1" applyAlignment="1" applyProtection="1">
      <alignment horizontal="left" vertical="top" wrapText="1"/>
    </xf>
    <xf numFmtId="0" fontId="8" fillId="5" borderId="26" xfId="0" applyFont="1" applyFill="1" applyBorder="1" applyAlignment="1" applyProtection="1">
      <alignment horizontal="left" vertical="top" wrapText="1"/>
    </xf>
    <xf numFmtId="0" fontId="8" fillId="5" borderId="2" xfId="0" applyFont="1" applyFill="1" applyBorder="1" applyAlignment="1" applyProtection="1">
      <alignment horizontal="left" vertical="center" wrapText="1"/>
    </xf>
    <xf numFmtId="0" fontId="8" fillId="5" borderId="52" xfId="0" applyFont="1" applyFill="1" applyBorder="1" applyAlignment="1" applyProtection="1">
      <alignment horizontal="left" vertical="center" wrapText="1"/>
    </xf>
    <xf numFmtId="176" fontId="7" fillId="0" borderId="10" xfId="0" applyNumberFormat="1" applyFont="1" applyFill="1" applyBorder="1" applyAlignment="1" applyProtection="1">
      <alignment vertical="center"/>
    </xf>
    <xf numFmtId="38" fontId="7" fillId="3" borderId="62" xfId="0" applyNumberFormat="1" applyFont="1" applyFill="1" applyBorder="1" applyAlignment="1" applyProtection="1">
      <alignment vertical="center"/>
      <protection locked="0"/>
    </xf>
    <xf numFmtId="38" fontId="7" fillId="3" borderId="28" xfId="0" applyNumberFormat="1" applyFont="1" applyFill="1" applyBorder="1" applyAlignment="1" applyProtection="1">
      <alignment vertical="center"/>
      <protection locked="0"/>
    </xf>
    <xf numFmtId="0" fontId="4" fillId="0" borderId="31" xfId="0" applyFont="1" applyBorder="1" applyAlignment="1">
      <alignment horizontal="center" vertical="center" wrapText="1"/>
    </xf>
    <xf numFmtId="0" fontId="4" fillId="0" borderId="22"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xf>
    <xf numFmtId="0" fontId="4" fillId="0" borderId="94"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84" xfId="0" applyFont="1" applyBorder="1" applyAlignment="1">
      <alignment horizontal="center" vertical="center" wrapText="1"/>
    </xf>
    <xf numFmtId="0" fontId="4" fillId="0" borderId="85" xfId="0" applyFont="1" applyBorder="1" applyAlignment="1">
      <alignment horizontal="center" vertical="center"/>
    </xf>
    <xf numFmtId="0" fontId="4" fillId="0" borderId="20" xfId="0" applyFont="1" applyBorder="1" applyAlignment="1">
      <alignment horizontal="center" vertical="center" wrapText="1"/>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93" xfId="0" applyFont="1" applyBorder="1" applyAlignment="1">
      <alignment horizontal="center" vertical="center"/>
    </xf>
  </cellXfs>
  <cellStyles count="4">
    <cellStyle name="桁区切り" xfId="3" builtinId="6"/>
    <cellStyle name="桁区切り 2" xfId="2"/>
    <cellStyle name="標準" xfId="0" builtinId="0"/>
    <cellStyle name="標準 2" xfId="1"/>
  </cellStyles>
  <dxfs count="3">
    <dxf>
      <font>
        <color theme="1"/>
      </font>
      <fill>
        <patternFill>
          <bgColor theme="8" tint="0.79998168889431442"/>
        </patternFill>
      </fill>
    </dxf>
    <dxf>
      <font>
        <color theme="1"/>
      </font>
      <fill>
        <patternFill>
          <bgColor theme="8" tint="0.79998168889431442"/>
        </patternFill>
      </fill>
    </dxf>
    <dxf>
      <font>
        <color rgb="FFFF0000"/>
      </font>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104775</xdr:colOff>
      <xdr:row>47</xdr:row>
      <xdr:rowOff>57149</xdr:rowOff>
    </xdr:from>
    <xdr:to>
      <xdr:col>12</xdr:col>
      <xdr:colOff>97275</xdr:colOff>
      <xdr:row>52</xdr:row>
      <xdr:rowOff>59699</xdr:rowOff>
    </xdr:to>
    <xdr:sp macro="" textlink="">
      <xdr:nvSpPr>
        <xdr:cNvPr id="2" name="大かっこ 1">
          <a:extLst>
            <a:ext uri="{FF2B5EF4-FFF2-40B4-BE49-F238E27FC236}">
              <a16:creationId xmlns:a16="http://schemas.microsoft.com/office/drawing/2014/main" xmlns="" id="{00000000-0008-0000-0600-000002000000}"/>
            </a:ext>
          </a:extLst>
        </xdr:cNvPr>
        <xdr:cNvSpPr/>
      </xdr:nvSpPr>
      <xdr:spPr>
        <a:xfrm>
          <a:off x="200025" y="7600949"/>
          <a:ext cx="2297550" cy="936000"/>
        </a:xfrm>
        <a:prstGeom prst="bracketPair">
          <a:avLst>
            <a:gd name="adj" fmla="val 1049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104774</xdr:colOff>
      <xdr:row>60</xdr:row>
      <xdr:rowOff>38100</xdr:rowOff>
    </xdr:from>
    <xdr:to>
      <xdr:col>18</xdr:col>
      <xdr:colOff>104775</xdr:colOff>
      <xdr:row>65</xdr:row>
      <xdr:rowOff>40650</xdr:rowOff>
    </xdr:to>
    <xdr:sp macro="" textlink="">
      <xdr:nvSpPr>
        <xdr:cNvPr id="3" name="大かっこ 2">
          <a:extLst>
            <a:ext uri="{FF2B5EF4-FFF2-40B4-BE49-F238E27FC236}">
              <a16:creationId xmlns:a16="http://schemas.microsoft.com/office/drawing/2014/main" xmlns="" id="{00000000-0008-0000-0600-000003000000}"/>
            </a:ext>
          </a:extLst>
        </xdr:cNvPr>
        <xdr:cNvSpPr/>
      </xdr:nvSpPr>
      <xdr:spPr>
        <a:xfrm>
          <a:off x="200024" y="8877300"/>
          <a:ext cx="3562351" cy="936000"/>
        </a:xfrm>
        <a:prstGeom prst="bracketPair">
          <a:avLst>
            <a:gd name="adj" fmla="val 1049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114300</xdr:colOff>
      <xdr:row>60</xdr:row>
      <xdr:rowOff>47624</xdr:rowOff>
    </xdr:from>
    <xdr:to>
      <xdr:col>48</xdr:col>
      <xdr:colOff>106800</xdr:colOff>
      <xdr:row>65</xdr:row>
      <xdr:rowOff>50174</xdr:rowOff>
    </xdr:to>
    <xdr:sp macro="" textlink="">
      <xdr:nvSpPr>
        <xdr:cNvPr id="4" name="大かっこ 3">
          <a:extLst>
            <a:ext uri="{FF2B5EF4-FFF2-40B4-BE49-F238E27FC236}">
              <a16:creationId xmlns:a16="http://schemas.microsoft.com/office/drawing/2014/main" xmlns="" id="{00000000-0008-0000-0600-000004000000}"/>
            </a:ext>
          </a:extLst>
        </xdr:cNvPr>
        <xdr:cNvSpPr/>
      </xdr:nvSpPr>
      <xdr:spPr>
        <a:xfrm>
          <a:off x="6381750" y="8886824"/>
          <a:ext cx="2297550" cy="936000"/>
        </a:xfrm>
        <a:prstGeom prst="bracketPair">
          <a:avLst>
            <a:gd name="adj" fmla="val 1049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95249</xdr:colOff>
      <xdr:row>11</xdr:row>
      <xdr:rowOff>47623</xdr:rowOff>
    </xdr:from>
    <xdr:to>
      <xdr:col>26</xdr:col>
      <xdr:colOff>152400</xdr:colOff>
      <xdr:row>19</xdr:row>
      <xdr:rowOff>66674</xdr:rowOff>
    </xdr:to>
    <xdr:sp macro="" textlink="">
      <xdr:nvSpPr>
        <xdr:cNvPr id="5" name="大かっこ 4">
          <a:extLst>
            <a:ext uri="{FF2B5EF4-FFF2-40B4-BE49-F238E27FC236}">
              <a16:creationId xmlns:a16="http://schemas.microsoft.com/office/drawing/2014/main" xmlns="" id="{00000000-0008-0000-0600-000005000000}"/>
            </a:ext>
          </a:extLst>
        </xdr:cNvPr>
        <xdr:cNvSpPr/>
      </xdr:nvSpPr>
      <xdr:spPr>
        <a:xfrm>
          <a:off x="190499" y="1800223"/>
          <a:ext cx="5295901" cy="1228727"/>
        </a:xfrm>
        <a:prstGeom prst="bracketPair">
          <a:avLst>
            <a:gd name="adj" fmla="val 1049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95249</xdr:colOff>
      <xdr:row>11</xdr:row>
      <xdr:rowOff>47623</xdr:rowOff>
    </xdr:from>
    <xdr:to>
      <xdr:col>62</xdr:col>
      <xdr:colOff>152400</xdr:colOff>
      <xdr:row>19</xdr:row>
      <xdr:rowOff>66674</xdr:rowOff>
    </xdr:to>
    <xdr:sp macro="" textlink="">
      <xdr:nvSpPr>
        <xdr:cNvPr id="6" name="大かっこ 5">
          <a:extLst>
            <a:ext uri="{FF2B5EF4-FFF2-40B4-BE49-F238E27FC236}">
              <a16:creationId xmlns:a16="http://schemas.microsoft.com/office/drawing/2014/main" xmlns="" id="{00000000-0008-0000-0600-000006000000}"/>
            </a:ext>
          </a:extLst>
        </xdr:cNvPr>
        <xdr:cNvSpPr/>
      </xdr:nvSpPr>
      <xdr:spPr>
        <a:xfrm>
          <a:off x="190499" y="1704973"/>
          <a:ext cx="5295901" cy="1295401"/>
        </a:xfrm>
        <a:prstGeom prst="bracketPair">
          <a:avLst>
            <a:gd name="adj" fmla="val 1049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71"/>
  <sheetViews>
    <sheetView showGridLines="0" showZeros="0" tabSelected="1" workbookViewId="0">
      <pane ySplit="1" topLeftCell="A2" activePane="bottomLeft" state="frozen"/>
      <selection pane="bottomLeft" activeCell="H7" sqref="H7:J8"/>
    </sheetView>
  </sheetViews>
  <sheetFormatPr defaultColWidth="2.75" defaultRowHeight="13.5" customHeight="1"/>
  <cols>
    <col min="1" max="1" width="1.25" style="31" customWidth="1"/>
    <col min="2" max="34" width="2.75" style="31"/>
    <col min="35" max="35" width="2.75" style="31" customWidth="1"/>
    <col min="36" max="36" width="1.25" style="40" customWidth="1"/>
    <col min="37" max="37" width="1.25" style="83" customWidth="1"/>
    <col min="38" max="71" width="2.75" style="31"/>
    <col min="72" max="72" width="1.25" style="31" customWidth="1"/>
    <col min="73" max="16384" width="2.75" style="31"/>
  </cols>
  <sheetData>
    <row r="1" spans="2:71" s="23" customFormat="1" ht="22.5" customHeight="1" thickTop="1">
      <c r="B1" s="259" t="s">
        <v>34</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1"/>
      <c r="AJ1" s="141"/>
      <c r="AK1" s="90"/>
      <c r="AL1" s="259" t="s">
        <v>44</v>
      </c>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1"/>
    </row>
    <row r="2" spans="2:71" ht="13.5" customHeight="1">
      <c r="B2" s="79"/>
      <c r="C2" s="77" t="s">
        <v>65</v>
      </c>
      <c r="D2" s="74"/>
      <c r="E2" s="74"/>
      <c r="F2" s="74"/>
      <c r="G2" s="74"/>
      <c r="H2" s="74"/>
      <c r="I2" s="74"/>
      <c r="J2" s="74"/>
      <c r="K2" s="74"/>
      <c r="L2" s="123"/>
      <c r="M2" s="77" t="s">
        <v>42</v>
      </c>
      <c r="N2" s="74"/>
      <c r="O2" s="74"/>
      <c r="P2" s="122"/>
      <c r="Q2" s="74"/>
      <c r="R2" s="74"/>
      <c r="S2" s="74"/>
      <c r="T2" s="74"/>
      <c r="U2" s="74"/>
      <c r="V2" s="74"/>
      <c r="W2" s="74"/>
      <c r="X2" s="74"/>
      <c r="Y2" s="74"/>
      <c r="Z2" s="74"/>
      <c r="AA2" s="74"/>
      <c r="AB2" s="74"/>
      <c r="AC2" s="74"/>
      <c r="AD2" s="74"/>
      <c r="AE2" s="74"/>
      <c r="AF2" s="74"/>
      <c r="AG2" s="74"/>
      <c r="AH2" s="74"/>
      <c r="AI2" s="76"/>
      <c r="AJ2" s="83"/>
      <c r="AL2" s="79"/>
      <c r="AM2" s="77" t="s">
        <v>65</v>
      </c>
      <c r="AN2" s="74"/>
      <c r="AO2" s="74"/>
      <c r="AP2" s="74"/>
      <c r="AQ2" s="74"/>
      <c r="AR2" s="74"/>
      <c r="AS2" s="74"/>
      <c r="AT2" s="74"/>
      <c r="AU2" s="74"/>
      <c r="AV2" s="123"/>
      <c r="AW2" s="77" t="s">
        <v>42</v>
      </c>
      <c r="AX2" s="74"/>
      <c r="AY2" s="74"/>
      <c r="AZ2" s="122"/>
      <c r="BA2" s="74"/>
      <c r="BB2" s="74"/>
      <c r="BC2" s="74"/>
      <c r="BD2" s="74"/>
      <c r="BE2" s="74"/>
      <c r="BF2" s="74"/>
      <c r="BG2" s="74"/>
      <c r="BH2" s="74"/>
      <c r="BI2" s="74"/>
      <c r="BJ2" s="74"/>
      <c r="BK2" s="74"/>
      <c r="BL2" s="74"/>
      <c r="BM2" s="74"/>
      <c r="BN2" s="74"/>
      <c r="BO2" s="74"/>
      <c r="BP2" s="74"/>
      <c r="BQ2" s="74"/>
      <c r="BR2" s="74"/>
      <c r="BS2" s="76"/>
    </row>
    <row r="3" spans="2:71" ht="7.5" customHeight="1" thickBot="1">
      <c r="B3" s="32"/>
      <c r="C3" s="22"/>
      <c r="D3" s="24"/>
      <c r="E3" s="24"/>
      <c r="F3" s="24"/>
      <c r="G3" s="24"/>
      <c r="H3" s="24"/>
      <c r="I3" s="24"/>
      <c r="J3" s="24"/>
      <c r="K3" s="24"/>
      <c r="L3" s="45"/>
      <c r="M3" s="24"/>
      <c r="N3" s="24"/>
      <c r="O3" s="24"/>
      <c r="P3" s="24"/>
      <c r="Q3" s="24"/>
      <c r="R3" s="24"/>
      <c r="S3" s="24"/>
      <c r="T3" s="24"/>
      <c r="U3" s="24"/>
      <c r="V3" s="24"/>
      <c r="W3" s="24"/>
      <c r="X3" s="24"/>
      <c r="Y3" s="24"/>
      <c r="Z3" s="24"/>
      <c r="AA3" s="24"/>
      <c r="AB3" s="24"/>
      <c r="AC3" s="24"/>
      <c r="AD3" s="24"/>
      <c r="AE3" s="24"/>
      <c r="AF3" s="24"/>
      <c r="AG3" s="24"/>
      <c r="AH3" s="24"/>
      <c r="AI3" s="27"/>
      <c r="AJ3" s="83"/>
      <c r="AL3" s="32"/>
      <c r="AM3" s="22"/>
      <c r="AN3" s="24"/>
      <c r="AO3" s="24"/>
      <c r="AP3" s="24"/>
      <c r="AQ3" s="24"/>
      <c r="AR3" s="24"/>
      <c r="AS3" s="24"/>
      <c r="AT3" s="24"/>
      <c r="AU3" s="24"/>
      <c r="AV3" s="45"/>
      <c r="AW3" s="24"/>
      <c r="AX3" s="24"/>
      <c r="AY3" s="24"/>
      <c r="AZ3" s="24"/>
      <c r="BA3" s="24"/>
      <c r="BB3" s="24"/>
      <c r="BC3" s="24"/>
      <c r="BD3" s="24"/>
      <c r="BE3" s="24"/>
      <c r="BF3" s="24"/>
      <c r="BG3" s="24"/>
      <c r="BH3" s="24"/>
      <c r="BI3" s="24"/>
      <c r="BJ3" s="24"/>
      <c r="BK3" s="24"/>
      <c r="BL3" s="24"/>
      <c r="BM3" s="24"/>
      <c r="BN3" s="24"/>
      <c r="BO3" s="24"/>
      <c r="BP3" s="24"/>
      <c r="BQ3" s="24"/>
      <c r="BR3" s="24"/>
      <c r="BS3" s="27"/>
    </row>
    <row r="4" spans="2:71" ht="12.75" customHeight="1" thickTop="1">
      <c r="B4" s="32"/>
      <c r="C4" s="262" t="s">
        <v>67</v>
      </c>
      <c r="D4" s="263"/>
      <c r="E4" s="263"/>
      <c r="F4" s="264"/>
      <c r="G4" s="24"/>
      <c r="H4" s="262" t="s">
        <v>58</v>
      </c>
      <c r="I4" s="263"/>
      <c r="J4" s="264"/>
      <c r="K4" s="24"/>
      <c r="L4" s="45"/>
      <c r="M4" s="262" t="s">
        <v>25</v>
      </c>
      <c r="N4" s="263"/>
      <c r="O4" s="264"/>
      <c r="P4" s="24"/>
      <c r="Q4" s="24"/>
      <c r="R4" s="262" t="s">
        <v>26</v>
      </c>
      <c r="S4" s="263"/>
      <c r="T4" s="264"/>
      <c r="U4" s="24"/>
      <c r="V4" s="24"/>
      <c r="W4" s="196" t="s">
        <v>52</v>
      </c>
      <c r="X4" s="197"/>
      <c r="Y4" s="198"/>
      <c r="Z4" s="24"/>
      <c r="AA4" s="24"/>
      <c r="AB4" s="24"/>
      <c r="AC4" s="24"/>
      <c r="AD4" s="24"/>
      <c r="AE4" s="24"/>
      <c r="AF4" s="24"/>
      <c r="AG4" s="24"/>
      <c r="AH4" s="24"/>
      <c r="AI4" s="27"/>
      <c r="AJ4" s="83"/>
      <c r="AL4" s="32"/>
      <c r="AM4" s="262" t="s">
        <v>67</v>
      </c>
      <c r="AN4" s="263"/>
      <c r="AO4" s="263"/>
      <c r="AP4" s="264"/>
      <c r="AQ4" s="24"/>
      <c r="AR4" s="262" t="s">
        <v>58</v>
      </c>
      <c r="AS4" s="263"/>
      <c r="AT4" s="264"/>
      <c r="AU4" s="24"/>
      <c r="AV4" s="45"/>
      <c r="AW4" s="262" t="s">
        <v>25</v>
      </c>
      <c r="AX4" s="263"/>
      <c r="AY4" s="264"/>
      <c r="AZ4" s="24"/>
      <c r="BA4" s="24"/>
      <c r="BB4" s="262" t="s">
        <v>26</v>
      </c>
      <c r="BC4" s="263"/>
      <c r="BD4" s="264"/>
      <c r="BE4" s="24"/>
      <c r="BF4" s="24"/>
      <c r="BG4" s="196" t="s">
        <v>52</v>
      </c>
      <c r="BH4" s="197"/>
      <c r="BI4" s="198"/>
      <c r="BJ4" s="24"/>
      <c r="BK4" s="24"/>
      <c r="BL4" s="24"/>
      <c r="BM4" s="24"/>
      <c r="BN4" s="24"/>
      <c r="BO4" s="24"/>
      <c r="BP4" s="24"/>
      <c r="BQ4" s="24"/>
      <c r="BR4" s="24"/>
      <c r="BS4" s="27"/>
    </row>
    <row r="5" spans="2:71" ht="12.75" customHeight="1">
      <c r="B5" s="32"/>
      <c r="C5" s="265"/>
      <c r="D5" s="200"/>
      <c r="E5" s="200"/>
      <c r="F5" s="266"/>
      <c r="G5" s="24"/>
      <c r="H5" s="265"/>
      <c r="I5" s="200"/>
      <c r="J5" s="266"/>
      <c r="K5" s="24"/>
      <c r="L5" s="45"/>
      <c r="M5" s="265"/>
      <c r="N5" s="200"/>
      <c r="O5" s="266"/>
      <c r="P5" s="24"/>
      <c r="Q5" s="24"/>
      <c r="R5" s="265"/>
      <c r="S5" s="200"/>
      <c r="T5" s="266"/>
      <c r="U5" s="109"/>
      <c r="V5" s="24"/>
      <c r="W5" s="199"/>
      <c r="X5" s="200"/>
      <c r="Y5" s="201"/>
      <c r="Z5" s="24"/>
      <c r="AA5" s="24"/>
      <c r="AB5" s="24"/>
      <c r="AC5" s="24"/>
      <c r="AD5" s="24"/>
      <c r="AE5" s="24"/>
      <c r="AF5" s="24"/>
      <c r="AG5" s="24"/>
      <c r="AH5" s="24"/>
      <c r="AI5" s="27"/>
      <c r="AJ5" s="83"/>
      <c r="AL5" s="32"/>
      <c r="AM5" s="265"/>
      <c r="AN5" s="200"/>
      <c r="AO5" s="200"/>
      <c r="AP5" s="266"/>
      <c r="AQ5" s="24"/>
      <c r="AR5" s="265"/>
      <c r="AS5" s="200"/>
      <c r="AT5" s="266"/>
      <c r="AU5" s="24"/>
      <c r="AV5" s="45"/>
      <c r="AW5" s="265"/>
      <c r="AX5" s="200"/>
      <c r="AY5" s="266"/>
      <c r="AZ5" s="24"/>
      <c r="BA5" s="24"/>
      <c r="BB5" s="265"/>
      <c r="BC5" s="200"/>
      <c r="BD5" s="266"/>
      <c r="BE5" s="109"/>
      <c r="BF5" s="24"/>
      <c r="BG5" s="199"/>
      <c r="BH5" s="200"/>
      <c r="BI5" s="201"/>
      <c r="BJ5" s="24"/>
      <c r="BK5" s="24"/>
      <c r="BL5" s="24"/>
      <c r="BM5" s="24"/>
      <c r="BN5" s="24"/>
      <c r="BO5" s="24"/>
      <c r="BP5" s="24"/>
      <c r="BQ5" s="24"/>
      <c r="BR5" s="24"/>
      <c r="BS5" s="27"/>
    </row>
    <row r="6" spans="2:71" ht="11.25" customHeight="1">
      <c r="B6" s="32"/>
      <c r="C6" s="273" t="s">
        <v>0</v>
      </c>
      <c r="D6" s="198"/>
      <c r="E6" s="196" t="s">
        <v>2</v>
      </c>
      <c r="F6" s="272"/>
      <c r="G6" s="24"/>
      <c r="H6" s="267"/>
      <c r="I6" s="203"/>
      <c r="J6" s="268"/>
      <c r="K6" s="24"/>
      <c r="L6" s="45"/>
      <c r="M6" s="267"/>
      <c r="N6" s="203"/>
      <c r="O6" s="268"/>
      <c r="P6" s="24"/>
      <c r="Q6" s="24"/>
      <c r="R6" s="267"/>
      <c r="S6" s="203"/>
      <c r="T6" s="268"/>
      <c r="U6" s="109"/>
      <c r="V6" s="24"/>
      <c r="W6" s="202"/>
      <c r="X6" s="203"/>
      <c r="Y6" s="204"/>
      <c r="Z6" s="24"/>
      <c r="AA6" s="24"/>
      <c r="AB6" s="24"/>
      <c r="AC6" s="24"/>
      <c r="AD6" s="24"/>
      <c r="AE6" s="24"/>
      <c r="AF6" s="24"/>
      <c r="AG6" s="24"/>
      <c r="AH6" s="24"/>
      <c r="AI6" s="27"/>
      <c r="AJ6" s="83"/>
      <c r="AL6" s="32"/>
      <c r="AM6" s="273" t="s">
        <v>0</v>
      </c>
      <c r="AN6" s="198"/>
      <c r="AO6" s="196" t="s">
        <v>2</v>
      </c>
      <c r="AP6" s="272"/>
      <c r="AQ6" s="24"/>
      <c r="AR6" s="267"/>
      <c r="AS6" s="203"/>
      <c r="AT6" s="268"/>
      <c r="AU6" s="24"/>
      <c r="AV6" s="45"/>
      <c r="AW6" s="267"/>
      <c r="AX6" s="203"/>
      <c r="AY6" s="268"/>
      <c r="AZ6" s="24"/>
      <c r="BA6" s="24"/>
      <c r="BB6" s="267"/>
      <c r="BC6" s="203"/>
      <c r="BD6" s="268"/>
      <c r="BE6" s="109"/>
      <c r="BF6" s="24"/>
      <c r="BG6" s="202"/>
      <c r="BH6" s="203"/>
      <c r="BI6" s="204"/>
      <c r="BJ6" s="24"/>
      <c r="BK6" s="24"/>
      <c r="BL6" s="24"/>
      <c r="BM6" s="24"/>
      <c r="BN6" s="24"/>
      <c r="BO6" s="24"/>
      <c r="BP6" s="24"/>
      <c r="BQ6" s="24"/>
      <c r="BR6" s="24"/>
      <c r="BS6" s="27"/>
    </row>
    <row r="7" spans="2:71" ht="12" customHeight="1">
      <c r="B7" s="32"/>
      <c r="C7" s="265"/>
      <c r="D7" s="201"/>
      <c r="E7" s="199"/>
      <c r="F7" s="266"/>
      <c r="G7" s="24"/>
      <c r="H7" s="327"/>
      <c r="I7" s="186"/>
      <c r="J7" s="328"/>
      <c r="K7" s="24"/>
      <c r="L7" s="45"/>
      <c r="M7" s="32"/>
      <c r="N7" s="24"/>
      <c r="O7" s="118" t="s">
        <v>1</v>
      </c>
      <c r="P7" s="24"/>
      <c r="Q7" s="24"/>
      <c r="R7" s="32"/>
      <c r="S7" s="24"/>
      <c r="T7" s="118" t="s">
        <v>1</v>
      </c>
      <c r="U7" s="33"/>
      <c r="V7" s="24"/>
      <c r="W7" s="34"/>
      <c r="X7" s="33"/>
      <c r="Y7" s="112" t="s">
        <v>1</v>
      </c>
      <c r="Z7" s="24"/>
      <c r="AA7" s="24"/>
      <c r="AB7" s="24"/>
      <c r="AC7" s="24"/>
      <c r="AD7" s="24"/>
      <c r="AE7" s="24"/>
      <c r="AF7" s="24"/>
      <c r="AG7" s="24"/>
      <c r="AH7" s="24"/>
      <c r="AI7" s="27"/>
      <c r="AJ7" s="83"/>
      <c r="AL7" s="32"/>
      <c r="AM7" s="265"/>
      <c r="AN7" s="201"/>
      <c r="AO7" s="199"/>
      <c r="AP7" s="266"/>
      <c r="AQ7" s="24"/>
      <c r="AR7" s="327"/>
      <c r="AS7" s="186"/>
      <c r="AT7" s="328"/>
      <c r="AU7" s="24"/>
      <c r="AV7" s="45"/>
      <c r="AW7" s="32"/>
      <c r="AX7" s="24"/>
      <c r="AY7" s="118" t="s">
        <v>1</v>
      </c>
      <c r="AZ7" s="24"/>
      <c r="BA7" s="24"/>
      <c r="BB7" s="32"/>
      <c r="BC7" s="24"/>
      <c r="BD7" s="118" t="s">
        <v>1</v>
      </c>
      <c r="BE7" s="33"/>
      <c r="BF7" s="24"/>
      <c r="BG7" s="34"/>
      <c r="BH7" s="33"/>
      <c r="BI7" s="112" t="s">
        <v>1</v>
      </c>
      <c r="BJ7" s="24"/>
      <c r="BK7" s="24"/>
      <c r="BL7" s="24"/>
      <c r="BM7" s="24"/>
      <c r="BN7" s="24"/>
      <c r="BO7" s="24"/>
      <c r="BP7" s="24"/>
      <c r="BQ7" s="24"/>
      <c r="BR7" s="24"/>
      <c r="BS7" s="27"/>
    </row>
    <row r="8" spans="2:71" ht="13.5" customHeight="1" thickBot="1">
      <c r="B8" s="32"/>
      <c r="C8" s="251"/>
      <c r="D8" s="270"/>
      <c r="E8" s="271"/>
      <c r="F8" s="253"/>
      <c r="G8" s="24"/>
      <c r="H8" s="329"/>
      <c r="I8" s="330"/>
      <c r="J8" s="331"/>
      <c r="K8" s="172">
        <f>IF(H7="１年未満",1,0)</f>
        <v>0</v>
      </c>
      <c r="L8" s="45"/>
      <c r="M8" s="251"/>
      <c r="N8" s="252"/>
      <c r="O8" s="253"/>
      <c r="P8" s="189" t="s">
        <v>8</v>
      </c>
      <c r="Q8" s="189"/>
      <c r="R8" s="251"/>
      <c r="S8" s="252"/>
      <c r="T8" s="253"/>
      <c r="U8" s="189" t="s">
        <v>9</v>
      </c>
      <c r="V8" s="218"/>
      <c r="W8" s="219">
        <f>IF(M8="",0,M8-R8)</f>
        <v>0</v>
      </c>
      <c r="X8" s="220"/>
      <c r="Y8" s="221"/>
      <c r="Z8" s="24"/>
      <c r="AA8" s="24"/>
      <c r="AB8" s="24"/>
      <c r="AC8" s="24"/>
      <c r="AD8" s="24"/>
      <c r="AE8" s="24"/>
      <c r="AF8" s="24"/>
      <c r="AG8" s="24"/>
      <c r="AH8" s="24"/>
      <c r="AI8" s="27"/>
      <c r="AJ8" s="83"/>
      <c r="AL8" s="32"/>
      <c r="AM8" s="251"/>
      <c r="AN8" s="270"/>
      <c r="AO8" s="271"/>
      <c r="AP8" s="253"/>
      <c r="AQ8" s="24"/>
      <c r="AR8" s="329"/>
      <c r="AS8" s="330"/>
      <c r="AT8" s="331"/>
      <c r="AU8" s="171">
        <f>IF(AR7="１年未満",1,0)</f>
        <v>0</v>
      </c>
      <c r="AV8" s="45"/>
      <c r="AW8" s="251"/>
      <c r="AX8" s="252"/>
      <c r="AY8" s="253"/>
      <c r="AZ8" s="189" t="s">
        <v>8</v>
      </c>
      <c r="BA8" s="189"/>
      <c r="BB8" s="251"/>
      <c r="BC8" s="252"/>
      <c r="BD8" s="253"/>
      <c r="BE8" s="189" t="s">
        <v>9</v>
      </c>
      <c r="BF8" s="218"/>
      <c r="BG8" s="219">
        <f>IF(AW8="",0,AW8-BB8)</f>
        <v>0</v>
      </c>
      <c r="BH8" s="220"/>
      <c r="BI8" s="221"/>
      <c r="BJ8" s="24"/>
      <c r="BK8" s="24"/>
      <c r="BL8" s="24"/>
      <c r="BM8" s="24"/>
      <c r="BN8" s="24"/>
      <c r="BO8" s="24"/>
      <c r="BP8" s="24"/>
      <c r="BQ8" s="24"/>
      <c r="BR8" s="24"/>
      <c r="BS8" s="27"/>
    </row>
    <row r="9" spans="2:71" s="40" customFormat="1" ht="7.5" customHeight="1" thickTop="1">
      <c r="B9" s="80"/>
      <c r="C9" s="36"/>
      <c r="D9" s="36"/>
      <c r="E9" s="36"/>
      <c r="F9" s="36"/>
      <c r="G9" s="101"/>
      <c r="H9" s="101"/>
      <c r="I9" s="37"/>
      <c r="J9" s="38"/>
      <c r="K9" s="38"/>
      <c r="L9" s="124"/>
      <c r="M9" s="101"/>
      <c r="N9" s="101"/>
      <c r="O9" s="37"/>
      <c r="P9" s="38"/>
      <c r="Q9" s="38"/>
      <c r="R9" s="38"/>
      <c r="S9" s="38"/>
      <c r="T9" s="38"/>
      <c r="U9" s="38"/>
      <c r="V9" s="38"/>
      <c r="W9" s="38"/>
      <c r="X9" s="38"/>
      <c r="Y9" s="38"/>
      <c r="Z9" s="38"/>
      <c r="AA9" s="38"/>
      <c r="AB9" s="38"/>
      <c r="AC9" s="38"/>
      <c r="AD9" s="38"/>
      <c r="AE9" s="38"/>
      <c r="AF9" s="38"/>
      <c r="AG9" s="35"/>
      <c r="AH9" s="35"/>
      <c r="AI9" s="39"/>
      <c r="AJ9" s="83"/>
      <c r="AK9" s="83"/>
      <c r="AL9" s="80"/>
      <c r="AM9" s="36"/>
      <c r="AN9" s="36"/>
      <c r="AO9" s="36"/>
      <c r="AP9" s="36"/>
      <c r="AQ9" s="101"/>
      <c r="AR9" s="101"/>
      <c r="AS9" s="37"/>
      <c r="AT9" s="38"/>
      <c r="AU9" s="38"/>
      <c r="AV9" s="124"/>
      <c r="AW9" s="101"/>
      <c r="AX9" s="101"/>
      <c r="AY9" s="37"/>
      <c r="AZ9" s="38"/>
      <c r="BA9" s="38"/>
      <c r="BB9" s="38"/>
      <c r="BC9" s="38"/>
      <c r="BD9" s="38"/>
      <c r="BE9" s="38"/>
      <c r="BF9" s="38"/>
      <c r="BG9" s="38"/>
      <c r="BH9" s="38"/>
      <c r="BI9" s="38"/>
      <c r="BJ9" s="38"/>
      <c r="BK9" s="38"/>
      <c r="BL9" s="38"/>
      <c r="BM9" s="38"/>
      <c r="BN9" s="38"/>
      <c r="BO9" s="38"/>
      <c r="BP9" s="38"/>
      <c r="BQ9" s="35"/>
      <c r="BR9" s="35"/>
      <c r="BS9" s="39"/>
    </row>
    <row r="10" spans="2:71" ht="13.5" customHeight="1">
      <c r="B10" s="79"/>
      <c r="C10" s="75" t="s">
        <v>43</v>
      </c>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133"/>
      <c r="AJ10" s="142"/>
      <c r="AL10" s="79"/>
      <c r="AM10" s="75" t="s">
        <v>43</v>
      </c>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133"/>
    </row>
    <row r="11" spans="2:71" ht="33" customHeight="1">
      <c r="B11" s="160"/>
      <c r="C11" s="338" t="s">
        <v>71</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9"/>
      <c r="AJ11" s="142"/>
      <c r="AL11" s="160"/>
      <c r="AM11" s="334" t="s">
        <v>71</v>
      </c>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4"/>
      <c r="BJ11" s="334"/>
      <c r="BK11" s="334"/>
      <c r="BL11" s="334"/>
      <c r="BM11" s="334"/>
      <c r="BN11" s="334"/>
      <c r="BO11" s="334"/>
      <c r="BP11" s="334"/>
      <c r="BQ11" s="334"/>
      <c r="BR11" s="334"/>
      <c r="BS11" s="335"/>
    </row>
    <row r="12" spans="2:71" ht="5.25" customHeight="1" thickBot="1">
      <c r="B12" s="32"/>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7"/>
      <c r="AJ12" s="83"/>
      <c r="AL12" s="32"/>
      <c r="AM12" s="336"/>
      <c r="AN12" s="336"/>
      <c r="AO12" s="336"/>
      <c r="AP12" s="336"/>
      <c r="AQ12" s="336"/>
      <c r="AR12" s="336"/>
      <c r="AS12" s="336"/>
      <c r="AT12" s="336"/>
      <c r="AU12" s="336"/>
      <c r="AV12" s="336"/>
      <c r="AW12" s="336"/>
      <c r="AX12" s="336"/>
      <c r="AY12" s="336"/>
      <c r="AZ12" s="336"/>
      <c r="BA12" s="336"/>
      <c r="BB12" s="336"/>
      <c r="BC12" s="336"/>
      <c r="BD12" s="336"/>
      <c r="BE12" s="336"/>
      <c r="BF12" s="336"/>
      <c r="BG12" s="336"/>
      <c r="BH12" s="336"/>
      <c r="BI12" s="336"/>
      <c r="BJ12" s="336"/>
      <c r="BK12" s="336"/>
      <c r="BL12" s="336"/>
      <c r="BM12" s="336"/>
      <c r="BN12" s="336"/>
      <c r="BO12" s="336"/>
      <c r="BP12" s="336"/>
      <c r="BQ12" s="336"/>
      <c r="BR12" s="336"/>
      <c r="BS12" s="337"/>
    </row>
    <row r="13" spans="2:71" ht="12.75" customHeight="1" thickTop="1">
      <c r="B13" s="32"/>
      <c r="C13" s="240" t="s">
        <v>24</v>
      </c>
      <c r="D13" s="190"/>
      <c r="E13" s="190"/>
      <c r="F13" s="190"/>
      <c r="G13" s="190"/>
      <c r="H13" s="269"/>
      <c r="I13" s="21"/>
      <c r="J13" s="24"/>
      <c r="K13" s="262" t="s">
        <v>50</v>
      </c>
      <c r="L13" s="263"/>
      <c r="M13" s="264"/>
      <c r="N13" s="24"/>
      <c r="O13" s="24"/>
      <c r="P13" s="240" t="s">
        <v>24</v>
      </c>
      <c r="Q13" s="190"/>
      <c r="R13" s="190"/>
      <c r="S13" s="190"/>
      <c r="T13" s="190"/>
      <c r="U13" s="269"/>
      <c r="V13" s="24"/>
      <c r="W13" s="24"/>
      <c r="X13" s="262" t="s">
        <v>53</v>
      </c>
      <c r="Y13" s="263"/>
      <c r="Z13" s="264"/>
      <c r="AA13" s="24"/>
      <c r="AB13" s="24"/>
      <c r="AC13" s="24"/>
      <c r="AD13" s="24"/>
      <c r="AE13" s="24"/>
      <c r="AF13" s="24"/>
      <c r="AG13" s="24"/>
      <c r="AH13" s="24"/>
      <c r="AI13" s="27"/>
      <c r="AJ13" s="83"/>
      <c r="AL13" s="32"/>
      <c r="AM13" s="240" t="s">
        <v>24</v>
      </c>
      <c r="AN13" s="190"/>
      <c r="AO13" s="190"/>
      <c r="AP13" s="190"/>
      <c r="AQ13" s="190"/>
      <c r="AR13" s="269"/>
      <c r="AS13" s="21"/>
      <c r="AT13" s="24"/>
      <c r="AU13" s="262" t="s">
        <v>50</v>
      </c>
      <c r="AV13" s="263"/>
      <c r="AW13" s="264"/>
      <c r="AX13" s="24"/>
      <c r="AY13" s="24"/>
      <c r="AZ13" s="240" t="s">
        <v>24</v>
      </c>
      <c r="BA13" s="190"/>
      <c r="BB13" s="190"/>
      <c r="BC13" s="190"/>
      <c r="BD13" s="190"/>
      <c r="BE13" s="269"/>
      <c r="BF13" s="24"/>
      <c r="BG13" s="24"/>
      <c r="BH13" s="262" t="s">
        <v>53</v>
      </c>
      <c r="BI13" s="263"/>
      <c r="BJ13" s="264"/>
      <c r="BK13" s="24"/>
      <c r="BL13" s="24"/>
      <c r="BM13" s="24"/>
      <c r="BN13" s="24"/>
      <c r="BO13" s="24"/>
      <c r="BP13" s="24"/>
      <c r="BQ13" s="24"/>
      <c r="BR13" s="24"/>
      <c r="BS13" s="27"/>
    </row>
    <row r="14" spans="2:71" ht="12.75" customHeight="1" thickBot="1">
      <c r="B14" s="32"/>
      <c r="C14" s="175"/>
      <c r="D14" s="176"/>
      <c r="E14" s="176"/>
      <c r="F14" s="176"/>
      <c r="G14" s="176"/>
      <c r="H14" s="180"/>
      <c r="I14" s="21"/>
      <c r="J14" s="24"/>
      <c r="K14" s="265"/>
      <c r="L14" s="200"/>
      <c r="M14" s="266"/>
      <c r="N14" s="24"/>
      <c r="O14" s="24"/>
      <c r="P14" s="175"/>
      <c r="Q14" s="176"/>
      <c r="R14" s="176"/>
      <c r="S14" s="176"/>
      <c r="T14" s="176"/>
      <c r="U14" s="180"/>
      <c r="V14" s="24"/>
      <c r="W14" s="24"/>
      <c r="X14" s="265"/>
      <c r="Y14" s="200"/>
      <c r="Z14" s="266"/>
      <c r="AA14" s="24"/>
      <c r="AB14" s="24"/>
      <c r="AC14" s="24"/>
      <c r="AD14" s="24"/>
      <c r="AE14" s="24"/>
      <c r="AF14" s="24"/>
      <c r="AG14" s="24"/>
      <c r="AH14" s="24"/>
      <c r="AI14" s="27"/>
      <c r="AJ14" s="83"/>
      <c r="AL14" s="32"/>
      <c r="AM14" s="175"/>
      <c r="AN14" s="176"/>
      <c r="AO14" s="176"/>
      <c r="AP14" s="176"/>
      <c r="AQ14" s="176"/>
      <c r="AR14" s="180"/>
      <c r="AS14" s="21"/>
      <c r="AT14" s="24"/>
      <c r="AU14" s="265"/>
      <c r="AV14" s="200"/>
      <c r="AW14" s="266"/>
      <c r="AX14" s="24"/>
      <c r="AY14" s="24"/>
      <c r="AZ14" s="175"/>
      <c r="BA14" s="176"/>
      <c r="BB14" s="176"/>
      <c r="BC14" s="176"/>
      <c r="BD14" s="176"/>
      <c r="BE14" s="180"/>
      <c r="BF14" s="24"/>
      <c r="BG14" s="24"/>
      <c r="BH14" s="265"/>
      <c r="BI14" s="200"/>
      <c r="BJ14" s="266"/>
      <c r="BK14" s="24"/>
      <c r="BL14" s="24"/>
      <c r="BM14" s="24"/>
      <c r="BN14" s="24"/>
      <c r="BO14" s="24"/>
      <c r="BP14" s="24"/>
      <c r="BQ14" s="24"/>
      <c r="BR14" s="24"/>
      <c r="BS14" s="27"/>
    </row>
    <row r="15" spans="2:71" ht="13.5" customHeight="1" thickTop="1">
      <c r="B15" s="32"/>
      <c r="C15" s="240" t="s">
        <v>18</v>
      </c>
      <c r="D15" s="190"/>
      <c r="E15" s="274" t="s">
        <v>33</v>
      </c>
      <c r="F15" s="275"/>
      <c r="G15" s="275"/>
      <c r="H15" s="276"/>
      <c r="I15" s="103"/>
      <c r="J15" s="24"/>
      <c r="K15" s="265"/>
      <c r="L15" s="200"/>
      <c r="M15" s="266"/>
      <c r="N15" s="24"/>
      <c r="O15" s="24"/>
      <c r="P15" s="240" t="s">
        <v>18</v>
      </c>
      <c r="Q15" s="241"/>
      <c r="R15" s="274" t="s">
        <v>51</v>
      </c>
      <c r="S15" s="275"/>
      <c r="T15" s="275"/>
      <c r="U15" s="276"/>
      <c r="V15" s="24"/>
      <c r="W15" s="24"/>
      <c r="X15" s="265"/>
      <c r="Y15" s="200"/>
      <c r="Z15" s="266"/>
      <c r="AA15" s="24"/>
      <c r="AB15" s="24"/>
      <c r="AC15" s="24"/>
      <c r="AD15" s="24"/>
      <c r="AE15" s="24"/>
      <c r="AF15" s="24"/>
      <c r="AG15" s="24"/>
      <c r="AH15" s="24"/>
      <c r="AI15" s="27"/>
      <c r="AJ15" s="83"/>
      <c r="AL15" s="32"/>
      <c r="AM15" s="240" t="s">
        <v>18</v>
      </c>
      <c r="AN15" s="190"/>
      <c r="AO15" s="274" t="s">
        <v>33</v>
      </c>
      <c r="AP15" s="275"/>
      <c r="AQ15" s="275"/>
      <c r="AR15" s="276"/>
      <c r="AS15" s="103"/>
      <c r="AT15" s="24"/>
      <c r="AU15" s="265"/>
      <c r="AV15" s="200"/>
      <c r="AW15" s="266"/>
      <c r="AX15" s="24"/>
      <c r="AY15" s="24"/>
      <c r="AZ15" s="240" t="s">
        <v>18</v>
      </c>
      <c r="BA15" s="241"/>
      <c r="BB15" s="274" t="s">
        <v>51</v>
      </c>
      <c r="BC15" s="275"/>
      <c r="BD15" s="275"/>
      <c r="BE15" s="276"/>
      <c r="BF15" s="24"/>
      <c r="BG15" s="24"/>
      <c r="BH15" s="265"/>
      <c r="BI15" s="200"/>
      <c r="BJ15" s="266"/>
      <c r="BK15" s="24"/>
      <c r="BL15" s="24"/>
      <c r="BM15" s="24"/>
      <c r="BN15" s="24"/>
      <c r="BO15" s="24"/>
      <c r="BP15" s="24"/>
      <c r="BQ15" s="24"/>
      <c r="BR15" s="24"/>
      <c r="BS15" s="27"/>
    </row>
    <row r="16" spans="2:71" ht="13.5" customHeight="1">
      <c r="B16" s="32"/>
      <c r="C16" s="175"/>
      <c r="D16" s="176"/>
      <c r="E16" s="179"/>
      <c r="F16" s="176"/>
      <c r="G16" s="176"/>
      <c r="H16" s="177"/>
      <c r="I16" s="103"/>
      <c r="J16" s="24"/>
      <c r="K16" s="265"/>
      <c r="L16" s="200"/>
      <c r="M16" s="266"/>
      <c r="N16" s="24"/>
      <c r="O16" s="24"/>
      <c r="P16" s="175"/>
      <c r="Q16" s="177"/>
      <c r="R16" s="179"/>
      <c r="S16" s="176"/>
      <c r="T16" s="176"/>
      <c r="U16" s="177"/>
      <c r="V16" s="24"/>
      <c r="W16" s="24"/>
      <c r="X16" s="265"/>
      <c r="Y16" s="200"/>
      <c r="Z16" s="266"/>
      <c r="AA16" s="24"/>
      <c r="AB16" s="24"/>
      <c r="AC16" s="24"/>
      <c r="AD16" s="24"/>
      <c r="AE16" s="24"/>
      <c r="AF16" s="24"/>
      <c r="AG16" s="24"/>
      <c r="AH16" s="24"/>
      <c r="AI16" s="27"/>
      <c r="AJ16" s="83"/>
      <c r="AL16" s="32"/>
      <c r="AM16" s="175"/>
      <c r="AN16" s="176"/>
      <c r="AO16" s="179"/>
      <c r="AP16" s="176"/>
      <c r="AQ16" s="176"/>
      <c r="AR16" s="177"/>
      <c r="AS16" s="103"/>
      <c r="AT16" s="24"/>
      <c r="AU16" s="265"/>
      <c r="AV16" s="200"/>
      <c r="AW16" s="266"/>
      <c r="AX16" s="24"/>
      <c r="AY16" s="24"/>
      <c r="AZ16" s="175"/>
      <c r="BA16" s="177"/>
      <c r="BB16" s="179"/>
      <c r="BC16" s="176"/>
      <c r="BD16" s="176"/>
      <c r="BE16" s="177"/>
      <c r="BF16" s="24"/>
      <c r="BG16" s="24"/>
      <c r="BH16" s="265"/>
      <c r="BI16" s="200"/>
      <c r="BJ16" s="266"/>
      <c r="BK16" s="24"/>
      <c r="BL16" s="24"/>
      <c r="BM16" s="24"/>
      <c r="BN16" s="24"/>
      <c r="BO16" s="24"/>
      <c r="BP16" s="24"/>
      <c r="BQ16" s="24"/>
      <c r="BR16" s="24"/>
      <c r="BS16" s="27"/>
    </row>
    <row r="17" spans="2:71" ht="13.5" customHeight="1">
      <c r="B17" s="32"/>
      <c r="C17" s="173"/>
      <c r="D17" s="174"/>
      <c r="E17" s="181"/>
      <c r="F17" s="174"/>
      <c r="G17" s="174"/>
      <c r="H17" s="178"/>
      <c r="I17" s="103"/>
      <c r="J17" s="24"/>
      <c r="K17" s="267"/>
      <c r="L17" s="203"/>
      <c r="M17" s="268"/>
      <c r="N17" s="24"/>
      <c r="O17" s="24"/>
      <c r="P17" s="173"/>
      <c r="Q17" s="178"/>
      <c r="R17" s="181"/>
      <c r="S17" s="174"/>
      <c r="T17" s="174"/>
      <c r="U17" s="178"/>
      <c r="V17" s="24"/>
      <c r="W17" s="24"/>
      <c r="X17" s="267"/>
      <c r="Y17" s="203"/>
      <c r="Z17" s="268"/>
      <c r="AA17" s="24"/>
      <c r="AB17" s="24"/>
      <c r="AC17" s="24"/>
      <c r="AD17" s="24"/>
      <c r="AE17" s="24"/>
      <c r="AF17" s="24"/>
      <c r="AG17" s="24"/>
      <c r="AH17" s="24"/>
      <c r="AI17" s="27"/>
      <c r="AJ17" s="83"/>
      <c r="AL17" s="32"/>
      <c r="AM17" s="173"/>
      <c r="AN17" s="174"/>
      <c r="AO17" s="181"/>
      <c r="AP17" s="174"/>
      <c r="AQ17" s="174"/>
      <c r="AR17" s="178"/>
      <c r="AS17" s="103"/>
      <c r="AT17" s="24"/>
      <c r="AU17" s="267"/>
      <c r="AV17" s="203"/>
      <c r="AW17" s="268"/>
      <c r="AX17" s="24"/>
      <c r="AY17" s="24"/>
      <c r="AZ17" s="173"/>
      <c r="BA17" s="178"/>
      <c r="BB17" s="181"/>
      <c r="BC17" s="174"/>
      <c r="BD17" s="174"/>
      <c r="BE17" s="178"/>
      <c r="BF17" s="24"/>
      <c r="BG17" s="24"/>
      <c r="BH17" s="267"/>
      <c r="BI17" s="203"/>
      <c r="BJ17" s="268"/>
      <c r="BK17" s="24"/>
      <c r="BL17" s="24"/>
      <c r="BM17" s="24"/>
      <c r="BN17" s="24"/>
      <c r="BO17" s="24"/>
      <c r="BP17" s="24"/>
      <c r="BQ17" s="24"/>
      <c r="BR17" s="24"/>
      <c r="BS17" s="27"/>
    </row>
    <row r="18" spans="2:71" ht="12" customHeight="1">
      <c r="B18" s="32"/>
      <c r="C18" s="114"/>
      <c r="D18" s="106" t="s">
        <v>4</v>
      </c>
      <c r="E18" s="97"/>
      <c r="F18" s="106"/>
      <c r="G18" s="106"/>
      <c r="H18" s="28" t="s">
        <v>3</v>
      </c>
      <c r="I18" s="24"/>
      <c r="J18" s="24"/>
      <c r="K18" s="117"/>
      <c r="L18" s="24"/>
      <c r="M18" s="118" t="s">
        <v>2</v>
      </c>
      <c r="N18" s="24"/>
      <c r="O18" s="24"/>
      <c r="P18" s="114"/>
      <c r="Q18" s="106" t="s">
        <v>4</v>
      </c>
      <c r="R18" s="97"/>
      <c r="S18" s="106"/>
      <c r="T18" s="106"/>
      <c r="U18" s="28" t="s">
        <v>3</v>
      </c>
      <c r="V18" s="24"/>
      <c r="W18" s="24"/>
      <c r="X18" s="117"/>
      <c r="Y18" s="24"/>
      <c r="Z18" s="118" t="s">
        <v>2</v>
      </c>
      <c r="AA18" s="24"/>
      <c r="AB18" s="24"/>
      <c r="AC18" s="24"/>
      <c r="AD18" s="24"/>
      <c r="AE18" s="24"/>
      <c r="AF18" s="24"/>
      <c r="AG18" s="24"/>
      <c r="AH18" s="24"/>
      <c r="AI18" s="27"/>
      <c r="AJ18" s="83"/>
      <c r="AL18" s="32"/>
      <c r="AM18" s="114"/>
      <c r="AN18" s="106" t="s">
        <v>4</v>
      </c>
      <c r="AO18" s="97"/>
      <c r="AP18" s="106"/>
      <c r="AQ18" s="106"/>
      <c r="AR18" s="28" t="s">
        <v>3</v>
      </c>
      <c r="AS18" s="24"/>
      <c r="AT18" s="24"/>
      <c r="AU18" s="117"/>
      <c r="AV18" s="24"/>
      <c r="AW18" s="118" t="s">
        <v>2</v>
      </c>
      <c r="AX18" s="24"/>
      <c r="AY18" s="24"/>
      <c r="AZ18" s="114"/>
      <c r="BA18" s="106" t="s">
        <v>4</v>
      </c>
      <c r="BB18" s="97"/>
      <c r="BC18" s="106"/>
      <c r="BD18" s="106"/>
      <c r="BE18" s="28" t="s">
        <v>3</v>
      </c>
      <c r="BF18" s="24"/>
      <c r="BG18" s="24"/>
      <c r="BH18" s="117"/>
      <c r="BI18" s="24"/>
      <c r="BJ18" s="118" t="s">
        <v>2</v>
      </c>
      <c r="BK18" s="24"/>
      <c r="BL18" s="24"/>
      <c r="BM18" s="24"/>
      <c r="BN18" s="24"/>
      <c r="BO18" s="24"/>
      <c r="BP18" s="24"/>
      <c r="BQ18" s="24"/>
      <c r="BR18" s="24"/>
      <c r="BS18" s="27"/>
    </row>
    <row r="19" spans="2:71" ht="13.5" customHeight="1" thickBot="1">
      <c r="B19" s="32"/>
      <c r="C19" s="254" t="str">
        <f>IF(E19="","",VLOOKUP(E19,標準報酬等級表!A1:F45,2,FALSE))</f>
        <v/>
      </c>
      <c r="D19" s="340"/>
      <c r="E19" s="256"/>
      <c r="F19" s="341"/>
      <c r="G19" s="341"/>
      <c r="H19" s="342"/>
      <c r="I19" s="222" t="s">
        <v>10</v>
      </c>
      <c r="J19" s="218"/>
      <c r="K19" s="251"/>
      <c r="L19" s="252"/>
      <c r="M19" s="253"/>
      <c r="N19" s="189" t="s">
        <v>48</v>
      </c>
      <c r="O19" s="218"/>
      <c r="P19" s="254" t="str">
        <f>IF(R19="","",VLOOKUP(R19,標準報酬等級表!A1:F45,2,FALSE))</f>
        <v/>
      </c>
      <c r="Q19" s="255"/>
      <c r="R19" s="256"/>
      <c r="S19" s="257"/>
      <c r="T19" s="257"/>
      <c r="U19" s="258"/>
      <c r="V19" s="222" t="s">
        <v>10</v>
      </c>
      <c r="W19" s="218"/>
      <c r="X19" s="303" t="str">
        <f>IF(K19="","",12-K19)</f>
        <v/>
      </c>
      <c r="Y19" s="304"/>
      <c r="Z19" s="305"/>
      <c r="AA19" s="325" t="s">
        <v>64</v>
      </c>
      <c r="AB19" s="189"/>
      <c r="AC19" s="189"/>
      <c r="AD19" s="189"/>
      <c r="AE19" s="189"/>
      <c r="AF19" s="189"/>
      <c r="AG19" s="189"/>
      <c r="AH19" s="189"/>
      <c r="AI19" s="326"/>
      <c r="AJ19" s="83"/>
      <c r="AL19" s="32"/>
      <c r="AM19" s="254" t="str">
        <f>IF(AO19="","",VLOOKUP(AO19,標準報酬等級表!A1:F45,2,FALSE))</f>
        <v/>
      </c>
      <c r="AN19" s="340"/>
      <c r="AO19" s="256"/>
      <c r="AP19" s="341"/>
      <c r="AQ19" s="341"/>
      <c r="AR19" s="342"/>
      <c r="AS19" s="222" t="s">
        <v>10</v>
      </c>
      <c r="AT19" s="218"/>
      <c r="AU19" s="251"/>
      <c r="AV19" s="252"/>
      <c r="AW19" s="253"/>
      <c r="AX19" s="189" t="s">
        <v>48</v>
      </c>
      <c r="AY19" s="218"/>
      <c r="AZ19" s="254" t="str">
        <f>IF(BB19="","",VLOOKUP(BB19,標準報酬等級表!A1:F45,2,FALSE))</f>
        <v/>
      </c>
      <c r="BA19" s="255"/>
      <c r="BB19" s="256"/>
      <c r="BC19" s="257"/>
      <c r="BD19" s="257"/>
      <c r="BE19" s="258"/>
      <c r="BF19" s="222" t="s">
        <v>10</v>
      </c>
      <c r="BG19" s="218"/>
      <c r="BH19" s="303" t="str">
        <f>IF(AU19="","",12-AU19)</f>
        <v/>
      </c>
      <c r="BI19" s="304"/>
      <c r="BJ19" s="305"/>
      <c r="BK19" s="325" t="s">
        <v>64</v>
      </c>
      <c r="BL19" s="189"/>
      <c r="BM19" s="189"/>
      <c r="BN19" s="189"/>
      <c r="BO19" s="189"/>
      <c r="BP19" s="189"/>
      <c r="BQ19" s="189"/>
      <c r="BR19" s="189"/>
      <c r="BS19" s="326"/>
    </row>
    <row r="20" spans="2:71" ht="7.5" customHeight="1" thickTop="1">
      <c r="B20" s="32"/>
      <c r="C20" s="42"/>
      <c r="D20" s="43"/>
      <c r="E20" s="43"/>
      <c r="F20" s="43"/>
      <c r="G20" s="43"/>
      <c r="H20" s="43"/>
      <c r="I20" s="44"/>
      <c r="J20" s="110"/>
      <c r="K20" s="110"/>
      <c r="L20" s="110"/>
      <c r="M20" s="110"/>
      <c r="N20" s="110"/>
      <c r="O20" s="111"/>
      <c r="P20" s="111"/>
      <c r="Q20" s="111"/>
      <c r="R20" s="111"/>
      <c r="S20" s="111"/>
      <c r="T20" s="111"/>
      <c r="U20" s="111"/>
      <c r="V20" s="110"/>
      <c r="W20" s="110"/>
      <c r="X20" s="110"/>
      <c r="Y20" s="110"/>
      <c r="Z20" s="111"/>
      <c r="AA20" s="111"/>
      <c r="AB20" s="111"/>
      <c r="AC20" s="111"/>
      <c r="AD20" s="111"/>
      <c r="AE20" s="24"/>
      <c r="AF20" s="24"/>
      <c r="AG20" s="24"/>
      <c r="AH20" s="42"/>
      <c r="AI20" s="134"/>
      <c r="AJ20" s="43"/>
      <c r="AK20" s="24"/>
      <c r="AL20" s="32"/>
      <c r="AM20" s="42"/>
      <c r="AN20" s="43"/>
      <c r="AO20" s="43"/>
      <c r="AP20" s="43"/>
      <c r="AQ20" s="43"/>
      <c r="AR20" s="43"/>
      <c r="AS20" s="44"/>
      <c r="AT20" s="110"/>
      <c r="AU20" s="110"/>
      <c r="AV20" s="110"/>
      <c r="AW20" s="110"/>
      <c r="AX20" s="110"/>
      <c r="AY20" s="111"/>
      <c r="AZ20" s="111"/>
      <c r="BA20" s="111"/>
      <c r="BB20" s="111"/>
      <c r="BC20" s="111"/>
      <c r="BD20" s="111"/>
      <c r="BE20" s="111"/>
      <c r="BF20" s="110"/>
      <c r="BG20" s="110"/>
      <c r="BH20" s="110"/>
      <c r="BI20" s="110"/>
      <c r="BJ20" s="111"/>
      <c r="BK20" s="111"/>
      <c r="BL20" s="111"/>
      <c r="BM20" s="111"/>
      <c r="BN20" s="111"/>
      <c r="BO20" s="24"/>
      <c r="BP20" s="24"/>
      <c r="BQ20" s="24"/>
      <c r="BR20" s="42"/>
      <c r="BS20" s="134"/>
    </row>
    <row r="21" spans="2:71" ht="13.5" customHeight="1">
      <c r="B21" s="32"/>
      <c r="C21" s="42"/>
      <c r="D21" s="43"/>
      <c r="E21" s="48"/>
      <c r="F21" s="48"/>
      <c r="G21" s="48"/>
      <c r="H21" s="48"/>
      <c r="I21" s="110"/>
      <c r="J21" s="110"/>
      <c r="K21" s="110"/>
      <c r="L21" s="110"/>
      <c r="M21" s="111"/>
      <c r="R21" s="111"/>
      <c r="W21" s="24"/>
      <c r="X21" s="191" t="s">
        <v>68</v>
      </c>
      <c r="Y21" s="191"/>
      <c r="Z21" s="191"/>
      <c r="AA21" s="191"/>
      <c r="AB21" s="191"/>
      <c r="AC21" s="191"/>
      <c r="AD21" s="191"/>
      <c r="AE21" s="191"/>
      <c r="AF21" s="191"/>
      <c r="AG21" s="191"/>
      <c r="AH21" s="191"/>
      <c r="AI21" s="119"/>
      <c r="AJ21" s="29"/>
      <c r="AK21" s="110"/>
      <c r="AL21" s="32"/>
      <c r="AM21" s="42"/>
      <c r="AN21" s="43"/>
      <c r="AS21" s="110"/>
      <c r="AT21" s="110"/>
      <c r="AU21" s="110"/>
      <c r="AV21" s="110"/>
      <c r="AW21" s="111"/>
      <c r="BB21" s="111"/>
      <c r="BG21" s="24"/>
      <c r="BH21" s="191" t="s">
        <v>68</v>
      </c>
      <c r="BI21" s="191"/>
      <c r="BJ21" s="191"/>
      <c r="BK21" s="191"/>
      <c r="BL21" s="191"/>
      <c r="BM21" s="191"/>
      <c r="BN21" s="191"/>
      <c r="BO21" s="191"/>
      <c r="BP21" s="191"/>
      <c r="BQ21" s="191"/>
      <c r="BR21" s="191"/>
      <c r="BS21" s="119"/>
    </row>
    <row r="22" spans="2:71" ht="13.5" customHeight="1">
      <c r="B22" s="32"/>
      <c r="C22" s="42"/>
      <c r="D22" s="43"/>
      <c r="E22" s="199" t="s">
        <v>66</v>
      </c>
      <c r="F22" s="200"/>
      <c r="G22" s="200"/>
      <c r="H22" s="201"/>
      <c r="I22" s="110"/>
      <c r="J22" s="110"/>
      <c r="K22" s="110"/>
      <c r="L22" s="110"/>
      <c r="M22" s="111"/>
      <c r="N22" s="196" t="s">
        <v>54</v>
      </c>
      <c r="O22" s="197"/>
      <c r="P22" s="197"/>
      <c r="Q22" s="198"/>
      <c r="R22" s="111"/>
      <c r="S22" s="196" t="s">
        <v>63</v>
      </c>
      <c r="T22" s="197"/>
      <c r="U22" s="197"/>
      <c r="V22" s="198"/>
      <c r="W22" s="24"/>
      <c r="X22" s="191"/>
      <c r="Y22" s="191"/>
      <c r="Z22" s="191"/>
      <c r="AA22" s="191"/>
      <c r="AB22" s="191"/>
      <c r="AC22" s="191"/>
      <c r="AD22" s="191"/>
      <c r="AE22" s="191"/>
      <c r="AF22" s="191"/>
      <c r="AG22" s="191"/>
      <c r="AH22" s="191"/>
      <c r="AI22" s="119"/>
      <c r="AJ22" s="29"/>
      <c r="AK22" s="110"/>
      <c r="AL22" s="32"/>
      <c r="AM22" s="42"/>
      <c r="AN22" s="43"/>
      <c r="AO22" s="196" t="s">
        <v>66</v>
      </c>
      <c r="AP22" s="197"/>
      <c r="AQ22" s="197"/>
      <c r="AR22" s="198"/>
      <c r="AS22" s="110"/>
      <c r="AT22" s="110"/>
      <c r="AU22" s="110"/>
      <c r="AV22" s="110"/>
      <c r="AW22" s="111"/>
      <c r="AX22" s="196" t="s">
        <v>54</v>
      </c>
      <c r="AY22" s="197"/>
      <c r="AZ22" s="197"/>
      <c r="BA22" s="198"/>
      <c r="BB22" s="111"/>
      <c r="BC22" s="196" t="s">
        <v>63</v>
      </c>
      <c r="BD22" s="197"/>
      <c r="BE22" s="197"/>
      <c r="BF22" s="198"/>
      <c r="BG22" s="24"/>
      <c r="BH22" s="191"/>
      <c r="BI22" s="191"/>
      <c r="BJ22" s="191"/>
      <c r="BK22" s="191"/>
      <c r="BL22" s="191"/>
      <c r="BM22" s="191"/>
      <c r="BN22" s="191"/>
      <c r="BO22" s="191"/>
      <c r="BP22" s="191"/>
      <c r="BQ22" s="191"/>
      <c r="BR22" s="191"/>
      <c r="BS22" s="119"/>
    </row>
    <row r="23" spans="2:71" ht="13.5" customHeight="1">
      <c r="B23" s="32"/>
      <c r="C23" s="42"/>
      <c r="D23" s="43"/>
      <c r="E23" s="199"/>
      <c r="F23" s="200"/>
      <c r="G23" s="200"/>
      <c r="H23" s="201"/>
      <c r="I23" s="110"/>
      <c r="J23" s="110"/>
      <c r="K23" s="110"/>
      <c r="L23" s="110"/>
      <c r="M23" s="111"/>
      <c r="N23" s="199"/>
      <c r="O23" s="200"/>
      <c r="P23" s="200"/>
      <c r="Q23" s="201"/>
      <c r="R23" s="111"/>
      <c r="S23" s="199"/>
      <c r="T23" s="200"/>
      <c r="U23" s="200"/>
      <c r="V23" s="201"/>
      <c r="W23" s="24"/>
      <c r="X23" s="192"/>
      <c r="Y23" s="192"/>
      <c r="Z23" s="192"/>
      <c r="AA23" s="192"/>
      <c r="AB23" s="192"/>
      <c r="AC23" s="192"/>
      <c r="AD23" s="192"/>
      <c r="AE23" s="192"/>
      <c r="AF23" s="192"/>
      <c r="AG23" s="192"/>
      <c r="AH23" s="192"/>
      <c r="AI23" s="119"/>
      <c r="AJ23" s="29"/>
      <c r="AK23" s="110"/>
      <c r="AL23" s="32"/>
      <c r="AM23" s="42"/>
      <c r="AN23" s="43"/>
      <c r="AO23" s="199"/>
      <c r="AP23" s="200"/>
      <c r="AQ23" s="200"/>
      <c r="AR23" s="201"/>
      <c r="AS23" s="110"/>
      <c r="AT23" s="110"/>
      <c r="AU23" s="110"/>
      <c r="AV23" s="110"/>
      <c r="AW23" s="111"/>
      <c r="AX23" s="199"/>
      <c r="AY23" s="200"/>
      <c r="AZ23" s="200"/>
      <c r="BA23" s="201"/>
      <c r="BB23" s="111"/>
      <c r="BC23" s="199"/>
      <c r="BD23" s="200"/>
      <c r="BE23" s="200"/>
      <c r="BF23" s="201"/>
      <c r="BG23" s="24"/>
      <c r="BH23" s="192"/>
      <c r="BI23" s="192"/>
      <c r="BJ23" s="192"/>
      <c r="BK23" s="192"/>
      <c r="BL23" s="192"/>
      <c r="BM23" s="192"/>
      <c r="BN23" s="192"/>
      <c r="BO23" s="192"/>
      <c r="BP23" s="192"/>
      <c r="BQ23" s="192"/>
      <c r="BR23" s="192"/>
      <c r="BS23" s="119"/>
    </row>
    <row r="24" spans="2:71" ht="13.5" customHeight="1">
      <c r="B24" s="32"/>
      <c r="C24" s="42"/>
      <c r="D24" s="43"/>
      <c r="E24" s="202"/>
      <c r="F24" s="203"/>
      <c r="G24" s="203"/>
      <c r="H24" s="204"/>
      <c r="I24" s="110"/>
      <c r="J24" s="110"/>
      <c r="K24" s="110"/>
      <c r="L24" s="110"/>
      <c r="M24" s="111"/>
      <c r="N24" s="202"/>
      <c r="O24" s="203"/>
      <c r="P24" s="203"/>
      <c r="Q24" s="204"/>
      <c r="R24" s="111"/>
      <c r="S24" s="202"/>
      <c r="T24" s="203"/>
      <c r="U24" s="203"/>
      <c r="V24" s="204"/>
      <c r="W24" s="24"/>
      <c r="X24" s="234" t="s">
        <v>59</v>
      </c>
      <c r="Y24" s="235"/>
      <c r="Z24" s="235"/>
      <c r="AA24" s="235"/>
      <c r="AB24" s="235"/>
      <c r="AC24" s="235"/>
      <c r="AD24" s="236"/>
      <c r="AE24" s="237" t="s">
        <v>60</v>
      </c>
      <c r="AF24" s="238"/>
      <c r="AG24" s="238"/>
      <c r="AH24" s="239"/>
      <c r="AI24" s="119"/>
      <c r="AJ24" s="29"/>
      <c r="AK24" s="110"/>
      <c r="AL24" s="32"/>
      <c r="AM24" s="42"/>
      <c r="AN24" s="43"/>
      <c r="AO24" s="202"/>
      <c r="AP24" s="203"/>
      <c r="AQ24" s="203"/>
      <c r="AR24" s="204"/>
      <c r="AS24" s="110"/>
      <c r="AT24" s="110"/>
      <c r="AU24" s="110"/>
      <c r="AV24" s="110"/>
      <c r="AW24" s="111"/>
      <c r="AX24" s="202"/>
      <c r="AY24" s="203"/>
      <c r="AZ24" s="203"/>
      <c r="BA24" s="204"/>
      <c r="BB24" s="111"/>
      <c r="BC24" s="202"/>
      <c r="BD24" s="203"/>
      <c r="BE24" s="203"/>
      <c r="BF24" s="204"/>
      <c r="BG24" s="24"/>
      <c r="BH24" s="234" t="s">
        <v>59</v>
      </c>
      <c r="BI24" s="235"/>
      <c r="BJ24" s="235"/>
      <c r="BK24" s="235"/>
      <c r="BL24" s="235"/>
      <c r="BM24" s="235"/>
      <c r="BN24" s="236"/>
      <c r="BO24" s="237" t="s">
        <v>60</v>
      </c>
      <c r="BP24" s="238"/>
      <c r="BQ24" s="238"/>
      <c r="BR24" s="239"/>
      <c r="BS24" s="119"/>
    </row>
    <row r="25" spans="2:71" ht="13.5" customHeight="1">
      <c r="B25" s="32"/>
      <c r="C25" s="42"/>
      <c r="D25" s="43"/>
      <c r="E25" s="107"/>
      <c r="F25" s="108"/>
      <c r="G25" s="30"/>
      <c r="H25" s="115" t="s">
        <v>3</v>
      </c>
      <c r="I25" s="110"/>
      <c r="J25" s="110"/>
      <c r="K25" s="110"/>
      <c r="L25" s="110"/>
      <c r="M25" s="111"/>
      <c r="N25" s="41"/>
      <c r="O25" s="30"/>
      <c r="P25" s="30"/>
      <c r="Q25" s="115" t="s">
        <v>3</v>
      </c>
      <c r="R25" s="111"/>
      <c r="S25" s="107"/>
      <c r="T25" s="108"/>
      <c r="U25" s="30"/>
      <c r="V25" s="115" t="s">
        <v>3</v>
      </c>
      <c r="W25" s="24"/>
      <c r="X25" s="242" t="s">
        <v>61</v>
      </c>
      <c r="Y25" s="243"/>
      <c r="Z25" s="243"/>
      <c r="AA25" s="243"/>
      <c r="AB25" s="243"/>
      <c r="AC25" s="243"/>
      <c r="AD25" s="244"/>
      <c r="AE25" s="245">
        <v>20000</v>
      </c>
      <c r="AF25" s="246"/>
      <c r="AG25" s="246"/>
      <c r="AH25" s="129" t="s">
        <v>3</v>
      </c>
      <c r="AI25" s="119"/>
      <c r="AJ25" s="29"/>
      <c r="AK25" s="110"/>
      <c r="AL25" s="32"/>
      <c r="AM25" s="42"/>
      <c r="AN25" s="43"/>
      <c r="AO25" s="107"/>
      <c r="AP25" s="108"/>
      <c r="AQ25" s="30"/>
      <c r="AR25" s="115" t="s">
        <v>3</v>
      </c>
      <c r="AS25" s="110"/>
      <c r="AT25" s="110"/>
      <c r="AU25" s="110"/>
      <c r="AV25" s="110"/>
      <c r="AW25" s="111"/>
      <c r="AX25" s="41"/>
      <c r="AY25" s="30"/>
      <c r="AZ25" s="30"/>
      <c r="BA25" s="115" t="s">
        <v>3</v>
      </c>
      <c r="BB25" s="111"/>
      <c r="BC25" s="107"/>
      <c r="BD25" s="108"/>
      <c r="BE25" s="30"/>
      <c r="BF25" s="115" t="s">
        <v>3</v>
      </c>
      <c r="BG25" s="24"/>
      <c r="BH25" s="242" t="s">
        <v>61</v>
      </c>
      <c r="BI25" s="243"/>
      <c r="BJ25" s="243"/>
      <c r="BK25" s="243"/>
      <c r="BL25" s="243"/>
      <c r="BM25" s="243"/>
      <c r="BN25" s="244"/>
      <c r="BO25" s="245">
        <v>20000</v>
      </c>
      <c r="BP25" s="246"/>
      <c r="BQ25" s="246"/>
      <c r="BR25" s="129" t="s">
        <v>3</v>
      </c>
      <c r="BS25" s="119"/>
    </row>
    <row r="26" spans="2:71" ht="13.5" customHeight="1">
      <c r="B26" s="32"/>
      <c r="C26" s="189" t="s">
        <v>9</v>
      </c>
      <c r="D26" s="218"/>
      <c r="E26" s="215">
        <f>IF(C19="",0,IF(ROUND((E19*K19+(R19*X19))/12/22,-1)&gt;S26,S26,ROUND((E19*K19+(R19*X19))/12/22,-1)))</f>
        <v>0</v>
      </c>
      <c r="F26" s="232"/>
      <c r="G26" s="232"/>
      <c r="H26" s="233"/>
      <c r="I26" s="222" t="s">
        <v>40</v>
      </c>
      <c r="J26" s="189"/>
      <c r="K26" s="189"/>
      <c r="L26" s="189"/>
      <c r="M26" s="218"/>
      <c r="N26" s="215">
        <f>ROUND(E26/3*2,0)</f>
        <v>0</v>
      </c>
      <c r="O26" s="216"/>
      <c r="P26" s="216"/>
      <c r="Q26" s="217"/>
      <c r="R26" s="111"/>
      <c r="S26" s="215" t="str">
        <f>IF(C8="","",IF(AND(K8=1,E8&lt;4),VLOOKUP(C8-1,平均標準報酬月額!A1:C7,3,FALSE),IF(AND(K8=1,E8&gt;3),VLOOKUP(C8,平均標準報酬月額!A1:C7,3,FALSE),"")))</f>
        <v/>
      </c>
      <c r="T26" s="184"/>
      <c r="U26" s="184"/>
      <c r="V26" s="185"/>
      <c r="W26" s="24"/>
      <c r="X26" s="247"/>
      <c r="Y26" s="248"/>
      <c r="Z26" s="248"/>
      <c r="AA26" s="248"/>
      <c r="AB26" s="248"/>
      <c r="AC26" s="248"/>
      <c r="AD26" s="249"/>
      <c r="AE26" s="250"/>
      <c r="AF26" s="250"/>
      <c r="AG26" s="250"/>
      <c r="AH26" s="121"/>
      <c r="AI26" s="119"/>
      <c r="AJ26" s="29"/>
      <c r="AK26" s="110"/>
      <c r="AL26" s="32"/>
      <c r="AM26" s="189" t="s">
        <v>9</v>
      </c>
      <c r="AN26" s="218"/>
      <c r="AO26" s="215">
        <f>IF(AM19="",0,IF(ROUND((AO19*AU19+(BB19*BH19))/12/22,-1)&gt;BC26,BC26,ROUND((AO19*AU19+(BB19*BH19))/12/22,-1)))</f>
        <v>0</v>
      </c>
      <c r="AP26" s="232"/>
      <c r="AQ26" s="232"/>
      <c r="AR26" s="233"/>
      <c r="AS26" s="222" t="s">
        <v>40</v>
      </c>
      <c r="AT26" s="189"/>
      <c r="AU26" s="189"/>
      <c r="AV26" s="189"/>
      <c r="AW26" s="218"/>
      <c r="AX26" s="215">
        <f>ROUND(AO26/3*2,0)</f>
        <v>0</v>
      </c>
      <c r="AY26" s="216"/>
      <c r="AZ26" s="216"/>
      <c r="BA26" s="217"/>
      <c r="BB26" s="111"/>
      <c r="BC26" s="215" t="str">
        <f>IF(AM8="","",IF(AND(AU8=1,AO8&lt;4),VLOOKUP(AM8-1,平均標準報酬月額!A1:C7,3,FALSE),IF(AND(AU8=1,AO8&gt;3),VLOOKUP(AM8,平均標準報酬月額!A1:C7,3,FALSE),"")))</f>
        <v/>
      </c>
      <c r="BD26" s="184"/>
      <c r="BE26" s="184"/>
      <c r="BF26" s="185"/>
      <c r="BG26" s="24"/>
      <c r="BH26" s="247"/>
      <c r="BI26" s="248"/>
      <c r="BJ26" s="248"/>
      <c r="BK26" s="248"/>
      <c r="BL26" s="248"/>
      <c r="BM26" s="248"/>
      <c r="BN26" s="249"/>
      <c r="BO26" s="250"/>
      <c r="BP26" s="250"/>
      <c r="BQ26" s="250"/>
      <c r="BR26" s="121"/>
      <c r="BS26" s="119"/>
    </row>
    <row r="27" spans="2:71" ht="9.75" customHeight="1">
      <c r="B27" s="32"/>
      <c r="C27" s="42"/>
      <c r="D27" s="208" t="s">
        <v>49</v>
      </c>
      <c r="E27" s="208"/>
      <c r="F27" s="208"/>
      <c r="G27" s="208"/>
      <c r="H27" s="208"/>
      <c r="I27" s="208"/>
      <c r="J27" s="110"/>
      <c r="K27" s="110"/>
      <c r="L27" s="110"/>
      <c r="M27" s="208" t="s">
        <v>19</v>
      </c>
      <c r="N27" s="208"/>
      <c r="O27" s="208"/>
      <c r="P27" s="208"/>
      <c r="Q27" s="208"/>
      <c r="R27" s="208"/>
      <c r="S27" s="111"/>
      <c r="T27" s="110"/>
      <c r="U27" s="110"/>
      <c r="V27" s="110"/>
      <c r="W27" s="110"/>
      <c r="X27" s="111"/>
      <c r="Y27" s="111"/>
      <c r="Z27" s="111"/>
      <c r="AA27" s="111"/>
      <c r="AB27" s="111"/>
      <c r="AC27" s="24"/>
      <c r="AD27" s="24"/>
      <c r="AE27" s="24"/>
      <c r="AF27" s="42"/>
      <c r="AG27" s="42"/>
      <c r="AH27" s="43"/>
      <c r="AI27" s="135"/>
      <c r="AJ27" s="43"/>
      <c r="AK27" s="111"/>
      <c r="AL27" s="32"/>
      <c r="AM27" s="42"/>
      <c r="AN27" s="208" t="s">
        <v>49</v>
      </c>
      <c r="AO27" s="208"/>
      <c r="AP27" s="208"/>
      <c r="AQ27" s="208"/>
      <c r="AR27" s="208"/>
      <c r="AS27" s="208"/>
      <c r="AT27" s="110"/>
      <c r="AU27" s="110"/>
      <c r="AV27" s="110"/>
      <c r="AW27" s="208" t="s">
        <v>19</v>
      </c>
      <c r="AX27" s="208"/>
      <c r="AY27" s="208"/>
      <c r="AZ27" s="208"/>
      <c r="BA27" s="208"/>
      <c r="BB27" s="208"/>
      <c r="BC27" s="111"/>
      <c r="BD27" s="110"/>
      <c r="BE27" s="110"/>
      <c r="BF27" s="110"/>
      <c r="BG27" s="110"/>
      <c r="BH27" s="111"/>
      <c r="BI27" s="111"/>
      <c r="BJ27" s="111"/>
      <c r="BK27" s="111"/>
      <c r="BL27" s="111"/>
      <c r="BM27" s="24"/>
      <c r="BN27" s="24"/>
      <c r="BO27" s="24"/>
      <c r="BP27" s="42"/>
      <c r="BQ27" s="42"/>
      <c r="BR27" s="43"/>
      <c r="BS27" s="135"/>
    </row>
    <row r="28" spans="2:71" ht="7.5" customHeight="1">
      <c r="B28" s="32"/>
      <c r="C28" s="42"/>
      <c r="D28" s="333"/>
      <c r="E28" s="333"/>
      <c r="F28" s="333"/>
      <c r="G28" s="333"/>
      <c r="H28" s="333"/>
      <c r="I28" s="333"/>
      <c r="J28" s="44"/>
      <c r="K28" s="110"/>
      <c r="L28" s="110"/>
      <c r="M28" s="110"/>
      <c r="N28" s="110"/>
      <c r="O28" s="110"/>
      <c r="P28" s="111"/>
      <c r="Q28" s="111"/>
      <c r="R28" s="111"/>
      <c r="S28" s="111"/>
      <c r="T28" s="111"/>
      <c r="U28" s="111"/>
      <c r="V28" s="111"/>
      <c r="W28" s="110"/>
      <c r="X28" s="110"/>
      <c r="Y28" s="110"/>
      <c r="Z28" s="110"/>
      <c r="AA28" s="111"/>
      <c r="AB28" s="111"/>
      <c r="AC28" s="111"/>
      <c r="AD28" s="111"/>
      <c r="AE28" s="111"/>
      <c r="AF28" s="24"/>
      <c r="AG28" s="24"/>
      <c r="AH28" s="24"/>
      <c r="AI28" s="134"/>
      <c r="AJ28" s="42"/>
      <c r="AL28" s="32"/>
      <c r="AM28" s="111"/>
      <c r="AN28" s="111"/>
      <c r="AO28" s="111"/>
      <c r="AP28" s="111"/>
      <c r="AQ28" s="111"/>
      <c r="AR28" s="111"/>
      <c r="AS28" s="110"/>
      <c r="AT28" s="110"/>
      <c r="AU28" s="110"/>
      <c r="AV28" s="110"/>
      <c r="AW28" s="208"/>
      <c r="AX28" s="208"/>
      <c r="AY28" s="208"/>
      <c r="AZ28" s="208"/>
      <c r="BA28" s="208"/>
      <c r="BB28" s="208"/>
      <c r="BS28" s="135"/>
    </row>
    <row r="29" spans="2:71" ht="13.5" customHeight="1">
      <c r="B29" s="32"/>
      <c r="C29" s="188" t="s">
        <v>78</v>
      </c>
      <c r="D29" s="186"/>
      <c r="E29" s="186"/>
      <c r="F29" s="186"/>
      <c r="G29" s="186"/>
      <c r="H29" s="186"/>
      <c r="I29" s="186"/>
      <c r="J29" s="186"/>
      <c r="K29" s="186"/>
      <c r="L29" s="186"/>
      <c r="M29" s="186"/>
      <c r="N29" s="186"/>
      <c r="O29" s="186"/>
      <c r="P29" s="186"/>
      <c r="Q29" s="187"/>
      <c r="R29" s="110"/>
      <c r="S29" s="110"/>
      <c r="T29" s="110"/>
      <c r="U29" s="110"/>
      <c r="V29" s="110"/>
      <c r="AA29" s="24"/>
      <c r="AB29" s="24"/>
      <c r="AC29" s="24"/>
      <c r="AH29" s="24"/>
      <c r="AI29" s="136"/>
      <c r="AJ29" s="21"/>
      <c r="AL29" s="32"/>
      <c r="AM29" s="21"/>
      <c r="AN29" s="104"/>
      <c r="AO29" s="111"/>
      <c r="AP29" s="111"/>
      <c r="AQ29" s="111"/>
      <c r="AR29" s="111"/>
      <c r="AS29" s="103"/>
      <c r="AT29" s="103"/>
      <c r="AU29" s="103"/>
      <c r="AV29" s="103"/>
      <c r="AW29" s="24"/>
      <c r="AX29" s="24"/>
      <c r="BS29" s="135"/>
    </row>
    <row r="30" spans="2:71" ht="13.5" customHeight="1">
      <c r="B30" s="32"/>
      <c r="C30" s="277"/>
      <c r="D30" s="278"/>
      <c r="E30" s="278"/>
      <c r="F30" s="278"/>
      <c r="G30" s="278"/>
      <c r="H30" s="278"/>
      <c r="I30" s="278"/>
      <c r="J30" s="278"/>
      <c r="K30" s="278"/>
      <c r="L30" s="278"/>
      <c r="M30" s="278"/>
      <c r="N30" s="278"/>
      <c r="O30" s="278"/>
      <c r="P30" s="278"/>
      <c r="Q30" s="279"/>
      <c r="R30" s="110"/>
      <c r="S30" s="110"/>
      <c r="T30" s="110"/>
      <c r="U30" s="110"/>
      <c r="V30" s="110"/>
      <c r="AA30" s="24"/>
      <c r="AB30" s="24"/>
      <c r="AC30" s="24"/>
      <c r="AH30" s="24"/>
      <c r="AI30" s="136"/>
      <c r="AJ30" s="21"/>
      <c r="AL30" s="32"/>
      <c r="AM30" s="21"/>
      <c r="AN30" s="104"/>
      <c r="AO30" s="111"/>
      <c r="AP30" s="111"/>
      <c r="AQ30" s="111"/>
      <c r="AR30" s="111"/>
      <c r="AS30" s="103"/>
      <c r="AT30" s="103"/>
      <c r="AU30" s="103"/>
      <c r="AV30" s="103"/>
      <c r="AW30" s="24"/>
      <c r="AX30" s="24"/>
      <c r="BS30" s="135"/>
    </row>
    <row r="31" spans="2:71" ht="13.5" customHeight="1">
      <c r="B31" s="32"/>
      <c r="C31" s="280"/>
      <c r="D31" s="213"/>
      <c r="E31" s="213"/>
      <c r="F31" s="213"/>
      <c r="G31" s="213"/>
      <c r="H31" s="213"/>
      <c r="I31" s="213"/>
      <c r="J31" s="213"/>
      <c r="K31" s="213"/>
      <c r="L31" s="213"/>
      <c r="M31" s="213"/>
      <c r="N31" s="213"/>
      <c r="O31" s="213"/>
      <c r="P31" s="213"/>
      <c r="Q31" s="281"/>
      <c r="R31" s="110"/>
      <c r="S31" s="110"/>
      <c r="T31" s="110"/>
      <c r="U31" s="110"/>
      <c r="V31" s="110"/>
      <c r="AA31" s="24"/>
      <c r="AB31" s="24"/>
      <c r="AC31" s="24"/>
      <c r="AH31" s="24"/>
      <c r="AI31" s="136"/>
      <c r="AJ31" s="21"/>
      <c r="AL31" s="32"/>
      <c r="AM31" s="21"/>
      <c r="AN31" s="104"/>
      <c r="AO31" s="111"/>
      <c r="AP31" s="111"/>
      <c r="AQ31" s="111"/>
      <c r="AR31" s="111"/>
      <c r="AS31" s="103"/>
      <c r="AT31" s="103"/>
      <c r="AU31" s="103"/>
      <c r="AV31" s="103"/>
      <c r="AW31" s="24"/>
      <c r="AX31" s="24"/>
      <c r="BS31" s="135"/>
    </row>
    <row r="32" spans="2:71" ht="12" customHeight="1">
      <c r="B32" s="32"/>
      <c r="C32" s="188" t="s">
        <v>89</v>
      </c>
      <c r="D32" s="186"/>
      <c r="E32" s="186"/>
      <c r="F32" s="186"/>
      <c r="G32" s="186"/>
      <c r="H32" s="186"/>
      <c r="I32" s="186"/>
      <c r="J32" s="186"/>
      <c r="K32" s="186"/>
      <c r="L32" s="186"/>
      <c r="M32" s="186"/>
      <c r="N32" s="110"/>
      <c r="O32" s="110"/>
      <c r="P32" s="22"/>
      <c r="Q32" s="102" t="s">
        <v>3</v>
      </c>
      <c r="R32" s="22"/>
      <c r="S32" s="22"/>
      <c r="T32" s="22"/>
      <c r="U32" s="22"/>
      <c r="V32" s="22"/>
      <c r="AA32" s="24"/>
      <c r="AB32" s="24"/>
      <c r="AC32" s="24"/>
      <c r="AH32" s="24"/>
      <c r="AI32" s="136"/>
      <c r="AJ32" s="21"/>
      <c r="AL32" s="32"/>
      <c r="AM32" s="99"/>
      <c r="AN32" s="21"/>
      <c r="AO32" s="21"/>
      <c r="AP32" s="83"/>
      <c r="AQ32" s="83"/>
      <c r="AR32" s="83"/>
      <c r="AS32" s="83"/>
      <c r="AT32" s="83"/>
      <c r="AU32" s="83"/>
      <c r="AV32" s="99"/>
      <c r="AW32" s="24"/>
      <c r="AX32" s="24"/>
      <c r="BS32" s="135"/>
    </row>
    <row r="33" spans="2:71" ht="13.5" customHeight="1" thickBot="1">
      <c r="B33" s="32"/>
      <c r="C33" s="277"/>
      <c r="D33" s="278"/>
      <c r="E33" s="278"/>
      <c r="F33" s="278"/>
      <c r="G33" s="278"/>
      <c r="H33" s="278"/>
      <c r="I33" s="278"/>
      <c r="J33" s="278"/>
      <c r="K33" s="278"/>
      <c r="L33" s="278"/>
      <c r="M33" s="278"/>
      <c r="N33" s="289">
        <f>SUM(N39,N45)</f>
        <v>0</v>
      </c>
      <c r="O33" s="289"/>
      <c r="P33" s="289"/>
      <c r="Q33" s="290"/>
      <c r="R33" s="46"/>
      <c r="S33" s="51"/>
      <c r="T33" s="51"/>
      <c r="U33" s="51"/>
      <c r="V33" s="51"/>
      <c r="W33" s="24"/>
      <c r="X33" s="24"/>
      <c r="Y33" s="24"/>
      <c r="Z33" s="24"/>
      <c r="AB33" s="24"/>
      <c r="AC33" s="24"/>
      <c r="AH33" s="24"/>
      <c r="AI33" s="136"/>
      <c r="AJ33" s="21"/>
      <c r="AL33" s="32"/>
      <c r="AM33" s="85"/>
      <c r="AN33" s="84"/>
      <c r="AO33" s="83"/>
      <c r="AP33" s="83"/>
      <c r="AQ33" s="83"/>
      <c r="AR33" s="83"/>
      <c r="AS33" s="86"/>
      <c r="AT33" s="86"/>
      <c r="AU33" s="86"/>
      <c r="AV33" s="86"/>
      <c r="AW33" s="24"/>
      <c r="AX33" s="24"/>
      <c r="BS33" s="135"/>
    </row>
    <row r="34" spans="2:71" ht="13.5" customHeight="1">
      <c r="B34" s="32"/>
      <c r="C34" s="291" t="s">
        <v>35</v>
      </c>
      <c r="D34" s="62" t="s">
        <v>31</v>
      </c>
      <c r="E34" s="59"/>
      <c r="F34" s="59"/>
      <c r="G34" s="59"/>
      <c r="H34" s="59"/>
      <c r="I34" s="88"/>
      <c r="J34" s="60"/>
      <c r="K34" s="61"/>
      <c r="L34" s="61"/>
      <c r="M34" s="61"/>
      <c r="N34" s="295"/>
      <c r="O34" s="296"/>
      <c r="P34" s="296"/>
      <c r="Q34" s="297"/>
      <c r="R34" s="24"/>
      <c r="S34" s="24"/>
      <c r="T34" s="24"/>
      <c r="U34" s="24"/>
      <c r="V34" s="24"/>
      <c r="W34" s="164"/>
      <c r="X34" s="164"/>
      <c r="Y34" s="164"/>
      <c r="Z34" s="164"/>
      <c r="AA34" s="24"/>
      <c r="AB34" s="24"/>
      <c r="AC34" s="24"/>
      <c r="AH34" s="24"/>
      <c r="AI34" s="137"/>
      <c r="AJ34" s="21"/>
      <c r="AL34" s="32"/>
      <c r="AM34" s="86"/>
      <c r="AN34" s="83"/>
      <c r="AO34" s="84"/>
      <c r="AP34" s="84"/>
      <c r="AQ34" s="84"/>
      <c r="AR34" s="84"/>
      <c r="AS34" s="87"/>
      <c r="AT34" s="87"/>
      <c r="AU34" s="87"/>
      <c r="AV34" s="87"/>
      <c r="AW34" s="24"/>
      <c r="AX34" s="24"/>
      <c r="BS34" s="135"/>
    </row>
    <row r="35" spans="2:71" ht="13.5" customHeight="1">
      <c r="B35" s="32"/>
      <c r="C35" s="292"/>
      <c r="D35" s="63" t="s">
        <v>7</v>
      </c>
      <c r="E35" s="56"/>
      <c r="F35" s="56"/>
      <c r="G35" s="56"/>
      <c r="H35" s="56"/>
      <c r="I35" s="89"/>
      <c r="J35" s="57"/>
      <c r="K35" s="58"/>
      <c r="L35" s="58"/>
      <c r="M35" s="58"/>
      <c r="N35" s="298"/>
      <c r="O35" s="299"/>
      <c r="P35" s="299"/>
      <c r="Q35" s="300"/>
      <c r="R35" s="51"/>
      <c r="S35" s="51"/>
      <c r="T35" s="51"/>
      <c r="U35" s="51"/>
      <c r="V35" s="51"/>
      <c r="W35" s="164"/>
      <c r="X35" s="164"/>
      <c r="Y35" s="164"/>
      <c r="Z35" s="164"/>
      <c r="AA35" s="24"/>
      <c r="AB35" s="24"/>
      <c r="AC35" s="24"/>
      <c r="AD35" s="24"/>
      <c r="AE35" s="24"/>
      <c r="AF35" s="24"/>
      <c r="AG35" s="24"/>
      <c r="AH35" s="24"/>
      <c r="AI35" s="137"/>
      <c r="AJ35" s="21"/>
      <c r="AL35" s="32"/>
      <c r="AM35" s="86"/>
      <c r="AN35" s="84"/>
      <c r="AO35" s="84"/>
      <c r="AP35" s="84"/>
      <c r="AQ35" s="84"/>
      <c r="AR35" s="84"/>
      <c r="AS35" s="87"/>
      <c r="AT35" s="87"/>
      <c r="AU35" s="87"/>
      <c r="AV35" s="87"/>
      <c r="AW35" s="24"/>
      <c r="AX35" s="24"/>
      <c r="BS35" s="135"/>
    </row>
    <row r="36" spans="2:71" ht="13.5" customHeight="1">
      <c r="B36" s="32"/>
      <c r="C36" s="292"/>
      <c r="D36" s="63" t="s">
        <v>6</v>
      </c>
      <c r="E36" s="56"/>
      <c r="F36" s="56"/>
      <c r="G36" s="56"/>
      <c r="H36" s="56"/>
      <c r="I36" s="89"/>
      <c r="J36" s="57"/>
      <c r="K36" s="58"/>
      <c r="L36" s="58"/>
      <c r="M36" s="58"/>
      <c r="N36" s="298"/>
      <c r="O36" s="299"/>
      <c r="P36" s="299"/>
      <c r="Q36" s="300"/>
      <c r="R36" s="51"/>
      <c r="S36" s="51"/>
      <c r="T36" s="51"/>
      <c r="U36" s="51"/>
      <c r="V36" s="51"/>
      <c r="W36" s="165"/>
      <c r="X36" s="165"/>
      <c r="Y36" s="165"/>
      <c r="Z36" s="165"/>
      <c r="AA36" s="24"/>
      <c r="AB36" s="24"/>
      <c r="AC36" s="24"/>
      <c r="AD36" s="24"/>
      <c r="AE36" s="24"/>
      <c r="AF36" s="24"/>
      <c r="AG36" s="24"/>
      <c r="AH36" s="24"/>
      <c r="AI36" s="137"/>
      <c r="AJ36" s="21"/>
      <c r="AL36" s="32"/>
      <c r="AM36" s="86"/>
      <c r="AN36" s="84"/>
      <c r="AO36" s="84"/>
      <c r="AP36" s="84"/>
      <c r="AQ36" s="84"/>
      <c r="AR36" s="84"/>
      <c r="AS36" s="87"/>
      <c r="AT36" s="87"/>
      <c r="AU36" s="87"/>
      <c r="AV36" s="87"/>
      <c r="AW36" s="24"/>
      <c r="AX36" s="24"/>
      <c r="BS36" s="135"/>
    </row>
    <row r="37" spans="2:71" ht="13.5" customHeight="1">
      <c r="B37" s="32"/>
      <c r="C37" s="292"/>
      <c r="D37" s="63" t="s">
        <v>21</v>
      </c>
      <c r="E37" s="56"/>
      <c r="F37" s="56"/>
      <c r="G37" s="56"/>
      <c r="H37" s="56"/>
      <c r="I37" s="89"/>
      <c r="J37" s="57"/>
      <c r="K37" s="58"/>
      <c r="L37" s="58"/>
      <c r="M37" s="58"/>
      <c r="N37" s="298"/>
      <c r="O37" s="299"/>
      <c r="P37" s="299"/>
      <c r="Q37" s="300"/>
      <c r="R37" s="51"/>
      <c r="S37" s="51"/>
      <c r="T37" s="51"/>
      <c r="U37" s="51"/>
      <c r="V37" s="51"/>
      <c r="W37" s="226" t="s">
        <v>37</v>
      </c>
      <c r="X37" s="227"/>
      <c r="Y37" s="227"/>
      <c r="Z37" s="228"/>
      <c r="AA37" s="24"/>
      <c r="AB37" s="24"/>
      <c r="AC37" s="24"/>
      <c r="AD37" s="24"/>
      <c r="AE37" s="24"/>
      <c r="AF37" s="24"/>
      <c r="AG37" s="24"/>
      <c r="AH37" s="24"/>
      <c r="AI37" s="137"/>
      <c r="AJ37" s="21"/>
      <c r="AL37" s="32"/>
      <c r="AM37" s="86"/>
      <c r="AN37" s="84"/>
      <c r="AO37" s="84"/>
      <c r="AP37" s="84"/>
      <c r="AQ37" s="84"/>
      <c r="AR37" s="84"/>
      <c r="AS37" s="85"/>
      <c r="AT37" s="85"/>
      <c r="AU37" s="85"/>
      <c r="AV37" s="85"/>
      <c r="AW37" s="24"/>
      <c r="AX37" s="24"/>
      <c r="BS37" s="135"/>
    </row>
    <row r="38" spans="2:71" ht="13.5" customHeight="1" thickBot="1">
      <c r="B38" s="32"/>
      <c r="C38" s="292"/>
      <c r="D38" s="64" t="s">
        <v>36</v>
      </c>
      <c r="E38" s="65"/>
      <c r="F38" s="65"/>
      <c r="G38" s="282"/>
      <c r="H38" s="282"/>
      <c r="I38" s="282"/>
      <c r="J38" s="282"/>
      <c r="K38" s="282"/>
      <c r="L38" s="282"/>
      <c r="M38" s="66" t="s">
        <v>32</v>
      </c>
      <c r="N38" s="283"/>
      <c r="O38" s="284"/>
      <c r="P38" s="284"/>
      <c r="Q38" s="285"/>
      <c r="R38" s="51"/>
      <c r="S38" s="51"/>
      <c r="T38" s="51"/>
      <c r="U38" s="51"/>
      <c r="V38" s="51"/>
      <c r="W38" s="45"/>
      <c r="X38" s="24"/>
      <c r="Y38" s="24"/>
      <c r="Z38" s="162" t="s">
        <v>3</v>
      </c>
      <c r="AA38" s="24"/>
      <c r="AB38" s="24"/>
      <c r="AC38" s="24"/>
      <c r="AD38" s="24"/>
      <c r="AE38" s="24"/>
      <c r="AF38" s="24"/>
      <c r="AG38" s="24"/>
      <c r="AH38" s="24"/>
      <c r="AI38" s="137"/>
      <c r="AJ38" s="21"/>
      <c r="AL38" s="32"/>
      <c r="AM38" s="86"/>
      <c r="AN38" s="84"/>
      <c r="AO38" s="84"/>
      <c r="AP38" s="84"/>
      <c r="AQ38" s="84"/>
      <c r="AR38" s="84"/>
      <c r="AS38" s="83"/>
      <c r="AT38" s="83"/>
      <c r="AU38" s="83"/>
      <c r="AV38" s="99"/>
      <c r="AW38" s="24"/>
      <c r="AX38" s="24"/>
      <c r="BS38" s="135"/>
    </row>
    <row r="39" spans="2:71" ht="13.5" customHeight="1" thickBot="1">
      <c r="B39" s="32"/>
      <c r="C39" s="293"/>
      <c r="D39" s="182" t="s">
        <v>80</v>
      </c>
      <c r="E39" s="182"/>
      <c r="F39" s="182"/>
      <c r="G39" s="182"/>
      <c r="H39" s="182"/>
      <c r="I39" s="182"/>
      <c r="J39" s="182"/>
      <c r="K39" s="182"/>
      <c r="L39" s="182"/>
      <c r="M39" s="182"/>
      <c r="N39" s="286">
        <f>SUM(N34:Q38)</f>
        <v>0</v>
      </c>
      <c r="O39" s="287"/>
      <c r="P39" s="287"/>
      <c r="Q39" s="288"/>
      <c r="R39" s="301" t="s">
        <v>55</v>
      </c>
      <c r="S39" s="302"/>
      <c r="T39" s="302"/>
      <c r="U39" s="302"/>
      <c r="V39" s="302"/>
      <c r="W39" s="319">
        <f>IFERROR(N39/W8,0)</f>
        <v>0</v>
      </c>
      <c r="X39" s="320"/>
      <c r="Y39" s="320"/>
      <c r="Z39" s="321"/>
      <c r="AA39" s="24"/>
      <c r="AB39" s="24"/>
      <c r="AC39" s="24"/>
      <c r="AD39" s="196" t="s">
        <v>77</v>
      </c>
      <c r="AE39" s="197"/>
      <c r="AF39" s="197"/>
      <c r="AG39" s="198"/>
      <c r="AH39" s="24"/>
      <c r="AI39" s="137"/>
      <c r="AJ39" s="21"/>
      <c r="AL39" s="32"/>
      <c r="AM39" s="86"/>
      <c r="AN39" s="84"/>
      <c r="AO39" s="84"/>
      <c r="AP39" s="84"/>
      <c r="AQ39" s="84"/>
      <c r="AR39" s="84"/>
      <c r="AS39" s="85"/>
      <c r="AT39" s="85"/>
      <c r="AU39" s="85"/>
      <c r="AV39" s="85"/>
      <c r="AW39" s="24"/>
      <c r="AX39" s="24"/>
      <c r="BS39" s="135"/>
    </row>
    <row r="40" spans="2:71" ht="13.5" customHeight="1">
      <c r="B40" s="32"/>
      <c r="C40" s="292"/>
      <c r="D40" s="62" t="s">
        <v>5</v>
      </c>
      <c r="E40" s="59"/>
      <c r="F40" s="59"/>
      <c r="G40" s="59"/>
      <c r="H40" s="59"/>
      <c r="I40" s="88"/>
      <c r="J40" s="60"/>
      <c r="K40" s="61"/>
      <c r="L40" s="61"/>
      <c r="M40" s="61"/>
      <c r="N40" s="295"/>
      <c r="O40" s="296"/>
      <c r="P40" s="296"/>
      <c r="Q40" s="297"/>
      <c r="R40" s="24"/>
      <c r="S40" s="24"/>
      <c r="T40" s="24"/>
      <c r="U40" s="24"/>
      <c r="V40" s="24"/>
      <c r="W40" s="229" t="s">
        <v>28</v>
      </c>
      <c r="X40" s="229"/>
      <c r="Y40" s="229"/>
      <c r="Z40" s="229"/>
      <c r="AA40" s="205" t="s">
        <v>76</v>
      </c>
      <c r="AB40" s="205"/>
      <c r="AC40" s="206"/>
      <c r="AD40" s="199"/>
      <c r="AE40" s="200"/>
      <c r="AF40" s="200"/>
      <c r="AG40" s="201"/>
      <c r="AH40" s="24"/>
      <c r="AI40" s="137"/>
      <c r="AJ40" s="21"/>
      <c r="AL40" s="32"/>
      <c r="AM40" s="86"/>
      <c r="AN40" s="83"/>
      <c r="AO40" s="84"/>
      <c r="AP40" s="84"/>
      <c r="AQ40" s="84"/>
      <c r="AR40" s="84"/>
      <c r="AS40" s="86"/>
      <c r="AT40" s="86"/>
      <c r="AU40" s="86"/>
      <c r="AV40" s="86"/>
      <c r="AW40" s="24"/>
      <c r="AX40" s="24"/>
      <c r="BS40" s="135"/>
    </row>
    <row r="41" spans="2:71" ht="13.5" customHeight="1">
      <c r="B41" s="32"/>
      <c r="C41" s="292"/>
      <c r="D41" s="63" t="s">
        <v>23</v>
      </c>
      <c r="E41" s="56"/>
      <c r="F41" s="56"/>
      <c r="G41" s="56"/>
      <c r="H41" s="56"/>
      <c r="I41" s="89"/>
      <c r="J41" s="57"/>
      <c r="K41" s="58"/>
      <c r="L41" s="58"/>
      <c r="M41" s="58"/>
      <c r="N41" s="298"/>
      <c r="O41" s="299"/>
      <c r="P41" s="299"/>
      <c r="Q41" s="300"/>
      <c r="R41" s="51"/>
      <c r="S41" s="51"/>
      <c r="T41" s="51"/>
      <c r="U41" s="51"/>
      <c r="V41" s="51"/>
      <c r="W41" s="230"/>
      <c r="X41" s="230"/>
      <c r="Y41" s="230"/>
      <c r="Z41" s="230"/>
      <c r="AA41" s="205"/>
      <c r="AB41" s="205"/>
      <c r="AC41" s="206"/>
      <c r="AD41" s="202"/>
      <c r="AE41" s="203"/>
      <c r="AF41" s="203"/>
      <c r="AG41" s="204"/>
      <c r="AH41" s="24"/>
      <c r="AI41" s="137"/>
      <c r="AJ41" s="21"/>
      <c r="AL41" s="32"/>
      <c r="AM41" s="86"/>
      <c r="AN41" s="84"/>
      <c r="AO41" s="84"/>
      <c r="AP41" s="84"/>
      <c r="AQ41" s="84"/>
      <c r="AR41" s="84"/>
      <c r="AS41" s="86"/>
      <c r="AT41" s="86"/>
      <c r="AU41" s="86"/>
      <c r="AV41" s="86"/>
      <c r="AW41" s="24"/>
      <c r="AX41" s="24"/>
      <c r="BS41" s="135"/>
    </row>
    <row r="42" spans="2:71" ht="13.5" customHeight="1">
      <c r="B42" s="32"/>
      <c r="C42" s="292"/>
      <c r="D42" s="63" t="s">
        <v>22</v>
      </c>
      <c r="E42" s="56"/>
      <c r="F42" s="56"/>
      <c r="G42" s="56"/>
      <c r="H42" s="56"/>
      <c r="I42" s="89"/>
      <c r="J42" s="57"/>
      <c r="K42" s="58"/>
      <c r="L42" s="58"/>
      <c r="M42" s="58"/>
      <c r="N42" s="298"/>
      <c r="O42" s="299"/>
      <c r="P42" s="299"/>
      <c r="Q42" s="300"/>
      <c r="R42" s="51"/>
      <c r="S42" s="51"/>
      <c r="T42" s="51"/>
      <c r="U42" s="51"/>
      <c r="V42" s="51"/>
      <c r="W42" s="231"/>
      <c r="X42" s="231"/>
      <c r="Y42" s="231"/>
      <c r="Z42" s="231"/>
      <c r="AA42" s="205"/>
      <c r="AB42" s="205"/>
      <c r="AC42" s="206"/>
      <c r="AD42" s="45"/>
      <c r="AE42" s="24"/>
      <c r="AF42" s="24"/>
      <c r="AG42" s="163" t="s">
        <v>3</v>
      </c>
      <c r="AH42" s="24"/>
      <c r="AI42" s="137"/>
      <c r="AJ42" s="21"/>
      <c r="AL42" s="32"/>
      <c r="AM42" s="86"/>
      <c r="AN42" s="84"/>
      <c r="AO42" s="84"/>
      <c r="AP42" s="84"/>
      <c r="AQ42" s="84"/>
      <c r="AR42" s="84"/>
      <c r="AS42" s="86"/>
      <c r="AT42" s="86"/>
      <c r="AU42" s="86"/>
      <c r="AV42" s="86"/>
      <c r="AW42" s="24"/>
      <c r="AX42" s="24"/>
      <c r="BS42" s="135"/>
    </row>
    <row r="43" spans="2:71" ht="13.5" customHeight="1">
      <c r="B43" s="32"/>
      <c r="C43" s="292"/>
      <c r="D43" s="166" t="s">
        <v>79</v>
      </c>
      <c r="E43" s="167"/>
      <c r="F43" s="167"/>
      <c r="G43" s="168"/>
      <c r="H43" s="168"/>
      <c r="I43" s="168"/>
      <c r="J43" s="168"/>
      <c r="K43" s="168"/>
      <c r="L43" s="168"/>
      <c r="M43" s="169"/>
      <c r="N43" s="298"/>
      <c r="O43" s="299"/>
      <c r="P43" s="299"/>
      <c r="Q43" s="300"/>
      <c r="R43" s="51"/>
      <c r="S43" s="51"/>
      <c r="T43" s="51"/>
      <c r="U43" s="51"/>
      <c r="V43" s="51"/>
      <c r="W43" s="316" t="s">
        <v>38</v>
      </c>
      <c r="X43" s="317"/>
      <c r="Y43" s="317"/>
      <c r="Z43" s="318"/>
      <c r="AA43" s="24"/>
      <c r="AB43" s="24"/>
      <c r="AC43" s="24"/>
      <c r="AD43" s="193">
        <f>ROUNDDOWN(SUM(W39,W45),0)</f>
        <v>0</v>
      </c>
      <c r="AE43" s="194"/>
      <c r="AF43" s="194"/>
      <c r="AG43" s="195"/>
      <c r="AH43" s="24"/>
      <c r="AI43" s="137"/>
      <c r="AJ43" s="83"/>
      <c r="AL43" s="32"/>
      <c r="AM43" s="86"/>
      <c r="AN43" s="84"/>
      <c r="AO43" s="84"/>
      <c r="AP43" s="84"/>
      <c r="AQ43" s="84"/>
      <c r="AR43" s="84"/>
      <c r="AS43" s="86"/>
      <c r="AT43" s="86"/>
      <c r="AU43" s="86"/>
      <c r="AV43" s="86"/>
      <c r="AW43" s="24"/>
      <c r="AX43" s="24"/>
      <c r="BS43" s="135"/>
    </row>
    <row r="44" spans="2:71" ht="13.5" customHeight="1" thickBot="1">
      <c r="B44" s="32"/>
      <c r="C44" s="292"/>
      <c r="D44" s="67" t="s">
        <v>36</v>
      </c>
      <c r="E44" s="68"/>
      <c r="F44" s="68"/>
      <c r="G44" s="306"/>
      <c r="H44" s="306"/>
      <c r="I44" s="306"/>
      <c r="J44" s="306"/>
      <c r="K44" s="306"/>
      <c r="L44" s="306"/>
      <c r="M44" s="69" t="s">
        <v>32</v>
      </c>
      <c r="N44" s="307"/>
      <c r="O44" s="308"/>
      <c r="P44" s="308"/>
      <c r="Q44" s="309"/>
      <c r="R44" s="55"/>
      <c r="S44" s="55"/>
      <c r="T44" s="55"/>
      <c r="U44" s="55"/>
      <c r="V44" s="55"/>
      <c r="W44" s="45"/>
      <c r="X44" s="24"/>
      <c r="Y44" s="24"/>
      <c r="Z44" s="162" t="s">
        <v>3</v>
      </c>
      <c r="AA44" s="24"/>
      <c r="AB44" s="24"/>
      <c r="AC44" s="24"/>
      <c r="AD44" s="24" t="s">
        <v>75</v>
      </c>
      <c r="AE44" s="24"/>
      <c r="AF44" s="24"/>
      <c r="AG44" s="24"/>
      <c r="AH44" s="24"/>
      <c r="AI44" s="137"/>
      <c r="AJ44" s="21"/>
      <c r="AL44" s="32"/>
      <c r="AM44" s="86"/>
      <c r="AN44" s="84"/>
      <c r="AO44" s="84"/>
      <c r="AP44" s="84"/>
      <c r="AQ44" s="84"/>
      <c r="AR44" s="84"/>
      <c r="AS44" s="83"/>
      <c r="AT44" s="83"/>
      <c r="AU44" s="83"/>
      <c r="AV44" s="99"/>
      <c r="AW44" s="24"/>
      <c r="AX44" s="24"/>
      <c r="BS44" s="135"/>
    </row>
    <row r="45" spans="2:71" ht="13.5" customHeight="1">
      <c r="B45" s="32"/>
      <c r="C45" s="294"/>
      <c r="D45" s="183" t="s">
        <v>81</v>
      </c>
      <c r="E45" s="183"/>
      <c r="F45" s="183"/>
      <c r="G45" s="183"/>
      <c r="H45" s="183"/>
      <c r="I45" s="183"/>
      <c r="J45" s="183"/>
      <c r="K45" s="183"/>
      <c r="L45" s="183"/>
      <c r="M45" s="183"/>
      <c r="N45" s="310">
        <f>SUM(N40:Q44)</f>
        <v>0</v>
      </c>
      <c r="O45" s="311"/>
      <c r="P45" s="311"/>
      <c r="Q45" s="312"/>
      <c r="R45" s="301" t="s">
        <v>39</v>
      </c>
      <c r="S45" s="302"/>
      <c r="T45" s="302"/>
      <c r="U45" s="302"/>
      <c r="V45" s="302"/>
      <c r="W45" s="313">
        <f>N45/22</f>
        <v>0</v>
      </c>
      <c r="X45" s="314"/>
      <c r="Y45" s="314"/>
      <c r="Z45" s="315"/>
      <c r="AA45" s="24"/>
      <c r="AB45" s="24"/>
      <c r="AC45" s="24"/>
      <c r="AD45" s="24"/>
      <c r="AE45" s="24"/>
      <c r="AF45" s="24"/>
      <c r="AG45" s="24"/>
      <c r="AH45" s="24"/>
      <c r="AI45" s="137"/>
      <c r="AJ45" s="21"/>
      <c r="AL45" s="32"/>
      <c r="AM45" s="86"/>
      <c r="AN45" s="84"/>
      <c r="AO45" s="84"/>
      <c r="AP45" s="84"/>
      <c r="AQ45" s="84"/>
      <c r="AR45" s="84"/>
      <c r="AS45" s="86"/>
      <c r="AT45" s="86"/>
      <c r="AU45" s="86"/>
      <c r="AV45" s="86"/>
      <c r="AW45" s="24"/>
      <c r="AX45" s="24"/>
      <c r="BS45" s="135"/>
    </row>
    <row r="46" spans="2:71" ht="7.5" customHeight="1">
      <c r="B46" s="81"/>
      <c r="C46" s="48"/>
      <c r="D46" s="48"/>
      <c r="E46" s="48"/>
      <c r="F46" s="48"/>
      <c r="G46" s="48"/>
      <c r="H46" s="48"/>
      <c r="I46" s="48"/>
      <c r="J46" s="48"/>
      <c r="K46" s="48"/>
      <c r="L46" s="48"/>
      <c r="M46" s="48"/>
      <c r="N46" s="48"/>
      <c r="O46" s="49"/>
      <c r="P46" s="49"/>
      <c r="Q46" s="49"/>
      <c r="R46" s="49"/>
      <c r="S46" s="49"/>
      <c r="T46" s="49"/>
      <c r="U46" s="49"/>
      <c r="V46" s="49"/>
      <c r="W46" s="48"/>
      <c r="X46" s="48"/>
      <c r="Y46" s="48"/>
      <c r="Z46" s="48"/>
      <c r="AA46" s="48"/>
      <c r="AB46" s="48"/>
      <c r="AC46" s="48"/>
      <c r="AD46" s="48"/>
      <c r="AE46" s="48"/>
      <c r="AF46" s="48"/>
      <c r="AG46" s="48"/>
      <c r="AH46" s="48"/>
      <c r="AI46" s="50"/>
      <c r="AJ46" s="83"/>
      <c r="AL46" s="32"/>
      <c r="AM46" s="49"/>
      <c r="AN46" s="49"/>
      <c r="AO46" s="49"/>
      <c r="AP46" s="49"/>
      <c r="AQ46" s="48"/>
      <c r="AR46" s="48"/>
      <c r="AS46" s="48"/>
      <c r="AT46" s="48"/>
      <c r="AU46" s="48"/>
      <c r="AV46" s="48"/>
      <c r="AW46" s="48"/>
      <c r="AX46" s="48"/>
      <c r="BS46" s="135"/>
    </row>
    <row r="47" spans="2:71" ht="13.5" customHeight="1">
      <c r="B47" s="79"/>
      <c r="C47" s="75" t="s">
        <v>90</v>
      </c>
      <c r="D47" s="74"/>
      <c r="E47" s="74"/>
      <c r="F47" s="74"/>
      <c r="G47" s="74"/>
      <c r="H47" s="74"/>
      <c r="I47" s="74"/>
      <c r="J47" s="74"/>
      <c r="K47" s="74"/>
      <c r="L47" s="74"/>
      <c r="M47" s="74"/>
      <c r="N47" s="74"/>
      <c r="O47" s="78"/>
      <c r="P47" s="78"/>
      <c r="Q47" s="78"/>
      <c r="R47" s="78"/>
      <c r="S47" s="78"/>
      <c r="T47" s="78"/>
      <c r="U47" s="78"/>
      <c r="V47" s="78"/>
      <c r="W47" s="78"/>
      <c r="X47" s="78"/>
      <c r="Y47" s="78"/>
      <c r="Z47" s="78"/>
      <c r="AA47" s="78"/>
      <c r="AB47" s="78"/>
      <c r="AC47" s="78"/>
      <c r="AD47" s="78"/>
      <c r="AE47" s="78"/>
      <c r="AF47" s="78"/>
      <c r="AG47" s="78"/>
      <c r="AH47" s="78"/>
      <c r="AI47" s="76"/>
      <c r="AJ47" s="83"/>
      <c r="AL47" s="79"/>
      <c r="AM47" s="75" t="s">
        <v>45</v>
      </c>
      <c r="AN47" s="74"/>
      <c r="AO47" s="74"/>
      <c r="AP47" s="74"/>
      <c r="AQ47" s="74"/>
      <c r="AR47" s="74"/>
      <c r="AS47" s="74"/>
      <c r="AT47" s="74"/>
      <c r="AU47" s="74"/>
      <c r="AV47" s="74"/>
      <c r="AW47" s="74"/>
      <c r="AX47" s="74"/>
      <c r="AY47" s="78"/>
      <c r="AZ47" s="78"/>
      <c r="BA47" s="78"/>
      <c r="BB47" s="78"/>
      <c r="BC47" s="78"/>
      <c r="BD47" s="78"/>
      <c r="BE47" s="74"/>
      <c r="BF47" s="74"/>
      <c r="BG47" s="74"/>
      <c r="BH47" s="74"/>
      <c r="BI47" s="74"/>
      <c r="BJ47" s="74"/>
      <c r="BK47" s="74"/>
      <c r="BL47" s="74"/>
      <c r="BM47" s="74"/>
      <c r="BN47" s="74"/>
      <c r="BO47" s="74"/>
      <c r="BP47" s="74"/>
      <c r="BQ47" s="74"/>
      <c r="BR47" s="74"/>
      <c r="BS47" s="76"/>
    </row>
    <row r="48" spans="2:71" ht="7.5" customHeight="1" thickBot="1">
      <c r="B48" s="32"/>
      <c r="C48" s="24"/>
      <c r="D48" s="24"/>
      <c r="E48" s="24"/>
      <c r="F48" s="24"/>
      <c r="G48" s="24"/>
      <c r="H48" s="24"/>
      <c r="I48" s="24"/>
      <c r="J48" s="24"/>
      <c r="K48" s="24"/>
      <c r="L48" s="24"/>
      <c r="M48" s="24"/>
      <c r="N48" s="24"/>
      <c r="O48" s="51"/>
      <c r="P48" s="51"/>
      <c r="Q48" s="51"/>
      <c r="R48" s="51"/>
      <c r="S48" s="51"/>
      <c r="T48" s="51"/>
      <c r="U48" s="51"/>
      <c r="V48" s="51"/>
      <c r="W48" s="51"/>
      <c r="X48" s="51"/>
      <c r="Y48" s="51"/>
      <c r="Z48" s="51"/>
      <c r="AA48" s="51"/>
      <c r="AB48" s="51"/>
      <c r="AC48" s="51"/>
      <c r="AD48" s="51"/>
      <c r="AE48" s="51"/>
      <c r="AF48" s="51"/>
      <c r="AG48" s="51"/>
      <c r="AH48" s="51"/>
      <c r="AI48" s="138"/>
      <c r="AJ48" s="83"/>
      <c r="AL48" s="32"/>
      <c r="AM48" s="24"/>
      <c r="AN48" s="24"/>
      <c r="AO48" s="24"/>
      <c r="AP48" s="24"/>
      <c r="AQ48" s="24"/>
      <c r="AR48" s="24"/>
      <c r="AS48" s="24"/>
      <c r="AT48" s="24"/>
      <c r="AU48" s="24"/>
      <c r="AV48" s="24"/>
      <c r="AW48" s="24"/>
      <c r="AX48" s="24"/>
      <c r="AY48" s="51"/>
      <c r="AZ48" s="51"/>
      <c r="BA48" s="51"/>
      <c r="BB48" s="51"/>
      <c r="BC48" s="51"/>
      <c r="BD48" s="51"/>
      <c r="BE48" s="24"/>
      <c r="BF48" s="24"/>
      <c r="BG48" s="24"/>
      <c r="BH48" s="24"/>
      <c r="BI48" s="24"/>
      <c r="BJ48" s="24"/>
      <c r="BK48" s="24"/>
      <c r="BL48" s="24"/>
      <c r="BS48" s="27"/>
    </row>
    <row r="49" spans="2:71" ht="13.5" customHeight="1" thickTop="1">
      <c r="B49" s="32"/>
      <c r="C49" s="196" t="s">
        <v>54</v>
      </c>
      <c r="D49" s="197"/>
      <c r="E49" s="197"/>
      <c r="F49" s="198"/>
      <c r="G49" s="24"/>
      <c r="H49" s="24"/>
      <c r="I49" s="196" t="s">
        <v>56</v>
      </c>
      <c r="J49" s="197"/>
      <c r="K49" s="197"/>
      <c r="L49" s="198"/>
      <c r="M49" s="51"/>
      <c r="N49" s="24"/>
      <c r="O49" s="196" t="s">
        <v>70</v>
      </c>
      <c r="P49" s="197"/>
      <c r="Q49" s="198"/>
      <c r="R49" s="24"/>
      <c r="S49" s="24"/>
      <c r="T49" s="209" t="s">
        <v>11</v>
      </c>
      <c r="U49" s="210"/>
      <c r="V49" s="210"/>
      <c r="W49" s="211"/>
      <c r="X49" s="24"/>
      <c r="Y49" s="207" t="b">
        <f>IF(C52&gt;0,IF(I52&gt;0,IF((C52-I52)&lt;1,"　この条件下では給付日額(D)より報酬日額(E)の方が高いので、傷病手当金は発生しません。")))</f>
        <v>0</v>
      </c>
      <c r="Z49" s="207"/>
      <c r="AA49" s="207"/>
      <c r="AB49" s="207"/>
      <c r="AC49" s="207"/>
      <c r="AD49" s="207"/>
      <c r="AE49" s="207"/>
      <c r="AF49" s="207"/>
      <c r="AG49" s="207"/>
      <c r="AH49" s="207"/>
      <c r="AI49" s="138"/>
      <c r="AJ49" s="31"/>
      <c r="AK49" s="103"/>
      <c r="AL49" s="32"/>
      <c r="AM49" s="196" t="s">
        <v>54</v>
      </c>
      <c r="AN49" s="197"/>
      <c r="AO49" s="197"/>
      <c r="AP49" s="198"/>
      <c r="AQ49" s="51"/>
      <c r="AR49" s="24"/>
      <c r="AS49" s="196" t="s">
        <v>70</v>
      </c>
      <c r="AT49" s="197"/>
      <c r="AU49" s="198"/>
      <c r="AV49" s="24"/>
      <c r="AW49" s="24"/>
      <c r="AX49" s="209" t="s">
        <v>11</v>
      </c>
      <c r="AY49" s="210"/>
      <c r="AZ49" s="210"/>
      <c r="BA49" s="211"/>
      <c r="BB49" s="24"/>
      <c r="BC49" s="24"/>
      <c r="BD49" s="24"/>
      <c r="BE49" s="24"/>
      <c r="BF49" s="24"/>
      <c r="BK49" s="24"/>
      <c r="BL49" s="24"/>
      <c r="BS49" s="27"/>
    </row>
    <row r="50" spans="2:71" ht="13.5" customHeight="1">
      <c r="B50" s="32"/>
      <c r="C50" s="202"/>
      <c r="D50" s="203"/>
      <c r="E50" s="203"/>
      <c r="F50" s="204"/>
      <c r="G50" s="24"/>
      <c r="H50" s="24"/>
      <c r="I50" s="202"/>
      <c r="J50" s="203"/>
      <c r="K50" s="203"/>
      <c r="L50" s="204"/>
      <c r="M50" s="51"/>
      <c r="N50" s="24"/>
      <c r="O50" s="202"/>
      <c r="P50" s="203"/>
      <c r="Q50" s="204"/>
      <c r="R50" s="24"/>
      <c r="S50" s="24"/>
      <c r="T50" s="212"/>
      <c r="U50" s="213"/>
      <c r="V50" s="213"/>
      <c r="W50" s="214"/>
      <c r="X50" s="24"/>
      <c r="Y50" s="207"/>
      <c r="Z50" s="207"/>
      <c r="AA50" s="207"/>
      <c r="AB50" s="207"/>
      <c r="AC50" s="207"/>
      <c r="AD50" s="207"/>
      <c r="AE50" s="207"/>
      <c r="AF50" s="207"/>
      <c r="AG50" s="207"/>
      <c r="AH50" s="207"/>
      <c r="AI50" s="138"/>
      <c r="AJ50" s="31"/>
      <c r="AK50" s="103"/>
      <c r="AL50" s="32"/>
      <c r="AM50" s="202"/>
      <c r="AN50" s="203"/>
      <c r="AO50" s="203"/>
      <c r="AP50" s="204"/>
      <c r="AQ50" s="51"/>
      <c r="AR50" s="24"/>
      <c r="AS50" s="202"/>
      <c r="AT50" s="203"/>
      <c r="AU50" s="204"/>
      <c r="AV50" s="24"/>
      <c r="AW50" s="24"/>
      <c r="AX50" s="212"/>
      <c r="AY50" s="213"/>
      <c r="AZ50" s="213"/>
      <c r="BA50" s="214"/>
      <c r="BB50" s="24"/>
      <c r="BC50" s="24"/>
      <c r="BD50" s="24"/>
      <c r="BE50" s="24"/>
      <c r="BF50" s="24"/>
      <c r="BK50" s="24"/>
      <c r="BL50" s="24"/>
      <c r="BS50" s="27"/>
    </row>
    <row r="51" spans="2:71" ht="12" customHeight="1">
      <c r="B51" s="32"/>
      <c r="C51" s="45"/>
      <c r="D51" s="24"/>
      <c r="E51" s="24"/>
      <c r="F51" s="102" t="s">
        <v>3</v>
      </c>
      <c r="G51" s="24"/>
      <c r="H51" s="24"/>
      <c r="I51" s="45"/>
      <c r="J51" s="24"/>
      <c r="K51" s="24"/>
      <c r="L51" s="102" t="s">
        <v>3</v>
      </c>
      <c r="M51" s="51"/>
      <c r="N51" s="24"/>
      <c r="O51" s="45"/>
      <c r="P51" s="24"/>
      <c r="Q51" s="112" t="s">
        <v>1</v>
      </c>
      <c r="R51" s="24"/>
      <c r="S51" s="24"/>
      <c r="T51" s="70"/>
      <c r="U51" s="24"/>
      <c r="V51" s="24"/>
      <c r="W51" s="71" t="s">
        <v>3</v>
      </c>
      <c r="X51" s="24"/>
      <c r="Y51" s="207"/>
      <c r="Z51" s="207"/>
      <c r="AA51" s="207"/>
      <c r="AB51" s="207"/>
      <c r="AC51" s="207"/>
      <c r="AD51" s="207"/>
      <c r="AE51" s="207"/>
      <c r="AF51" s="207"/>
      <c r="AG51" s="207"/>
      <c r="AH51" s="207"/>
      <c r="AI51" s="138"/>
      <c r="AJ51" s="31"/>
      <c r="AL51" s="32"/>
      <c r="AM51" s="45"/>
      <c r="AN51" s="24"/>
      <c r="AO51" s="24"/>
      <c r="AP51" s="102" t="s">
        <v>3</v>
      </c>
      <c r="AQ51" s="51"/>
      <c r="AR51" s="24"/>
      <c r="AS51" s="45"/>
      <c r="AT51" s="24"/>
      <c r="AU51" s="112" t="s">
        <v>1</v>
      </c>
      <c r="AV51" s="24"/>
      <c r="AW51" s="24"/>
      <c r="AX51" s="70"/>
      <c r="AY51" s="24"/>
      <c r="AZ51" s="24"/>
      <c r="BA51" s="71" t="s">
        <v>3</v>
      </c>
      <c r="BB51" s="24"/>
      <c r="BC51" s="24"/>
      <c r="BD51" s="24"/>
      <c r="BE51" s="24"/>
      <c r="BF51" s="24"/>
      <c r="BK51" s="24"/>
      <c r="BL51" s="24"/>
      <c r="BS51" s="27"/>
    </row>
    <row r="52" spans="2:71" ht="13.5" customHeight="1" thickBot="1">
      <c r="B52" s="32"/>
      <c r="C52" s="215">
        <f>$N$26</f>
        <v>0</v>
      </c>
      <c r="D52" s="216"/>
      <c r="E52" s="216"/>
      <c r="F52" s="217"/>
      <c r="G52" s="222" t="s">
        <v>8</v>
      </c>
      <c r="H52" s="218"/>
      <c r="I52" s="215">
        <f>$AD$43</f>
        <v>0</v>
      </c>
      <c r="J52" s="216"/>
      <c r="K52" s="216"/>
      <c r="L52" s="217"/>
      <c r="M52" s="222" t="s">
        <v>10</v>
      </c>
      <c r="N52" s="218"/>
      <c r="O52" s="219">
        <f>IF((C52-I52)&lt;1,0,$W$8)</f>
        <v>0</v>
      </c>
      <c r="P52" s="220"/>
      <c r="Q52" s="221"/>
      <c r="R52" s="222" t="s">
        <v>9</v>
      </c>
      <c r="S52" s="189"/>
      <c r="T52" s="223">
        <f>(C52-I52)*O52</f>
        <v>0</v>
      </c>
      <c r="U52" s="224"/>
      <c r="V52" s="224"/>
      <c r="W52" s="225"/>
      <c r="X52" s="24"/>
      <c r="Y52" s="207"/>
      <c r="Z52" s="207"/>
      <c r="AA52" s="207"/>
      <c r="AB52" s="207"/>
      <c r="AC52" s="207"/>
      <c r="AD52" s="207"/>
      <c r="AE52" s="207"/>
      <c r="AF52" s="207"/>
      <c r="AG52" s="207"/>
      <c r="AH52" s="207"/>
      <c r="AI52" s="138"/>
      <c r="AJ52" s="31"/>
      <c r="AK52" s="143"/>
      <c r="AL52" s="32"/>
      <c r="AM52" s="215">
        <f>$AX$26</f>
        <v>0</v>
      </c>
      <c r="AN52" s="216"/>
      <c r="AO52" s="216"/>
      <c r="AP52" s="217"/>
      <c r="AQ52" s="189" t="s">
        <v>10</v>
      </c>
      <c r="AR52" s="218"/>
      <c r="AS52" s="219">
        <f>$BG$8</f>
        <v>0</v>
      </c>
      <c r="AT52" s="220"/>
      <c r="AU52" s="221"/>
      <c r="AV52" s="222" t="s">
        <v>9</v>
      </c>
      <c r="AW52" s="189"/>
      <c r="AX52" s="223">
        <f>AM52*AS52</f>
        <v>0</v>
      </c>
      <c r="AY52" s="224"/>
      <c r="AZ52" s="224"/>
      <c r="BA52" s="225"/>
      <c r="BB52" s="24"/>
      <c r="BC52" s="24"/>
      <c r="BD52" s="24"/>
      <c r="BE52" s="24"/>
      <c r="BF52" s="24"/>
      <c r="BK52" s="24"/>
      <c r="BL52" s="24"/>
      <c r="BS52" s="27"/>
    </row>
    <row r="53" spans="2:71" ht="7.5" customHeight="1" thickTop="1">
      <c r="B53" s="81"/>
      <c r="C53" s="52"/>
      <c r="D53" s="52"/>
      <c r="E53" s="52"/>
      <c r="F53" s="52"/>
      <c r="G53" s="98"/>
      <c r="H53" s="98"/>
      <c r="I53" s="52"/>
      <c r="J53" s="52"/>
      <c r="K53" s="52"/>
      <c r="L53" s="52"/>
      <c r="M53" s="98"/>
      <c r="N53" s="98"/>
      <c r="O53" s="53"/>
      <c r="P53" s="53"/>
      <c r="Q53" s="53"/>
      <c r="R53" s="98"/>
      <c r="S53" s="98"/>
      <c r="T53" s="98"/>
      <c r="U53" s="98"/>
      <c r="V53" s="98"/>
      <c r="W53" s="98"/>
      <c r="X53" s="98"/>
      <c r="Y53" s="98"/>
      <c r="Z53" s="98"/>
      <c r="AA53" s="98"/>
      <c r="AB53" s="98"/>
      <c r="AC53" s="98"/>
      <c r="AD53" s="98"/>
      <c r="AE53" s="120"/>
      <c r="AF53" s="120"/>
      <c r="AG53" s="120"/>
      <c r="AH53" s="120"/>
      <c r="AI53" s="139"/>
      <c r="AJ53" s="25"/>
      <c r="AL53" s="81"/>
      <c r="AM53" s="52"/>
      <c r="AN53" s="52"/>
      <c r="AO53" s="52"/>
      <c r="AP53" s="52"/>
      <c r="AQ53" s="98"/>
      <c r="AR53" s="98"/>
      <c r="AS53" s="52"/>
      <c r="AT53" s="52"/>
      <c r="AU53" s="52"/>
      <c r="AV53" s="52"/>
      <c r="AW53" s="98"/>
      <c r="AX53" s="98"/>
      <c r="AY53" s="53"/>
      <c r="AZ53" s="53"/>
      <c r="BA53" s="53"/>
      <c r="BB53" s="98"/>
      <c r="BC53" s="98"/>
      <c r="BD53" s="52"/>
      <c r="BE53" s="52"/>
      <c r="BF53" s="52"/>
      <c r="BG53" s="52"/>
      <c r="BH53" s="48"/>
      <c r="BI53" s="48"/>
      <c r="BJ53" s="48"/>
      <c r="BK53" s="24"/>
      <c r="BL53" s="24"/>
      <c r="BS53" s="27"/>
    </row>
    <row r="54" spans="2:71" ht="13.5" customHeight="1">
      <c r="B54" s="79"/>
      <c r="C54" s="75" t="s">
        <v>91</v>
      </c>
      <c r="D54" s="74"/>
      <c r="E54" s="74"/>
      <c r="F54" s="74"/>
      <c r="G54" s="74"/>
      <c r="H54" s="74"/>
      <c r="I54" s="74"/>
      <c r="J54" s="74"/>
      <c r="K54" s="74"/>
      <c r="L54" s="74"/>
      <c r="M54" s="74"/>
      <c r="N54" s="74"/>
      <c r="O54" s="78"/>
      <c r="P54" s="74"/>
      <c r="Q54" s="74"/>
      <c r="R54" s="74"/>
      <c r="S54" s="74"/>
      <c r="T54" s="74"/>
      <c r="U54" s="74"/>
      <c r="V54" s="74"/>
      <c r="W54" s="74"/>
      <c r="X54" s="74"/>
      <c r="Y54" s="74"/>
      <c r="Z54" s="74"/>
      <c r="AA54" s="74"/>
      <c r="AB54" s="74"/>
      <c r="AC54" s="74"/>
      <c r="AD54" s="74"/>
      <c r="AE54" s="74"/>
      <c r="AF54" s="74"/>
      <c r="AG54" s="74"/>
      <c r="AH54" s="74"/>
      <c r="AI54" s="76"/>
      <c r="AJ54" s="83"/>
      <c r="AL54" s="79"/>
      <c r="AM54" s="75" t="s">
        <v>92</v>
      </c>
      <c r="AN54" s="74"/>
      <c r="AO54" s="74"/>
      <c r="AP54" s="74"/>
      <c r="AQ54" s="74"/>
      <c r="AR54" s="74"/>
      <c r="AS54" s="74"/>
      <c r="AT54" s="74"/>
      <c r="AU54" s="74"/>
      <c r="AV54" s="74"/>
      <c r="AW54" s="74"/>
      <c r="AX54" s="74"/>
      <c r="AY54" s="78"/>
      <c r="AZ54" s="74"/>
      <c r="BA54" s="74"/>
      <c r="BB54" s="74"/>
      <c r="BC54" s="74"/>
      <c r="BD54" s="74"/>
      <c r="BE54" s="74"/>
      <c r="BF54" s="74"/>
      <c r="BG54" s="74"/>
      <c r="BH54" s="74"/>
      <c r="BI54" s="74"/>
      <c r="BJ54" s="74"/>
      <c r="BK54" s="74"/>
      <c r="BL54" s="74"/>
      <c r="BM54" s="74"/>
      <c r="BN54" s="74"/>
      <c r="BO54" s="74"/>
      <c r="BP54" s="74"/>
      <c r="BQ54" s="74"/>
      <c r="BR54" s="74"/>
      <c r="BS54" s="76"/>
    </row>
    <row r="55" spans="2:71" ht="7.5" customHeight="1" thickBot="1">
      <c r="B55" s="32"/>
      <c r="C55" s="24"/>
      <c r="D55" s="24"/>
      <c r="E55" s="24"/>
      <c r="F55" s="24"/>
      <c r="G55" s="24"/>
      <c r="H55" s="24"/>
      <c r="I55" s="24"/>
      <c r="J55" s="24"/>
      <c r="K55" s="24"/>
      <c r="L55" s="24"/>
      <c r="M55" s="24"/>
      <c r="N55" s="24"/>
      <c r="O55" s="51"/>
      <c r="P55" s="24"/>
      <c r="Q55" s="24"/>
      <c r="R55" s="24"/>
      <c r="S55" s="24"/>
      <c r="T55" s="24"/>
      <c r="U55" s="24"/>
      <c r="V55" s="24"/>
      <c r="W55" s="24"/>
      <c r="X55" s="24"/>
      <c r="Y55" s="24"/>
      <c r="Z55" s="24"/>
      <c r="AA55" s="24"/>
      <c r="AB55" s="24"/>
      <c r="AC55" s="24"/>
      <c r="AD55" s="24"/>
      <c r="AE55" s="24"/>
      <c r="AF55" s="24"/>
      <c r="AG55" s="24"/>
      <c r="AH55" s="24"/>
      <c r="AI55" s="27"/>
      <c r="AJ55" s="83"/>
      <c r="AL55" s="32"/>
      <c r="AM55" s="24"/>
      <c r="AN55" s="24"/>
      <c r="AO55" s="24"/>
      <c r="AP55" s="24"/>
      <c r="AQ55" s="24"/>
      <c r="AR55" s="24"/>
      <c r="AS55" s="24"/>
      <c r="AT55" s="24"/>
      <c r="AU55" s="24"/>
      <c r="AV55" s="24"/>
      <c r="AW55" s="24"/>
      <c r="AX55" s="24"/>
      <c r="AY55" s="51"/>
      <c r="AZ55" s="24"/>
      <c r="BA55" s="24"/>
      <c r="BB55" s="24"/>
      <c r="BC55" s="24"/>
      <c r="BD55" s="24"/>
      <c r="BE55" s="24"/>
      <c r="BF55" s="24"/>
      <c r="BG55" s="24"/>
      <c r="BH55" s="24"/>
      <c r="BI55" s="24"/>
      <c r="BJ55" s="24"/>
      <c r="BK55" s="24"/>
      <c r="BL55" s="24"/>
      <c r="BS55" s="27"/>
    </row>
    <row r="56" spans="2:71" ht="13.5" customHeight="1" thickTop="1">
      <c r="B56" s="32"/>
      <c r="C56" s="262" t="s">
        <v>27</v>
      </c>
      <c r="D56" s="263"/>
      <c r="E56" s="263"/>
      <c r="F56" s="264"/>
      <c r="G56" s="24"/>
      <c r="H56" s="24"/>
      <c r="I56" s="262" t="s">
        <v>29</v>
      </c>
      <c r="J56" s="263"/>
      <c r="K56" s="263"/>
      <c r="L56" s="264"/>
      <c r="M56" s="24"/>
      <c r="N56" s="24"/>
      <c r="O56" s="24"/>
      <c r="P56" s="24"/>
      <c r="Q56" s="24"/>
      <c r="R56" s="24"/>
      <c r="S56" s="24"/>
      <c r="T56" s="196" t="s">
        <v>57</v>
      </c>
      <c r="U56" s="197"/>
      <c r="V56" s="197"/>
      <c r="W56" s="198"/>
      <c r="X56" s="116"/>
      <c r="Y56" s="116"/>
      <c r="Z56" s="24"/>
      <c r="AA56" s="24"/>
      <c r="AB56" s="24"/>
      <c r="AC56" s="24"/>
      <c r="AD56" s="24"/>
      <c r="AE56" s="24"/>
      <c r="AF56" s="24"/>
      <c r="AG56" s="24"/>
      <c r="AH56" s="24"/>
      <c r="AI56" s="27"/>
      <c r="AJ56" s="83"/>
      <c r="AL56" s="32"/>
      <c r="AM56" s="262" t="s">
        <v>27</v>
      </c>
      <c r="AN56" s="263"/>
      <c r="AO56" s="263"/>
      <c r="AP56" s="264"/>
      <c r="AQ56" s="24"/>
      <c r="AR56" s="24"/>
      <c r="AS56" s="262" t="s">
        <v>29</v>
      </c>
      <c r="AT56" s="263"/>
      <c r="AU56" s="263"/>
      <c r="AV56" s="264"/>
      <c r="AW56" s="24"/>
      <c r="AX56" s="24"/>
      <c r="AY56" s="24"/>
      <c r="AZ56" s="24"/>
      <c r="BA56" s="24"/>
      <c r="BB56" s="24"/>
      <c r="BC56" s="24"/>
      <c r="BD56" s="196" t="s">
        <v>30</v>
      </c>
      <c r="BE56" s="197"/>
      <c r="BF56" s="197"/>
      <c r="BG56" s="198"/>
      <c r="BH56" s="24"/>
      <c r="BI56" s="24"/>
      <c r="BJ56" s="24"/>
      <c r="BK56" s="24"/>
      <c r="BL56" s="24"/>
      <c r="BS56" s="27"/>
    </row>
    <row r="57" spans="2:71" ht="13.5" customHeight="1">
      <c r="B57" s="32"/>
      <c r="C57" s="267"/>
      <c r="D57" s="203"/>
      <c r="E57" s="203"/>
      <c r="F57" s="268"/>
      <c r="G57" s="24"/>
      <c r="H57" s="24"/>
      <c r="I57" s="267"/>
      <c r="J57" s="203"/>
      <c r="K57" s="203"/>
      <c r="L57" s="268"/>
      <c r="M57" s="24"/>
      <c r="N57" s="24"/>
      <c r="O57" s="24"/>
      <c r="P57" s="24"/>
      <c r="Q57" s="24"/>
      <c r="R57" s="24"/>
      <c r="S57" s="24"/>
      <c r="T57" s="202"/>
      <c r="U57" s="203"/>
      <c r="V57" s="203"/>
      <c r="W57" s="204"/>
      <c r="X57" s="116"/>
      <c r="Y57" s="116"/>
      <c r="Z57" s="24"/>
      <c r="AA57" s="24"/>
      <c r="AB57" s="24"/>
      <c r="AC57" s="24"/>
      <c r="AD57" s="24"/>
      <c r="AE57" s="24"/>
      <c r="AF57" s="24"/>
      <c r="AG57" s="24"/>
      <c r="AH57" s="24"/>
      <c r="AI57" s="27"/>
      <c r="AJ57" s="83"/>
      <c r="AL57" s="32"/>
      <c r="AM57" s="267"/>
      <c r="AN57" s="203"/>
      <c r="AO57" s="203"/>
      <c r="AP57" s="268"/>
      <c r="AQ57" s="24"/>
      <c r="AR57" s="24"/>
      <c r="AS57" s="267"/>
      <c r="AT57" s="203"/>
      <c r="AU57" s="203"/>
      <c r="AV57" s="268"/>
      <c r="AW57" s="24"/>
      <c r="AX57" s="24"/>
      <c r="AY57" s="24"/>
      <c r="AZ57" s="24"/>
      <c r="BA57" s="24"/>
      <c r="BB57" s="24"/>
      <c r="BC57" s="24"/>
      <c r="BD57" s="202"/>
      <c r="BE57" s="203"/>
      <c r="BF57" s="203"/>
      <c r="BG57" s="204"/>
      <c r="BH57" s="24"/>
      <c r="BI57" s="24"/>
      <c r="BJ57" s="24"/>
      <c r="BK57" s="24"/>
      <c r="BL57" s="24"/>
      <c r="BS57" s="27"/>
    </row>
    <row r="58" spans="2:71" ht="12" customHeight="1">
      <c r="B58" s="32"/>
      <c r="C58" s="32"/>
      <c r="D58" s="24"/>
      <c r="E58" s="24"/>
      <c r="F58" s="100" t="s">
        <v>3</v>
      </c>
      <c r="G58" s="24"/>
      <c r="H58" s="24"/>
      <c r="I58" s="32"/>
      <c r="J58" s="24"/>
      <c r="K58" s="24"/>
      <c r="L58" s="100" t="s">
        <v>3</v>
      </c>
      <c r="M58" s="24"/>
      <c r="N58" s="24"/>
      <c r="O58" s="24"/>
      <c r="P58" s="24"/>
      <c r="Q58" s="24"/>
      <c r="R58" s="24"/>
      <c r="S58" s="24"/>
      <c r="T58" s="41"/>
      <c r="U58" s="30"/>
      <c r="V58" s="30"/>
      <c r="W58" s="115" t="s">
        <v>3</v>
      </c>
      <c r="X58" s="24"/>
      <c r="Y58" s="24"/>
      <c r="Z58" s="24"/>
      <c r="AA58" s="24"/>
      <c r="AB58" s="24"/>
      <c r="AC58" s="24"/>
      <c r="AD58" s="24"/>
      <c r="AE58" s="24"/>
      <c r="AF58" s="24"/>
      <c r="AG58" s="24"/>
      <c r="AH58" s="24"/>
      <c r="AI58" s="27"/>
      <c r="AJ58" s="83"/>
      <c r="AL58" s="32"/>
      <c r="AM58" s="32"/>
      <c r="AN58" s="24"/>
      <c r="AO58" s="24"/>
      <c r="AP58" s="100" t="s">
        <v>3</v>
      </c>
      <c r="AQ58" s="24"/>
      <c r="AR58" s="24"/>
      <c r="AS58" s="32"/>
      <c r="AT58" s="24"/>
      <c r="AU58" s="24"/>
      <c r="AV58" s="100" t="s">
        <v>3</v>
      </c>
      <c r="AW58" s="24"/>
      <c r="AX58" s="24"/>
      <c r="AY58" s="24"/>
      <c r="AZ58" s="24"/>
      <c r="BA58" s="24"/>
      <c r="BB58" s="24"/>
      <c r="BC58" s="24"/>
      <c r="BD58" s="41"/>
      <c r="BE58" s="30"/>
      <c r="BF58" s="30"/>
      <c r="BG58" s="115" t="s">
        <v>3</v>
      </c>
      <c r="BH58" s="24"/>
      <c r="BI58" s="24"/>
      <c r="BJ58" s="24"/>
      <c r="BK58" s="24"/>
      <c r="BL58" s="24"/>
      <c r="BS58" s="27"/>
    </row>
    <row r="59" spans="2:71" ht="13.5" customHeight="1" thickBot="1">
      <c r="B59" s="32"/>
      <c r="C59" s="322"/>
      <c r="D59" s="323"/>
      <c r="E59" s="323"/>
      <c r="F59" s="324"/>
      <c r="G59" s="189" t="s">
        <v>28</v>
      </c>
      <c r="H59" s="189"/>
      <c r="I59" s="322"/>
      <c r="J59" s="323"/>
      <c r="K59" s="323"/>
      <c r="L59" s="324"/>
      <c r="M59" s="325" t="s">
        <v>41</v>
      </c>
      <c r="N59" s="189"/>
      <c r="O59" s="189"/>
      <c r="P59" s="189"/>
      <c r="Q59" s="189"/>
      <c r="R59" s="189"/>
      <c r="S59" s="189"/>
      <c r="T59" s="215">
        <f>ROUNDDOWN(SUM(C59,I59)/264,0)</f>
        <v>0</v>
      </c>
      <c r="U59" s="216"/>
      <c r="V59" s="216"/>
      <c r="W59" s="217"/>
      <c r="X59" s="113"/>
      <c r="Y59" s="113"/>
      <c r="Z59" s="24"/>
      <c r="AA59" s="24"/>
      <c r="AB59" s="105"/>
      <c r="AC59" s="105"/>
      <c r="AD59" s="105"/>
      <c r="AE59" s="105"/>
      <c r="AF59" s="105"/>
      <c r="AG59" s="24"/>
      <c r="AH59" s="24"/>
      <c r="AI59" s="27"/>
      <c r="AJ59" s="83"/>
      <c r="AL59" s="32"/>
      <c r="AM59" s="322"/>
      <c r="AN59" s="323"/>
      <c r="AO59" s="323"/>
      <c r="AP59" s="324"/>
      <c r="AQ59" s="189" t="s">
        <v>28</v>
      </c>
      <c r="AR59" s="189"/>
      <c r="AS59" s="322"/>
      <c r="AT59" s="323"/>
      <c r="AU59" s="323"/>
      <c r="AV59" s="324"/>
      <c r="AW59" s="325" t="s">
        <v>41</v>
      </c>
      <c r="AX59" s="189"/>
      <c r="AY59" s="189"/>
      <c r="AZ59" s="189"/>
      <c r="BA59" s="189"/>
      <c r="BB59" s="189"/>
      <c r="BC59" s="218"/>
      <c r="BD59" s="215">
        <f>ROUNDDOWN(SUM(AM59,AS59)/264,0)</f>
        <v>0</v>
      </c>
      <c r="BE59" s="216"/>
      <c r="BF59" s="216"/>
      <c r="BG59" s="217"/>
      <c r="BH59" s="24"/>
      <c r="BI59" s="24"/>
      <c r="BJ59" s="24"/>
      <c r="BK59" s="24"/>
      <c r="BL59" s="24"/>
      <c r="BS59" s="27"/>
    </row>
    <row r="60" spans="2:71" ht="9" customHeight="1" thickTop="1">
      <c r="B60" s="32"/>
      <c r="C60" s="24"/>
      <c r="D60" s="24"/>
      <c r="E60" s="24"/>
      <c r="F60" s="24"/>
      <c r="G60" s="24"/>
      <c r="H60" s="24"/>
      <c r="I60" s="24"/>
      <c r="J60" s="24"/>
      <c r="K60" s="24"/>
      <c r="L60" s="24"/>
      <c r="M60" s="24"/>
      <c r="N60" s="24"/>
      <c r="O60" s="24"/>
      <c r="P60" s="24"/>
      <c r="Q60" s="24"/>
      <c r="R60" s="29"/>
      <c r="S60" s="208" t="s">
        <v>20</v>
      </c>
      <c r="T60" s="208"/>
      <c r="U60" s="208"/>
      <c r="V60" s="208"/>
      <c r="W60" s="208"/>
      <c r="X60" s="208"/>
      <c r="Y60" s="29"/>
      <c r="Z60" s="29"/>
      <c r="AA60" s="29"/>
      <c r="AB60" s="29"/>
      <c r="AC60" s="29"/>
      <c r="AD60" s="29"/>
      <c r="AE60" s="29"/>
      <c r="AF60" s="29"/>
      <c r="AG60" s="24"/>
      <c r="AH60" s="24"/>
      <c r="AI60" s="27"/>
      <c r="AJ60" s="83"/>
      <c r="AL60" s="32"/>
      <c r="AM60" s="24"/>
      <c r="AN60" s="24"/>
      <c r="AO60" s="24"/>
      <c r="AP60" s="24"/>
      <c r="AQ60" s="24"/>
      <c r="AR60" s="24"/>
      <c r="AS60" s="24"/>
      <c r="AT60" s="24"/>
      <c r="AU60" s="24"/>
      <c r="AV60" s="24"/>
      <c r="AW60" s="24"/>
      <c r="AX60" s="24"/>
      <c r="AY60" s="24"/>
      <c r="AZ60" s="24"/>
      <c r="BA60" s="24"/>
      <c r="BB60" s="29"/>
      <c r="BC60" s="208" t="s">
        <v>20</v>
      </c>
      <c r="BD60" s="208"/>
      <c r="BE60" s="208"/>
      <c r="BF60" s="208"/>
      <c r="BG60" s="208"/>
      <c r="BH60" s="208"/>
      <c r="BI60" s="24"/>
      <c r="BJ60" s="24"/>
      <c r="BK60" s="24"/>
      <c r="BL60" s="24"/>
      <c r="BS60" s="27"/>
    </row>
    <row r="61" spans="2:71" ht="7.5" customHeight="1" thickBot="1">
      <c r="B61" s="32"/>
      <c r="C61" s="24"/>
      <c r="D61" s="24"/>
      <c r="E61" s="24"/>
      <c r="F61" s="24"/>
      <c r="G61" s="24"/>
      <c r="H61" s="24"/>
      <c r="I61" s="24"/>
      <c r="J61" s="24"/>
      <c r="K61" s="24"/>
      <c r="L61" s="24"/>
      <c r="M61" s="24"/>
      <c r="N61" s="24"/>
      <c r="O61" s="24"/>
      <c r="P61" s="24"/>
      <c r="Q61" s="111"/>
      <c r="R61" s="111"/>
      <c r="S61" s="208"/>
      <c r="T61" s="208"/>
      <c r="U61" s="208"/>
      <c r="V61" s="208"/>
      <c r="W61" s="208"/>
      <c r="X61" s="208"/>
      <c r="Y61" s="111"/>
      <c r="Z61" s="111"/>
      <c r="AA61" s="111"/>
      <c r="AB61" s="111"/>
      <c r="AC61" s="111"/>
      <c r="AD61" s="111"/>
      <c r="AE61" s="111"/>
      <c r="AF61" s="111"/>
      <c r="AG61" s="111"/>
      <c r="AH61" s="111"/>
      <c r="AI61" s="140"/>
      <c r="AJ61" s="111"/>
      <c r="AL61" s="32"/>
      <c r="AM61" s="24"/>
      <c r="AN61" s="24"/>
      <c r="AO61" s="24"/>
      <c r="AP61" s="24"/>
      <c r="AQ61" s="24"/>
      <c r="AR61" s="24"/>
      <c r="AS61" s="24"/>
      <c r="AT61" s="24"/>
      <c r="AU61" s="24"/>
      <c r="AV61" s="24"/>
      <c r="AW61" s="24"/>
      <c r="AX61" s="24"/>
      <c r="AY61" s="24"/>
      <c r="AZ61" s="24"/>
      <c r="BA61" s="111"/>
      <c r="BB61" s="111"/>
      <c r="BC61" s="208"/>
      <c r="BD61" s="208"/>
      <c r="BE61" s="208"/>
      <c r="BF61" s="208"/>
      <c r="BG61" s="208"/>
      <c r="BH61" s="208"/>
      <c r="BI61" s="24"/>
      <c r="BJ61" s="24"/>
      <c r="BK61" s="24"/>
      <c r="BL61" s="24"/>
      <c r="BS61" s="27"/>
    </row>
    <row r="62" spans="2:71" ht="13.5" customHeight="1" thickTop="1">
      <c r="B62" s="32"/>
      <c r="C62" s="196" t="s">
        <v>54</v>
      </c>
      <c r="D62" s="197"/>
      <c r="E62" s="197"/>
      <c r="F62" s="198"/>
      <c r="G62" s="24"/>
      <c r="H62" s="24"/>
      <c r="I62" s="196" t="s">
        <v>56</v>
      </c>
      <c r="J62" s="197"/>
      <c r="K62" s="197"/>
      <c r="L62" s="198"/>
      <c r="M62" s="51"/>
      <c r="N62" s="24"/>
      <c r="O62" s="196" t="s">
        <v>57</v>
      </c>
      <c r="P62" s="197"/>
      <c r="Q62" s="197"/>
      <c r="R62" s="198"/>
      <c r="S62" s="109"/>
      <c r="T62" s="109"/>
      <c r="U62" s="196" t="s">
        <v>70</v>
      </c>
      <c r="V62" s="197"/>
      <c r="W62" s="198"/>
      <c r="X62" s="116"/>
      <c r="Y62" s="116"/>
      <c r="Z62" s="209" t="s">
        <v>11</v>
      </c>
      <c r="AA62" s="210"/>
      <c r="AB62" s="210"/>
      <c r="AC62" s="211"/>
      <c r="AD62" s="110"/>
      <c r="AE62" s="110"/>
      <c r="AF62" s="109"/>
      <c r="AG62" s="24"/>
      <c r="AH62" s="24"/>
      <c r="AI62" s="27"/>
      <c r="AJ62" s="83"/>
      <c r="AL62" s="32"/>
      <c r="AM62" s="196" t="s">
        <v>54</v>
      </c>
      <c r="AN62" s="197"/>
      <c r="AO62" s="197"/>
      <c r="AP62" s="198"/>
      <c r="AQ62" s="51"/>
      <c r="AR62" s="24"/>
      <c r="AS62" s="196" t="s">
        <v>30</v>
      </c>
      <c r="AT62" s="197"/>
      <c r="AU62" s="197"/>
      <c r="AV62" s="198"/>
      <c r="AW62" s="24"/>
      <c r="AX62" s="24"/>
      <c r="AY62" s="196" t="s">
        <v>70</v>
      </c>
      <c r="AZ62" s="197"/>
      <c r="BA62" s="198"/>
      <c r="BB62" s="24"/>
      <c r="BC62" s="24"/>
      <c r="BD62" s="209" t="s">
        <v>11</v>
      </c>
      <c r="BE62" s="210"/>
      <c r="BF62" s="210"/>
      <c r="BG62" s="211"/>
      <c r="BH62" s="24"/>
      <c r="BI62" s="24"/>
      <c r="BJ62" s="24"/>
      <c r="BK62" s="24"/>
      <c r="BL62" s="24"/>
      <c r="BS62" s="27"/>
    </row>
    <row r="63" spans="2:71" ht="13.5" customHeight="1">
      <c r="B63" s="32"/>
      <c r="C63" s="202"/>
      <c r="D63" s="203"/>
      <c r="E63" s="203"/>
      <c r="F63" s="204"/>
      <c r="G63" s="24"/>
      <c r="H63" s="24"/>
      <c r="I63" s="202"/>
      <c r="J63" s="203"/>
      <c r="K63" s="203"/>
      <c r="L63" s="204"/>
      <c r="M63" s="51"/>
      <c r="N63" s="24"/>
      <c r="O63" s="202"/>
      <c r="P63" s="203"/>
      <c r="Q63" s="203"/>
      <c r="R63" s="204"/>
      <c r="S63" s="109"/>
      <c r="T63" s="109"/>
      <c r="U63" s="202"/>
      <c r="V63" s="203"/>
      <c r="W63" s="204"/>
      <c r="X63" s="116"/>
      <c r="Y63" s="116"/>
      <c r="Z63" s="212"/>
      <c r="AA63" s="213"/>
      <c r="AB63" s="213"/>
      <c r="AC63" s="214"/>
      <c r="AD63" s="110"/>
      <c r="AE63" s="110"/>
      <c r="AF63" s="109"/>
      <c r="AG63" s="24"/>
      <c r="AH63" s="24"/>
      <c r="AI63" s="27"/>
      <c r="AJ63" s="83"/>
      <c r="AL63" s="32"/>
      <c r="AM63" s="202"/>
      <c r="AN63" s="203"/>
      <c r="AO63" s="203"/>
      <c r="AP63" s="204"/>
      <c r="AQ63" s="51"/>
      <c r="AR63" s="24"/>
      <c r="AS63" s="202"/>
      <c r="AT63" s="203"/>
      <c r="AU63" s="203"/>
      <c r="AV63" s="204"/>
      <c r="AW63" s="24"/>
      <c r="AX63" s="24"/>
      <c r="AY63" s="202"/>
      <c r="AZ63" s="203"/>
      <c r="BA63" s="204"/>
      <c r="BB63" s="24"/>
      <c r="BC63" s="24"/>
      <c r="BD63" s="212"/>
      <c r="BE63" s="213"/>
      <c r="BF63" s="213"/>
      <c r="BG63" s="214"/>
      <c r="BH63" s="24"/>
      <c r="BI63" s="24"/>
      <c r="BJ63" s="24"/>
      <c r="BK63" s="24"/>
      <c r="BL63" s="24"/>
      <c r="BS63" s="27"/>
    </row>
    <row r="64" spans="2:71" ht="12" customHeight="1">
      <c r="B64" s="32"/>
      <c r="C64" s="45"/>
      <c r="D64" s="24"/>
      <c r="E64" s="24"/>
      <c r="F64" s="102" t="s">
        <v>3</v>
      </c>
      <c r="G64" s="24"/>
      <c r="H64" s="24"/>
      <c r="I64" s="45"/>
      <c r="J64" s="24"/>
      <c r="K64" s="24"/>
      <c r="L64" s="102" t="s">
        <v>3</v>
      </c>
      <c r="M64" s="51"/>
      <c r="N64" s="24"/>
      <c r="O64" s="45"/>
      <c r="P64" s="24"/>
      <c r="Q64" s="24"/>
      <c r="R64" s="102" t="s">
        <v>3</v>
      </c>
      <c r="S64" s="99"/>
      <c r="T64" s="99"/>
      <c r="U64" s="45"/>
      <c r="V64" s="24"/>
      <c r="W64" s="112" t="s">
        <v>1</v>
      </c>
      <c r="X64" s="24"/>
      <c r="Y64" s="24"/>
      <c r="Z64" s="72"/>
      <c r="AA64" s="30"/>
      <c r="AB64" s="30"/>
      <c r="AC64" s="73" t="s">
        <v>3</v>
      </c>
      <c r="AD64" s="99"/>
      <c r="AE64" s="99"/>
      <c r="AF64" s="99"/>
      <c r="AG64" s="24"/>
      <c r="AH64" s="24"/>
      <c r="AI64" s="27"/>
      <c r="AJ64" s="83"/>
      <c r="AL64" s="32"/>
      <c r="AM64" s="45"/>
      <c r="AN64" s="24"/>
      <c r="AO64" s="24"/>
      <c r="AP64" s="102" t="s">
        <v>3</v>
      </c>
      <c r="AQ64" s="51"/>
      <c r="AR64" s="24"/>
      <c r="AS64" s="45"/>
      <c r="AT64" s="24"/>
      <c r="AU64" s="24"/>
      <c r="AV64" s="102" t="s">
        <v>3</v>
      </c>
      <c r="AW64" s="24"/>
      <c r="AX64" s="24"/>
      <c r="AY64" s="45"/>
      <c r="AZ64" s="24"/>
      <c r="BA64" s="112" t="s">
        <v>1</v>
      </c>
      <c r="BB64" s="24"/>
      <c r="BC64" s="24"/>
      <c r="BD64" s="72"/>
      <c r="BE64" s="30"/>
      <c r="BF64" s="30"/>
      <c r="BG64" s="73" t="s">
        <v>3</v>
      </c>
      <c r="BH64" s="24"/>
      <c r="BI64" s="24"/>
      <c r="BJ64" s="24"/>
      <c r="BK64" s="24"/>
      <c r="BL64" s="24"/>
      <c r="BS64" s="27"/>
    </row>
    <row r="65" spans="2:71" ht="13.5" customHeight="1" thickBot="1">
      <c r="B65" s="32"/>
      <c r="C65" s="215">
        <f>IF(AND($C$59="",$I$59=""),0,$N$26)</f>
        <v>0</v>
      </c>
      <c r="D65" s="216"/>
      <c r="E65" s="216"/>
      <c r="F65" s="217"/>
      <c r="G65" s="222" t="s">
        <v>8</v>
      </c>
      <c r="H65" s="218"/>
      <c r="I65" s="215">
        <f>IF(AND($C$59="",$I$59=""),0,$AD$43)</f>
        <v>0</v>
      </c>
      <c r="J65" s="216"/>
      <c r="K65" s="216"/>
      <c r="L65" s="217"/>
      <c r="M65" s="222" t="s">
        <v>8</v>
      </c>
      <c r="N65" s="218"/>
      <c r="O65" s="215">
        <f>T59</f>
        <v>0</v>
      </c>
      <c r="P65" s="216"/>
      <c r="Q65" s="216"/>
      <c r="R65" s="217"/>
      <c r="S65" s="189" t="s">
        <v>10</v>
      </c>
      <c r="T65" s="218"/>
      <c r="U65" s="219">
        <f>IF((C52-I52)&lt;1,0,$W$8)</f>
        <v>0</v>
      </c>
      <c r="V65" s="220"/>
      <c r="W65" s="221"/>
      <c r="X65" s="222" t="s">
        <v>9</v>
      </c>
      <c r="Y65" s="189"/>
      <c r="Z65" s="223">
        <f>IF((C65-I65-O65)&lt;1,0,(C65-I65-O65)*U65)</f>
        <v>0</v>
      </c>
      <c r="AA65" s="224"/>
      <c r="AB65" s="224"/>
      <c r="AC65" s="225"/>
      <c r="AD65" s="113"/>
      <c r="AE65" s="113"/>
      <c r="AF65" s="113"/>
      <c r="AG65" s="24"/>
      <c r="AH65" s="24"/>
      <c r="AI65" s="27"/>
      <c r="AJ65" s="83"/>
      <c r="AL65" s="32"/>
      <c r="AM65" s="215">
        <f>$AX$26</f>
        <v>0</v>
      </c>
      <c r="AN65" s="216"/>
      <c r="AO65" s="216"/>
      <c r="AP65" s="217"/>
      <c r="AQ65" s="222" t="s">
        <v>8</v>
      </c>
      <c r="AR65" s="218"/>
      <c r="AS65" s="215">
        <f>BD59</f>
        <v>0</v>
      </c>
      <c r="AT65" s="216"/>
      <c r="AU65" s="216"/>
      <c r="AV65" s="217"/>
      <c r="AW65" s="222" t="s">
        <v>10</v>
      </c>
      <c r="AX65" s="218"/>
      <c r="AY65" s="219">
        <f>IF(AND($AM$59="",$AS$59=""),0,$BG$8)</f>
        <v>0</v>
      </c>
      <c r="AZ65" s="220"/>
      <c r="BA65" s="221"/>
      <c r="BB65" s="222" t="s">
        <v>9</v>
      </c>
      <c r="BC65" s="189"/>
      <c r="BD65" s="223">
        <f>(AM65-AS65)*AY65</f>
        <v>0</v>
      </c>
      <c r="BE65" s="224"/>
      <c r="BF65" s="224"/>
      <c r="BG65" s="225"/>
      <c r="BH65" s="24"/>
      <c r="BI65" s="24"/>
      <c r="BJ65" s="24"/>
      <c r="BK65" s="24"/>
      <c r="BL65" s="24"/>
      <c r="BS65" s="27"/>
    </row>
    <row r="66" spans="2:71" ht="7.5" customHeight="1" thickTop="1" thickBot="1">
      <c r="B66" s="82"/>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54"/>
      <c r="AJ66" s="83"/>
      <c r="AL66" s="82"/>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54"/>
    </row>
    <row r="67" spans="2:71" s="91" customFormat="1" ht="12" customHeight="1" thickTop="1">
      <c r="B67" s="170" t="s">
        <v>83</v>
      </c>
      <c r="C67" s="26"/>
      <c r="D67" s="332" t="s">
        <v>82</v>
      </c>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25"/>
      <c r="AL67" s="26" t="s">
        <v>88</v>
      </c>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row>
    <row r="68" spans="2:71" s="91" customFormat="1" ht="12" customHeight="1">
      <c r="B68" s="26"/>
      <c r="C68" s="26"/>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25"/>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row>
    <row r="69" spans="2:71" s="91" customFormat="1" ht="12" customHeight="1">
      <c r="B69" s="26" t="s">
        <v>84</v>
      </c>
      <c r="C69" s="26"/>
      <c r="D69" s="26" t="s">
        <v>85</v>
      </c>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5"/>
      <c r="AK69" s="25"/>
    </row>
    <row r="70" spans="2:71" s="91" customFormat="1" ht="12" customHeight="1">
      <c r="B70" s="26" t="s">
        <v>86</v>
      </c>
      <c r="C70" s="26"/>
      <c r="D70" s="26" t="s">
        <v>87</v>
      </c>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5"/>
      <c r="AK70" s="25"/>
      <c r="AR70" s="161"/>
    </row>
    <row r="71" spans="2:71" ht="13.5" customHeight="1">
      <c r="AJ71" s="83"/>
    </row>
  </sheetData>
  <sheetProtection sheet="1" objects="1" scenarios="1"/>
  <protectedRanges>
    <protectedRange sqref="C8 E8 H7 M8 R8 E19 K19 R19 N34:Q38 G38 N40:Q44 G44 C59 I59 AM59 AS59 AO19 AU19 BB19 BB8 AW8 AR7 AO8 AM8" name="範囲1"/>
  </protectedRanges>
  <mergeCells count="198">
    <mergeCell ref="D67:AJ68"/>
    <mergeCell ref="S60:X61"/>
    <mergeCell ref="BC60:BH61"/>
    <mergeCell ref="D27:I28"/>
    <mergeCell ref="AW27:BB28"/>
    <mergeCell ref="AM11:BS12"/>
    <mergeCell ref="E22:H24"/>
    <mergeCell ref="N22:Q24"/>
    <mergeCell ref="S22:V24"/>
    <mergeCell ref="AO22:AR24"/>
    <mergeCell ref="AX22:BA24"/>
    <mergeCell ref="BC22:BF24"/>
    <mergeCell ref="C11:AI11"/>
    <mergeCell ref="AM19:AN19"/>
    <mergeCell ref="AO19:AR19"/>
    <mergeCell ref="BF19:BG19"/>
    <mergeCell ref="BH19:BJ19"/>
    <mergeCell ref="BK19:BS19"/>
    <mergeCell ref="C15:D17"/>
    <mergeCell ref="E15:H17"/>
    <mergeCell ref="AM15:AN17"/>
    <mergeCell ref="AO15:AR17"/>
    <mergeCell ref="C19:D19"/>
    <mergeCell ref="E19:H19"/>
    <mergeCell ref="C26:D26"/>
    <mergeCell ref="V19:W19"/>
    <mergeCell ref="C4:F5"/>
    <mergeCell ref="AM13:AR14"/>
    <mergeCell ref="M8:O8"/>
    <mergeCell ref="P8:Q8"/>
    <mergeCell ref="R8:T8"/>
    <mergeCell ref="U8:V8"/>
    <mergeCell ref="W8:Y8"/>
    <mergeCell ref="M4:O6"/>
    <mergeCell ref="R4:T6"/>
    <mergeCell ref="W4:Y6"/>
    <mergeCell ref="AR4:AT6"/>
    <mergeCell ref="P13:U14"/>
    <mergeCell ref="R15:U17"/>
    <mergeCell ref="P15:Q17"/>
    <mergeCell ref="P19:Q19"/>
    <mergeCell ref="R19:U19"/>
    <mergeCell ref="C13:H14"/>
    <mergeCell ref="AA19:AI19"/>
    <mergeCell ref="H7:J8"/>
    <mergeCell ref="AR7:AT8"/>
    <mergeCell ref="X25:AD25"/>
    <mergeCell ref="AE25:AG25"/>
    <mergeCell ref="BD56:BG57"/>
    <mergeCell ref="C59:F59"/>
    <mergeCell ref="G59:H59"/>
    <mergeCell ref="I59:L59"/>
    <mergeCell ref="AM59:AP59"/>
    <mergeCell ref="AQ59:AR59"/>
    <mergeCell ref="AS59:AV59"/>
    <mergeCell ref="AW59:BC59"/>
    <mergeCell ref="C56:F57"/>
    <mergeCell ref="I56:L57"/>
    <mergeCell ref="AM56:AP57"/>
    <mergeCell ref="AS56:AV57"/>
    <mergeCell ref="M59:S59"/>
    <mergeCell ref="T56:W57"/>
    <mergeCell ref="T59:W59"/>
    <mergeCell ref="BB65:BC65"/>
    <mergeCell ref="BD65:BG65"/>
    <mergeCell ref="K13:M17"/>
    <mergeCell ref="K19:M19"/>
    <mergeCell ref="Z65:AC65"/>
    <mergeCell ref="AM65:AP65"/>
    <mergeCell ref="AQ65:AR65"/>
    <mergeCell ref="AS65:AV65"/>
    <mergeCell ref="AW65:AX65"/>
    <mergeCell ref="AY65:BA65"/>
    <mergeCell ref="AY62:BA63"/>
    <mergeCell ref="BD62:BG63"/>
    <mergeCell ref="I65:L65"/>
    <mergeCell ref="M65:N65"/>
    <mergeCell ref="O65:R65"/>
    <mergeCell ref="S65:T65"/>
    <mergeCell ref="X65:Y65"/>
    <mergeCell ref="BD59:BG59"/>
    <mergeCell ref="I62:L63"/>
    <mergeCell ref="O62:R63"/>
    <mergeCell ref="Z62:AC63"/>
    <mergeCell ref="AM62:AP63"/>
    <mergeCell ref="AS62:AV63"/>
    <mergeCell ref="U62:W63"/>
    <mergeCell ref="U65:W65"/>
    <mergeCell ref="R52:S52"/>
    <mergeCell ref="T49:W50"/>
    <mergeCell ref="T52:W52"/>
    <mergeCell ref="X13:Z17"/>
    <mergeCell ref="I26:M26"/>
    <mergeCell ref="N26:Q26"/>
    <mergeCell ref="M27:R27"/>
    <mergeCell ref="R39:V39"/>
    <mergeCell ref="I19:J19"/>
    <mergeCell ref="N19:O19"/>
    <mergeCell ref="X19:Z19"/>
    <mergeCell ref="I49:L50"/>
    <mergeCell ref="O49:Q50"/>
    <mergeCell ref="G44:L44"/>
    <mergeCell ref="N44:Q44"/>
    <mergeCell ref="D45:M45"/>
    <mergeCell ref="N45:Q45"/>
    <mergeCell ref="W45:Z45"/>
    <mergeCell ref="R45:V45"/>
    <mergeCell ref="N43:Q43"/>
    <mergeCell ref="W43:Z43"/>
    <mergeCell ref="W39:Z39"/>
    <mergeCell ref="C65:F65"/>
    <mergeCell ref="G65:H65"/>
    <mergeCell ref="C62:F63"/>
    <mergeCell ref="C52:F52"/>
    <mergeCell ref="G52:H52"/>
    <mergeCell ref="I52:L52"/>
    <mergeCell ref="M52:N52"/>
    <mergeCell ref="O52:Q52"/>
    <mergeCell ref="C29:Q31"/>
    <mergeCell ref="C49:F50"/>
    <mergeCell ref="G38:L38"/>
    <mergeCell ref="N38:Q38"/>
    <mergeCell ref="D39:M39"/>
    <mergeCell ref="N39:Q39"/>
    <mergeCell ref="C32:M33"/>
    <mergeCell ref="N33:Q33"/>
    <mergeCell ref="C34:C45"/>
    <mergeCell ref="N34:Q34"/>
    <mergeCell ref="N35:Q35"/>
    <mergeCell ref="N36:Q36"/>
    <mergeCell ref="N37:Q37"/>
    <mergeCell ref="N40:Q40"/>
    <mergeCell ref="N41:Q41"/>
    <mergeCell ref="N42:Q42"/>
    <mergeCell ref="B1:AI1"/>
    <mergeCell ref="AM4:AP5"/>
    <mergeCell ref="AL1:BS1"/>
    <mergeCell ref="AU13:AW17"/>
    <mergeCell ref="AZ13:BE14"/>
    <mergeCell ref="BH13:BJ17"/>
    <mergeCell ref="C8:D8"/>
    <mergeCell ref="E8:F8"/>
    <mergeCell ref="E6:F7"/>
    <mergeCell ref="C6:D7"/>
    <mergeCell ref="BB4:BD6"/>
    <mergeCell ref="BG4:BI6"/>
    <mergeCell ref="AM6:AN7"/>
    <mergeCell ref="AO6:AP7"/>
    <mergeCell ref="AM8:AN8"/>
    <mergeCell ref="AO8:AP8"/>
    <mergeCell ref="AZ8:BA8"/>
    <mergeCell ref="BB8:BD8"/>
    <mergeCell ref="BE8:BF8"/>
    <mergeCell ref="BG8:BI8"/>
    <mergeCell ref="AW8:AY8"/>
    <mergeCell ref="AW4:AY6"/>
    <mergeCell ref="BB15:BE17"/>
    <mergeCell ref="H4:J6"/>
    <mergeCell ref="E26:H26"/>
    <mergeCell ref="S26:V26"/>
    <mergeCell ref="BH21:BR23"/>
    <mergeCell ref="BH24:BN24"/>
    <mergeCell ref="BO24:BR24"/>
    <mergeCell ref="AZ15:BA17"/>
    <mergeCell ref="BH25:BN25"/>
    <mergeCell ref="BO25:BQ25"/>
    <mergeCell ref="AM26:AN26"/>
    <mergeCell ref="AO26:AR26"/>
    <mergeCell ref="AS26:AW26"/>
    <mergeCell ref="AX26:BA26"/>
    <mergeCell ref="BC26:BF26"/>
    <mergeCell ref="BH26:BN26"/>
    <mergeCell ref="BO26:BQ26"/>
    <mergeCell ref="AS19:AT19"/>
    <mergeCell ref="AU19:AW19"/>
    <mergeCell ref="AX19:AY19"/>
    <mergeCell ref="AZ19:BA19"/>
    <mergeCell ref="BB19:BE19"/>
    <mergeCell ref="X26:AD26"/>
    <mergeCell ref="AE26:AG26"/>
    <mergeCell ref="X24:AD24"/>
    <mergeCell ref="AE24:AH24"/>
    <mergeCell ref="X21:AH23"/>
    <mergeCell ref="AD43:AG43"/>
    <mergeCell ref="AD39:AG41"/>
    <mergeCell ref="AA40:AC42"/>
    <mergeCell ref="Y49:AH52"/>
    <mergeCell ref="AN27:AS27"/>
    <mergeCell ref="AM49:AP50"/>
    <mergeCell ref="AS49:AU50"/>
    <mergeCell ref="AX49:BA50"/>
    <mergeCell ref="AM52:AP52"/>
    <mergeCell ref="AQ52:AR52"/>
    <mergeCell ref="AS52:AU52"/>
    <mergeCell ref="AV52:AW52"/>
    <mergeCell ref="AX52:BA52"/>
    <mergeCell ref="W37:Z37"/>
    <mergeCell ref="W40:Z42"/>
  </mergeCells>
  <phoneticPr fontId="3"/>
  <conditionalFormatting sqref="Y49:AH52">
    <cfRule type="cellIs" dxfId="2" priority="3" operator="notEqual">
      <formula>FALSE</formula>
    </cfRule>
  </conditionalFormatting>
  <conditionalFormatting sqref="H7:J8">
    <cfRule type="containsBlanks" dxfId="1" priority="4">
      <formula>LEN(TRIM(H7))=0</formula>
    </cfRule>
  </conditionalFormatting>
  <conditionalFormatting sqref="AR7:AT8">
    <cfRule type="containsBlanks" dxfId="0" priority="1">
      <formula>LEN(TRIM(AR7))=0</formula>
    </cfRule>
  </conditionalFormatting>
  <dataValidations count="8">
    <dataValidation type="list" allowBlank="1" showInputMessage="1" showErrorMessage="1" sqref="E19:H19 R19 AO19:AR19 BB19">
      <formula1>標準報酬月額</formula1>
    </dataValidation>
    <dataValidation imeMode="off" allowBlank="1" showInputMessage="1" showErrorMessage="1" sqref="N34:Q38 I40:I42 N40:Q44 I34:I37 N45 N39 P19 AS59:AV59 AM59:AP59 I59:L59 C59:F59 C19:D19 AZ19 AM19:AN19"/>
    <dataValidation type="whole" imeMode="off" allowBlank="1" showInputMessage="1" showErrorMessage="1" sqref="AW8:AY8 C8:D8 AM8:AN8">
      <formula1>1</formula1>
      <formula2>31</formula2>
    </dataValidation>
    <dataValidation type="whole" imeMode="off" operator="lessThanOrEqual" allowBlank="1" showInputMessage="1" showErrorMessage="1" sqref="R8:T8 BB8:BD8">
      <formula1>10</formula1>
    </dataValidation>
    <dataValidation imeMode="hiragana" allowBlank="1" showInputMessage="1" showErrorMessage="1" sqref="G38:L38 G43:L44"/>
    <dataValidation type="whole" imeMode="off" allowBlank="1" showInputMessage="1" showErrorMessage="1" sqref="AU19 K19 E8:F8 AO8:AP8">
      <formula1>1</formula1>
      <formula2>12</formula2>
    </dataValidation>
    <dataValidation type="whole" imeMode="off" allowBlank="1" showInputMessage="1" showErrorMessage="1" sqref="M8:O8">
      <formula1>27</formula1>
      <formula2>31</formula2>
    </dataValidation>
    <dataValidation type="list" allowBlank="1" showInputMessage="1" showErrorMessage="1" sqref="H7:J8 AR7:AT8">
      <formula1>"１年以上,１年未満"</formula1>
    </dataValidation>
  </dataValidations>
  <printOptions horizontalCentered="1" verticalCentered="1"/>
  <pageMargins left="0.59055118110236227" right="0.19685039370078741" top="0.39370078740157483" bottom="0.19685039370078741" header="0.31496062992125984" footer="0.31496062992125984"/>
  <pageSetup paperSize="9" orientation="portrait" r:id="rId1"/>
  <colBreaks count="2" manualBreakCount="2">
    <brk id="36" max="1048575" man="1"/>
    <brk id="7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election activeCell="I28" sqref="I28"/>
    </sheetView>
  </sheetViews>
  <sheetFormatPr defaultRowHeight="13.5" customHeight="1"/>
  <cols>
    <col min="1" max="1" width="11.25" style="1" customWidth="1"/>
    <col min="2" max="2" width="7.5" style="1" customWidth="1"/>
    <col min="3" max="6" width="11.25" style="1" customWidth="1"/>
    <col min="7" max="256" width="9" style="1"/>
    <col min="257" max="257" width="7.5" style="1" customWidth="1"/>
    <col min="258" max="262" width="11.25" style="1" customWidth="1"/>
    <col min="263" max="512" width="9" style="1"/>
    <col min="513" max="513" width="7.5" style="1" customWidth="1"/>
    <col min="514" max="518" width="11.25" style="1" customWidth="1"/>
    <col min="519" max="768" width="9" style="1"/>
    <col min="769" max="769" width="7.5" style="1" customWidth="1"/>
    <col min="770" max="774" width="11.25" style="1" customWidth="1"/>
    <col min="775" max="1024" width="9" style="1"/>
    <col min="1025" max="1025" width="7.5" style="1" customWidth="1"/>
    <col min="1026" max="1030" width="11.25" style="1" customWidth="1"/>
    <col min="1031" max="1280" width="9" style="1"/>
    <col min="1281" max="1281" width="7.5" style="1" customWidth="1"/>
    <col min="1282" max="1286" width="11.25" style="1" customWidth="1"/>
    <col min="1287" max="1536" width="9" style="1"/>
    <col min="1537" max="1537" width="7.5" style="1" customWidth="1"/>
    <col min="1538" max="1542" width="11.25" style="1" customWidth="1"/>
    <col min="1543" max="1792" width="9" style="1"/>
    <col min="1793" max="1793" width="7.5" style="1" customWidth="1"/>
    <col min="1794" max="1798" width="11.25" style="1" customWidth="1"/>
    <col min="1799" max="2048" width="9" style="1"/>
    <col min="2049" max="2049" width="7.5" style="1" customWidth="1"/>
    <col min="2050" max="2054" width="11.25" style="1" customWidth="1"/>
    <col min="2055" max="2304" width="9" style="1"/>
    <col min="2305" max="2305" width="7.5" style="1" customWidth="1"/>
    <col min="2306" max="2310" width="11.25" style="1" customWidth="1"/>
    <col min="2311" max="2560" width="9" style="1"/>
    <col min="2561" max="2561" width="7.5" style="1" customWidth="1"/>
    <col min="2562" max="2566" width="11.25" style="1" customWidth="1"/>
    <col min="2567" max="2816" width="9" style="1"/>
    <col min="2817" max="2817" width="7.5" style="1" customWidth="1"/>
    <col min="2818" max="2822" width="11.25" style="1" customWidth="1"/>
    <col min="2823" max="3072" width="9" style="1"/>
    <col min="3073" max="3073" width="7.5" style="1" customWidth="1"/>
    <col min="3074" max="3078" width="11.25" style="1" customWidth="1"/>
    <col min="3079" max="3328" width="9" style="1"/>
    <col min="3329" max="3329" width="7.5" style="1" customWidth="1"/>
    <col min="3330" max="3334" width="11.25" style="1" customWidth="1"/>
    <col min="3335" max="3584" width="9" style="1"/>
    <col min="3585" max="3585" width="7.5" style="1" customWidth="1"/>
    <col min="3586" max="3590" width="11.25" style="1" customWidth="1"/>
    <col min="3591" max="3840" width="9" style="1"/>
    <col min="3841" max="3841" width="7.5" style="1" customWidth="1"/>
    <col min="3842" max="3846" width="11.25" style="1" customWidth="1"/>
    <col min="3847" max="4096" width="9" style="1"/>
    <col min="4097" max="4097" width="7.5" style="1" customWidth="1"/>
    <col min="4098" max="4102" width="11.25" style="1" customWidth="1"/>
    <col min="4103" max="4352" width="9" style="1"/>
    <col min="4353" max="4353" width="7.5" style="1" customWidth="1"/>
    <col min="4354" max="4358" width="11.25" style="1" customWidth="1"/>
    <col min="4359" max="4608" width="9" style="1"/>
    <col min="4609" max="4609" width="7.5" style="1" customWidth="1"/>
    <col min="4610" max="4614" width="11.25" style="1" customWidth="1"/>
    <col min="4615" max="4864" width="9" style="1"/>
    <col min="4865" max="4865" width="7.5" style="1" customWidth="1"/>
    <col min="4866" max="4870" width="11.25" style="1" customWidth="1"/>
    <col min="4871" max="5120" width="9" style="1"/>
    <col min="5121" max="5121" width="7.5" style="1" customWidth="1"/>
    <col min="5122" max="5126" width="11.25" style="1" customWidth="1"/>
    <col min="5127" max="5376" width="9" style="1"/>
    <col min="5377" max="5377" width="7.5" style="1" customWidth="1"/>
    <col min="5378" max="5382" width="11.25" style="1" customWidth="1"/>
    <col min="5383" max="5632" width="9" style="1"/>
    <col min="5633" max="5633" width="7.5" style="1" customWidth="1"/>
    <col min="5634" max="5638" width="11.25" style="1" customWidth="1"/>
    <col min="5639" max="5888" width="9" style="1"/>
    <col min="5889" max="5889" width="7.5" style="1" customWidth="1"/>
    <col min="5890" max="5894" width="11.25" style="1" customWidth="1"/>
    <col min="5895" max="6144" width="9" style="1"/>
    <col min="6145" max="6145" width="7.5" style="1" customWidth="1"/>
    <col min="6146" max="6150" width="11.25" style="1" customWidth="1"/>
    <col min="6151" max="6400" width="9" style="1"/>
    <col min="6401" max="6401" width="7.5" style="1" customWidth="1"/>
    <col min="6402" max="6406" width="11.25" style="1" customWidth="1"/>
    <col min="6407" max="6656" width="9" style="1"/>
    <col min="6657" max="6657" width="7.5" style="1" customWidth="1"/>
    <col min="6658" max="6662" width="11.25" style="1" customWidth="1"/>
    <col min="6663" max="6912" width="9" style="1"/>
    <col min="6913" max="6913" width="7.5" style="1" customWidth="1"/>
    <col min="6914" max="6918" width="11.25" style="1" customWidth="1"/>
    <col min="6919" max="7168" width="9" style="1"/>
    <col min="7169" max="7169" width="7.5" style="1" customWidth="1"/>
    <col min="7170" max="7174" width="11.25" style="1" customWidth="1"/>
    <col min="7175" max="7424" width="9" style="1"/>
    <col min="7425" max="7425" width="7.5" style="1" customWidth="1"/>
    <col min="7426" max="7430" width="11.25" style="1" customWidth="1"/>
    <col min="7431" max="7680" width="9" style="1"/>
    <col min="7681" max="7681" width="7.5" style="1" customWidth="1"/>
    <col min="7682" max="7686" width="11.25" style="1" customWidth="1"/>
    <col min="7687" max="7936" width="9" style="1"/>
    <col min="7937" max="7937" width="7.5" style="1" customWidth="1"/>
    <col min="7938" max="7942" width="11.25" style="1" customWidth="1"/>
    <col min="7943" max="8192" width="9" style="1"/>
    <col min="8193" max="8193" width="7.5" style="1" customWidth="1"/>
    <col min="8194" max="8198" width="11.25" style="1" customWidth="1"/>
    <col min="8199" max="8448" width="9" style="1"/>
    <col min="8449" max="8449" width="7.5" style="1" customWidth="1"/>
    <col min="8450" max="8454" width="11.25" style="1" customWidth="1"/>
    <col min="8455" max="8704" width="9" style="1"/>
    <col min="8705" max="8705" width="7.5" style="1" customWidth="1"/>
    <col min="8706" max="8710" width="11.25" style="1" customWidth="1"/>
    <col min="8711" max="8960" width="9" style="1"/>
    <col min="8961" max="8961" width="7.5" style="1" customWidth="1"/>
    <col min="8962" max="8966" width="11.25" style="1" customWidth="1"/>
    <col min="8967" max="9216" width="9" style="1"/>
    <col min="9217" max="9217" width="7.5" style="1" customWidth="1"/>
    <col min="9218" max="9222" width="11.25" style="1" customWidth="1"/>
    <col min="9223" max="9472" width="9" style="1"/>
    <col min="9473" max="9473" width="7.5" style="1" customWidth="1"/>
    <col min="9474" max="9478" width="11.25" style="1" customWidth="1"/>
    <col min="9479" max="9728" width="9" style="1"/>
    <col min="9729" max="9729" width="7.5" style="1" customWidth="1"/>
    <col min="9730" max="9734" width="11.25" style="1" customWidth="1"/>
    <col min="9735" max="9984" width="9" style="1"/>
    <col min="9985" max="9985" width="7.5" style="1" customWidth="1"/>
    <col min="9986" max="9990" width="11.25" style="1" customWidth="1"/>
    <col min="9991" max="10240" width="9" style="1"/>
    <col min="10241" max="10241" width="7.5" style="1" customWidth="1"/>
    <col min="10242" max="10246" width="11.25" style="1" customWidth="1"/>
    <col min="10247" max="10496" width="9" style="1"/>
    <col min="10497" max="10497" width="7.5" style="1" customWidth="1"/>
    <col min="10498" max="10502" width="11.25" style="1" customWidth="1"/>
    <col min="10503" max="10752" width="9" style="1"/>
    <col min="10753" max="10753" width="7.5" style="1" customWidth="1"/>
    <col min="10754" max="10758" width="11.25" style="1" customWidth="1"/>
    <col min="10759" max="11008" width="9" style="1"/>
    <col min="11009" max="11009" width="7.5" style="1" customWidth="1"/>
    <col min="11010" max="11014" width="11.25" style="1" customWidth="1"/>
    <col min="11015" max="11264" width="9" style="1"/>
    <col min="11265" max="11265" width="7.5" style="1" customWidth="1"/>
    <col min="11266" max="11270" width="11.25" style="1" customWidth="1"/>
    <col min="11271" max="11520" width="9" style="1"/>
    <col min="11521" max="11521" width="7.5" style="1" customWidth="1"/>
    <col min="11522" max="11526" width="11.25" style="1" customWidth="1"/>
    <col min="11527" max="11776" width="9" style="1"/>
    <col min="11777" max="11777" width="7.5" style="1" customWidth="1"/>
    <col min="11778" max="11782" width="11.25" style="1" customWidth="1"/>
    <col min="11783" max="12032" width="9" style="1"/>
    <col min="12033" max="12033" width="7.5" style="1" customWidth="1"/>
    <col min="12034" max="12038" width="11.25" style="1" customWidth="1"/>
    <col min="12039" max="12288" width="9" style="1"/>
    <col min="12289" max="12289" width="7.5" style="1" customWidth="1"/>
    <col min="12290" max="12294" width="11.25" style="1" customWidth="1"/>
    <col min="12295" max="12544" width="9" style="1"/>
    <col min="12545" max="12545" width="7.5" style="1" customWidth="1"/>
    <col min="12546" max="12550" width="11.25" style="1" customWidth="1"/>
    <col min="12551" max="12800" width="9" style="1"/>
    <col min="12801" max="12801" width="7.5" style="1" customWidth="1"/>
    <col min="12802" max="12806" width="11.25" style="1" customWidth="1"/>
    <col min="12807" max="13056" width="9" style="1"/>
    <col min="13057" max="13057" width="7.5" style="1" customWidth="1"/>
    <col min="13058" max="13062" width="11.25" style="1" customWidth="1"/>
    <col min="13063" max="13312" width="9" style="1"/>
    <col min="13313" max="13313" width="7.5" style="1" customWidth="1"/>
    <col min="13314" max="13318" width="11.25" style="1" customWidth="1"/>
    <col min="13319" max="13568" width="9" style="1"/>
    <col min="13569" max="13569" width="7.5" style="1" customWidth="1"/>
    <col min="13570" max="13574" width="11.25" style="1" customWidth="1"/>
    <col min="13575" max="13824" width="9" style="1"/>
    <col min="13825" max="13825" width="7.5" style="1" customWidth="1"/>
    <col min="13826" max="13830" width="11.25" style="1" customWidth="1"/>
    <col min="13831" max="14080" width="9" style="1"/>
    <col min="14081" max="14081" width="7.5" style="1" customWidth="1"/>
    <col min="14082" max="14086" width="11.25" style="1" customWidth="1"/>
    <col min="14087" max="14336" width="9" style="1"/>
    <col min="14337" max="14337" width="7.5" style="1" customWidth="1"/>
    <col min="14338" max="14342" width="11.25" style="1" customWidth="1"/>
    <col min="14343" max="14592" width="9" style="1"/>
    <col min="14593" max="14593" width="7.5" style="1" customWidth="1"/>
    <col min="14594" max="14598" width="11.25" style="1" customWidth="1"/>
    <col min="14599" max="14848" width="9" style="1"/>
    <col min="14849" max="14849" width="7.5" style="1" customWidth="1"/>
    <col min="14850" max="14854" width="11.25" style="1" customWidth="1"/>
    <col min="14855" max="15104" width="9" style="1"/>
    <col min="15105" max="15105" width="7.5" style="1" customWidth="1"/>
    <col min="15106" max="15110" width="11.25" style="1" customWidth="1"/>
    <col min="15111" max="15360" width="9" style="1"/>
    <col min="15361" max="15361" width="7.5" style="1" customWidth="1"/>
    <col min="15362" max="15366" width="11.25" style="1" customWidth="1"/>
    <col min="15367" max="15616" width="9" style="1"/>
    <col min="15617" max="15617" width="7.5" style="1" customWidth="1"/>
    <col min="15618" max="15622" width="11.25" style="1" customWidth="1"/>
    <col min="15623" max="15872" width="9" style="1"/>
    <col min="15873" max="15873" width="7.5" style="1" customWidth="1"/>
    <col min="15874" max="15878" width="11.25" style="1" customWidth="1"/>
    <col min="15879" max="16128" width="9" style="1"/>
    <col min="16129" max="16129" width="7.5" style="1" customWidth="1"/>
    <col min="16130" max="16134" width="11.25" style="1" customWidth="1"/>
    <col min="16135" max="16384" width="9" style="1"/>
  </cols>
  <sheetData>
    <row r="1" spans="1:6" ht="13.5" customHeight="1">
      <c r="A1" s="347" t="s">
        <v>46</v>
      </c>
      <c r="B1" s="348"/>
      <c r="C1" s="349" t="s">
        <v>13</v>
      </c>
      <c r="D1" s="350"/>
      <c r="E1" s="343" t="s">
        <v>14</v>
      </c>
      <c r="F1" s="345" t="s">
        <v>15</v>
      </c>
    </row>
    <row r="2" spans="1:6" ht="13.5" customHeight="1">
      <c r="A2" s="144" t="s">
        <v>47</v>
      </c>
      <c r="B2" s="92" t="s">
        <v>12</v>
      </c>
      <c r="C2" s="2" t="s">
        <v>16</v>
      </c>
      <c r="D2" s="3" t="s">
        <v>17</v>
      </c>
      <c r="E2" s="344"/>
      <c r="F2" s="346"/>
    </row>
    <row r="3" spans="1:6" ht="13.5" customHeight="1">
      <c r="A3" s="125">
        <v>98000</v>
      </c>
      <c r="B3" s="93">
        <v>1</v>
      </c>
      <c r="C3" s="4"/>
      <c r="D3" s="5">
        <v>101000</v>
      </c>
      <c r="E3" s="6"/>
      <c r="F3" s="7">
        <f t="shared" ref="F3:F48" si="0">ROUND(A3/22,-1)</f>
        <v>4450</v>
      </c>
    </row>
    <row r="4" spans="1:6" ht="13.5" customHeight="1">
      <c r="A4" s="126">
        <v>104000</v>
      </c>
      <c r="B4" s="94">
        <v>2</v>
      </c>
      <c r="C4" s="8">
        <v>101000</v>
      </c>
      <c r="D4" s="9">
        <v>107000</v>
      </c>
      <c r="E4" s="10">
        <f t="shared" ref="E4:E48" si="1">A4-A3</f>
        <v>6000</v>
      </c>
      <c r="F4" s="11">
        <f t="shared" si="0"/>
        <v>4730</v>
      </c>
    </row>
    <row r="5" spans="1:6" ht="13.5" customHeight="1">
      <c r="A5" s="126">
        <v>110000</v>
      </c>
      <c r="B5" s="94">
        <v>3</v>
      </c>
      <c r="C5" s="8">
        <v>107000</v>
      </c>
      <c r="D5" s="9">
        <v>114000</v>
      </c>
      <c r="E5" s="10">
        <f t="shared" si="1"/>
        <v>6000</v>
      </c>
      <c r="F5" s="11">
        <f t="shared" si="0"/>
        <v>5000</v>
      </c>
    </row>
    <row r="6" spans="1:6" ht="13.5" customHeight="1">
      <c r="A6" s="126">
        <v>118000</v>
      </c>
      <c r="B6" s="94">
        <v>4</v>
      </c>
      <c r="C6" s="8">
        <v>114000</v>
      </c>
      <c r="D6" s="9">
        <v>122000</v>
      </c>
      <c r="E6" s="10">
        <f t="shared" si="1"/>
        <v>8000</v>
      </c>
      <c r="F6" s="11">
        <f t="shared" si="0"/>
        <v>5360</v>
      </c>
    </row>
    <row r="7" spans="1:6" ht="13.5" customHeight="1">
      <c r="A7" s="145">
        <v>126000</v>
      </c>
      <c r="B7" s="95">
        <v>5</v>
      </c>
      <c r="C7" s="12">
        <v>122000</v>
      </c>
      <c r="D7" s="13">
        <v>130000</v>
      </c>
      <c r="E7" s="14">
        <f t="shared" si="1"/>
        <v>8000</v>
      </c>
      <c r="F7" s="15">
        <f t="shared" si="0"/>
        <v>5730</v>
      </c>
    </row>
    <row r="8" spans="1:6" ht="13.5" customHeight="1">
      <c r="A8" s="146">
        <v>134000</v>
      </c>
      <c r="B8" s="96">
        <v>6</v>
      </c>
      <c r="C8" s="16">
        <v>130000</v>
      </c>
      <c r="D8" s="17">
        <v>138000</v>
      </c>
      <c r="E8" s="18">
        <f t="shared" si="1"/>
        <v>8000</v>
      </c>
      <c r="F8" s="19">
        <f t="shared" si="0"/>
        <v>6090</v>
      </c>
    </row>
    <row r="9" spans="1:6" ht="13.5" customHeight="1">
      <c r="A9" s="126">
        <v>142000</v>
      </c>
      <c r="B9" s="94">
        <v>7</v>
      </c>
      <c r="C9" s="8">
        <v>138000</v>
      </c>
      <c r="D9" s="9">
        <v>146000</v>
      </c>
      <c r="E9" s="10">
        <f t="shared" si="1"/>
        <v>8000</v>
      </c>
      <c r="F9" s="11">
        <f t="shared" si="0"/>
        <v>6450</v>
      </c>
    </row>
    <row r="10" spans="1:6" ht="13.5" customHeight="1">
      <c r="A10" s="126">
        <v>150000</v>
      </c>
      <c r="B10" s="94">
        <v>8</v>
      </c>
      <c r="C10" s="8">
        <v>146000</v>
      </c>
      <c r="D10" s="9">
        <v>155000</v>
      </c>
      <c r="E10" s="10">
        <f t="shared" si="1"/>
        <v>8000</v>
      </c>
      <c r="F10" s="11">
        <f t="shared" si="0"/>
        <v>6820</v>
      </c>
    </row>
    <row r="11" spans="1:6" ht="13.5" customHeight="1">
      <c r="A11" s="126">
        <v>160000</v>
      </c>
      <c r="B11" s="94">
        <v>9</v>
      </c>
      <c r="C11" s="8">
        <v>155000</v>
      </c>
      <c r="D11" s="9">
        <v>165000</v>
      </c>
      <c r="E11" s="10">
        <f t="shared" si="1"/>
        <v>10000</v>
      </c>
      <c r="F11" s="11">
        <f t="shared" si="0"/>
        <v>7270</v>
      </c>
    </row>
    <row r="12" spans="1:6" ht="13.5" customHeight="1">
      <c r="A12" s="145">
        <v>170000</v>
      </c>
      <c r="B12" s="95">
        <v>10</v>
      </c>
      <c r="C12" s="12">
        <v>165000</v>
      </c>
      <c r="D12" s="13">
        <v>175000</v>
      </c>
      <c r="E12" s="14">
        <f t="shared" si="1"/>
        <v>10000</v>
      </c>
      <c r="F12" s="15">
        <f t="shared" si="0"/>
        <v>7730</v>
      </c>
    </row>
    <row r="13" spans="1:6" ht="13.5" customHeight="1">
      <c r="A13" s="146">
        <v>180000</v>
      </c>
      <c r="B13" s="96">
        <v>11</v>
      </c>
      <c r="C13" s="16">
        <v>175000</v>
      </c>
      <c r="D13" s="17">
        <v>185000</v>
      </c>
      <c r="E13" s="18">
        <f t="shared" si="1"/>
        <v>10000</v>
      </c>
      <c r="F13" s="19">
        <f t="shared" si="0"/>
        <v>8180</v>
      </c>
    </row>
    <row r="14" spans="1:6" ht="13.5" customHeight="1">
      <c r="A14" s="126">
        <v>190000</v>
      </c>
      <c r="B14" s="94">
        <v>12</v>
      </c>
      <c r="C14" s="8">
        <v>185000</v>
      </c>
      <c r="D14" s="9">
        <v>195000</v>
      </c>
      <c r="E14" s="10">
        <f t="shared" si="1"/>
        <v>10000</v>
      </c>
      <c r="F14" s="11">
        <f t="shared" si="0"/>
        <v>8640</v>
      </c>
    </row>
    <row r="15" spans="1:6" ht="13.5" customHeight="1">
      <c r="A15" s="126">
        <v>200000</v>
      </c>
      <c r="B15" s="94">
        <v>13</v>
      </c>
      <c r="C15" s="8">
        <v>195000</v>
      </c>
      <c r="D15" s="9">
        <v>210000</v>
      </c>
      <c r="E15" s="10">
        <f t="shared" si="1"/>
        <v>10000</v>
      </c>
      <c r="F15" s="11">
        <f t="shared" si="0"/>
        <v>9090</v>
      </c>
    </row>
    <row r="16" spans="1:6" ht="13.5" customHeight="1">
      <c r="A16" s="126">
        <v>220000</v>
      </c>
      <c r="B16" s="94">
        <v>14</v>
      </c>
      <c r="C16" s="8">
        <v>210000</v>
      </c>
      <c r="D16" s="9">
        <v>230000</v>
      </c>
      <c r="E16" s="10">
        <f t="shared" si="1"/>
        <v>20000</v>
      </c>
      <c r="F16" s="11">
        <f t="shared" si="0"/>
        <v>10000</v>
      </c>
    </row>
    <row r="17" spans="1:6" ht="13.5" customHeight="1">
      <c r="A17" s="145">
        <v>240000</v>
      </c>
      <c r="B17" s="95">
        <v>15</v>
      </c>
      <c r="C17" s="12">
        <v>230000</v>
      </c>
      <c r="D17" s="13">
        <v>250000</v>
      </c>
      <c r="E17" s="14">
        <f t="shared" si="1"/>
        <v>20000</v>
      </c>
      <c r="F17" s="15">
        <f t="shared" si="0"/>
        <v>10910</v>
      </c>
    </row>
    <row r="18" spans="1:6" ht="13.5" customHeight="1">
      <c r="A18" s="146">
        <v>260000</v>
      </c>
      <c r="B18" s="96">
        <v>16</v>
      </c>
      <c r="C18" s="16">
        <v>250000</v>
      </c>
      <c r="D18" s="17">
        <v>270000</v>
      </c>
      <c r="E18" s="18">
        <f t="shared" si="1"/>
        <v>20000</v>
      </c>
      <c r="F18" s="19">
        <f t="shared" si="0"/>
        <v>11820</v>
      </c>
    </row>
    <row r="19" spans="1:6" ht="13.5" customHeight="1">
      <c r="A19" s="126">
        <v>280000</v>
      </c>
      <c r="B19" s="94">
        <v>17</v>
      </c>
      <c r="C19" s="8">
        <v>270000</v>
      </c>
      <c r="D19" s="9">
        <v>290000</v>
      </c>
      <c r="E19" s="10">
        <f t="shared" si="1"/>
        <v>20000</v>
      </c>
      <c r="F19" s="11">
        <f t="shared" si="0"/>
        <v>12730</v>
      </c>
    </row>
    <row r="20" spans="1:6" ht="13.5" customHeight="1">
      <c r="A20" s="126">
        <v>300000</v>
      </c>
      <c r="B20" s="94">
        <v>18</v>
      </c>
      <c r="C20" s="8">
        <v>290000</v>
      </c>
      <c r="D20" s="9">
        <v>310000</v>
      </c>
      <c r="E20" s="10">
        <f t="shared" si="1"/>
        <v>20000</v>
      </c>
      <c r="F20" s="11">
        <f t="shared" si="0"/>
        <v>13640</v>
      </c>
    </row>
    <row r="21" spans="1:6" ht="13.5" customHeight="1">
      <c r="A21" s="126">
        <v>320000</v>
      </c>
      <c r="B21" s="94">
        <v>19</v>
      </c>
      <c r="C21" s="8">
        <v>310000</v>
      </c>
      <c r="D21" s="9">
        <v>330000</v>
      </c>
      <c r="E21" s="10">
        <f t="shared" si="1"/>
        <v>20000</v>
      </c>
      <c r="F21" s="11">
        <f t="shared" si="0"/>
        <v>14550</v>
      </c>
    </row>
    <row r="22" spans="1:6" ht="13.5" customHeight="1">
      <c r="A22" s="145">
        <v>340000</v>
      </c>
      <c r="B22" s="95">
        <v>20</v>
      </c>
      <c r="C22" s="12">
        <v>330000</v>
      </c>
      <c r="D22" s="13">
        <v>350000</v>
      </c>
      <c r="E22" s="14">
        <f t="shared" si="1"/>
        <v>20000</v>
      </c>
      <c r="F22" s="15">
        <f t="shared" si="0"/>
        <v>15450</v>
      </c>
    </row>
    <row r="23" spans="1:6" ht="13.5" customHeight="1">
      <c r="A23" s="146">
        <v>360000</v>
      </c>
      <c r="B23" s="96">
        <v>21</v>
      </c>
      <c r="C23" s="16">
        <v>350000</v>
      </c>
      <c r="D23" s="17">
        <v>370000</v>
      </c>
      <c r="E23" s="18">
        <f t="shared" si="1"/>
        <v>20000</v>
      </c>
      <c r="F23" s="19">
        <f t="shared" si="0"/>
        <v>16360</v>
      </c>
    </row>
    <row r="24" spans="1:6" ht="13.5" customHeight="1">
      <c r="A24" s="126">
        <v>380000</v>
      </c>
      <c r="B24" s="94">
        <v>22</v>
      </c>
      <c r="C24" s="8">
        <v>370000</v>
      </c>
      <c r="D24" s="9">
        <v>395000</v>
      </c>
      <c r="E24" s="10">
        <f t="shared" si="1"/>
        <v>20000</v>
      </c>
      <c r="F24" s="11">
        <f t="shared" si="0"/>
        <v>17270</v>
      </c>
    </row>
    <row r="25" spans="1:6" ht="13.5" customHeight="1">
      <c r="A25" s="126">
        <v>410000</v>
      </c>
      <c r="B25" s="94">
        <v>23</v>
      </c>
      <c r="C25" s="8">
        <v>395000</v>
      </c>
      <c r="D25" s="9">
        <v>425000</v>
      </c>
      <c r="E25" s="10">
        <f t="shared" si="1"/>
        <v>30000</v>
      </c>
      <c r="F25" s="11">
        <f t="shared" si="0"/>
        <v>18640</v>
      </c>
    </row>
    <row r="26" spans="1:6" ht="13.5" customHeight="1">
      <c r="A26" s="126">
        <v>440000</v>
      </c>
      <c r="B26" s="94">
        <v>24</v>
      </c>
      <c r="C26" s="8">
        <v>425000</v>
      </c>
      <c r="D26" s="9">
        <v>455000</v>
      </c>
      <c r="E26" s="10">
        <f t="shared" si="1"/>
        <v>30000</v>
      </c>
      <c r="F26" s="11">
        <f t="shared" si="0"/>
        <v>20000</v>
      </c>
    </row>
    <row r="27" spans="1:6" ht="13.5" customHeight="1">
      <c r="A27" s="145">
        <v>470000</v>
      </c>
      <c r="B27" s="95">
        <v>25</v>
      </c>
      <c r="C27" s="12">
        <v>455000</v>
      </c>
      <c r="D27" s="13">
        <v>485000</v>
      </c>
      <c r="E27" s="14">
        <f t="shared" si="1"/>
        <v>30000</v>
      </c>
      <c r="F27" s="15">
        <f t="shared" si="0"/>
        <v>21360</v>
      </c>
    </row>
    <row r="28" spans="1:6" ht="13.5" customHeight="1">
      <c r="A28" s="146">
        <v>500000</v>
      </c>
      <c r="B28" s="96">
        <v>26</v>
      </c>
      <c r="C28" s="16">
        <v>485000</v>
      </c>
      <c r="D28" s="17">
        <v>515000</v>
      </c>
      <c r="E28" s="18">
        <f t="shared" si="1"/>
        <v>30000</v>
      </c>
      <c r="F28" s="19">
        <f t="shared" si="0"/>
        <v>22730</v>
      </c>
    </row>
    <row r="29" spans="1:6" ht="13.5" customHeight="1">
      <c r="A29" s="126">
        <v>530000</v>
      </c>
      <c r="B29" s="94">
        <v>27</v>
      </c>
      <c r="C29" s="8">
        <v>515000</v>
      </c>
      <c r="D29" s="9">
        <v>545000</v>
      </c>
      <c r="E29" s="10">
        <f t="shared" si="1"/>
        <v>30000</v>
      </c>
      <c r="F29" s="11">
        <f t="shared" si="0"/>
        <v>24090</v>
      </c>
    </row>
    <row r="30" spans="1:6" ht="13.5" customHeight="1">
      <c r="A30" s="126">
        <v>560000</v>
      </c>
      <c r="B30" s="94">
        <v>28</v>
      </c>
      <c r="C30" s="8">
        <v>545000</v>
      </c>
      <c r="D30" s="9">
        <v>575000</v>
      </c>
      <c r="E30" s="10">
        <f t="shared" si="1"/>
        <v>30000</v>
      </c>
      <c r="F30" s="11">
        <f t="shared" si="0"/>
        <v>25450</v>
      </c>
    </row>
    <row r="31" spans="1:6" ht="13.5" customHeight="1">
      <c r="A31" s="126">
        <v>590000</v>
      </c>
      <c r="B31" s="94">
        <v>29</v>
      </c>
      <c r="C31" s="8">
        <v>575000</v>
      </c>
      <c r="D31" s="9">
        <v>605000</v>
      </c>
      <c r="E31" s="10">
        <f t="shared" si="1"/>
        <v>30000</v>
      </c>
      <c r="F31" s="11">
        <f t="shared" si="0"/>
        <v>26820</v>
      </c>
    </row>
    <row r="32" spans="1:6" ht="13.5" customHeight="1">
      <c r="A32" s="145">
        <v>620000</v>
      </c>
      <c r="B32" s="95">
        <v>30</v>
      </c>
      <c r="C32" s="12">
        <v>605000</v>
      </c>
      <c r="D32" s="13">
        <v>635000</v>
      </c>
      <c r="E32" s="14">
        <f t="shared" si="1"/>
        <v>30000</v>
      </c>
      <c r="F32" s="15">
        <f t="shared" si="0"/>
        <v>28180</v>
      </c>
    </row>
    <row r="33" spans="1:6" ht="13.5" customHeight="1">
      <c r="A33" s="146">
        <v>650000</v>
      </c>
      <c r="B33" s="96">
        <v>31</v>
      </c>
      <c r="C33" s="16">
        <v>635000</v>
      </c>
      <c r="D33" s="17">
        <v>665000</v>
      </c>
      <c r="E33" s="18">
        <f t="shared" si="1"/>
        <v>30000</v>
      </c>
      <c r="F33" s="19">
        <f t="shared" si="0"/>
        <v>29550</v>
      </c>
    </row>
    <row r="34" spans="1:6" ht="13.5" customHeight="1">
      <c r="A34" s="126">
        <v>680000</v>
      </c>
      <c r="B34" s="94">
        <v>32</v>
      </c>
      <c r="C34" s="8">
        <v>665000</v>
      </c>
      <c r="D34" s="9">
        <v>695000</v>
      </c>
      <c r="E34" s="10">
        <f t="shared" si="1"/>
        <v>30000</v>
      </c>
      <c r="F34" s="11">
        <f t="shared" si="0"/>
        <v>30910</v>
      </c>
    </row>
    <row r="35" spans="1:6" ht="13.5" customHeight="1">
      <c r="A35" s="126">
        <v>710000</v>
      </c>
      <c r="B35" s="94">
        <v>33</v>
      </c>
      <c r="C35" s="8">
        <v>695000</v>
      </c>
      <c r="D35" s="9">
        <v>730000</v>
      </c>
      <c r="E35" s="10">
        <f t="shared" si="1"/>
        <v>30000</v>
      </c>
      <c r="F35" s="11">
        <f t="shared" si="0"/>
        <v>32270</v>
      </c>
    </row>
    <row r="36" spans="1:6" ht="13.5" customHeight="1">
      <c r="A36" s="126">
        <v>750000</v>
      </c>
      <c r="B36" s="94">
        <v>34</v>
      </c>
      <c r="C36" s="8">
        <v>730000</v>
      </c>
      <c r="D36" s="9">
        <v>770000</v>
      </c>
      <c r="E36" s="10">
        <f t="shared" si="1"/>
        <v>40000</v>
      </c>
      <c r="F36" s="11">
        <f t="shared" si="0"/>
        <v>34090</v>
      </c>
    </row>
    <row r="37" spans="1:6" ht="13.5" customHeight="1">
      <c r="A37" s="145">
        <v>790000</v>
      </c>
      <c r="B37" s="95">
        <v>35</v>
      </c>
      <c r="C37" s="12">
        <v>770000</v>
      </c>
      <c r="D37" s="13">
        <v>810000</v>
      </c>
      <c r="E37" s="14">
        <f t="shared" si="1"/>
        <v>40000</v>
      </c>
      <c r="F37" s="15">
        <f t="shared" si="0"/>
        <v>35910</v>
      </c>
    </row>
    <row r="38" spans="1:6" ht="13.5" customHeight="1">
      <c r="A38" s="146">
        <v>830000</v>
      </c>
      <c r="B38" s="96">
        <v>36</v>
      </c>
      <c r="C38" s="16">
        <v>810000</v>
      </c>
      <c r="D38" s="17">
        <v>855000</v>
      </c>
      <c r="E38" s="18">
        <f t="shared" si="1"/>
        <v>40000</v>
      </c>
      <c r="F38" s="19">
        <f t="shared" si="0"/>
        <v>37730</v>
      </c>
    </row>
    <row r="39" spans="1:6" ht="13.5" customHeight="1">
      <c r="A39" s="126">
        <v>880000</v>
      </c>
      <c r="B39" s="94">
        <v>37</v>
      </c>
      <c r="C39" s="8">
        <v>855000</v>
      </c>
      <c r="D39" s="9">
        <v>905000</v>
      </c>
      <c r="E39" s="10">
        <f t="shared" si="1"/>
        <v>50000</v>
      </c>
      <c r="F39" s="11">
        <f t="shared" si="0"/>
        <v>40000</v>
      </c>
    </row>
    <row r="40" spans="1:6" ht="13.5" customHeight="1">
      <c r="A40" s="126">
        <v>930000</v>
      </c>
      <c r="B40" s="94">
        <v>38</v>
      </c>
      <c r="C40" s="8">
        <v>905000</v>
      </c>
      <c r="D40" s="9">
        <v>955000</v>
      </c>
      <c r="E40" s="10">
        <f t="shared" si="1"/>
        <v>50000</v>
      </c>
      <c r="F40" s="11">
        <f t="shared" si="0"/>
        <v>42270</v>
      </c>
    </row>
    <row r="41" spans="1:6" ht="13.5" customHeight="1">
      <c r="A41" s="126">
        <v>980000</v>
      </c>
      <c r="B41" s="94">
        <v>39</v>
      </c>
      <c r="C41" s="8">
        <v>955000</v>
      </c>
      <c r="D41" s="9">
        <v>1005000</v>
      </c>
      <c r="E41" s="10">
        <f t="shared" si="1"/>
        <v>50000</v>
      </c>
      <c r="F41" s="11">
        <f t="shared" si="0"/>
        <v>44550</v>
      </c>
    </row>
    <row r="42" spans="1:6" ht="13.5" customHeight="1">
      <c r="A42" s="145">
        <v>1030000</v>
      </c>
      <c r="B42" s="95">
        <v>40</v>
      </c>
      <c r="C42" s="12">
        <v>1005000</v>
      </c>
      <c r="D42" s="13">
        <v>1055000</v>
      </c>
      <c r="E42" s="14">
        <f t="shared" si="1"/>
        <v>50000</v>
      </c>
      <c r="F42" s="15">
        <f t="shared" si="0"/>
        <v>46820</v>
      </c>
    </row>
    <row r="43" spans="1:6" ht="13.5" customHeight="1">
      <c r="A43" s="146">
        <v>1090000</v>
      </c>
      <c r="B43" s="96">
        <v>41</v>
      </c>
      <c r="C43" s="16">
        <v>1055000</v>
      </c>
      <c r="D43" s="17">
        <v>1115000</v>
      </c>
      <c r="E43" s="18">
        <f t="shared" si="1"/>
        <v>60000</v>
      </c>
      <c r="F43" s="19">
        <f t="shared" si="0"/>
        <v>49550</v>
      </c>
    </row>
    <row r="44" spans="1:6" ht="13.5" customHeight="1">
      <c r="A44" s="126">
        <v>1150000</v>
      </c>
      <c r="B44" s="94">
        <v>42</v>
      </c>
      <c r="C44" s="8">
        <v>1115000</v>
      </c>
      <c r="D44" s="9">
        <v>1175000</v>
      </c>
      <c r="E44" s="10">
        <f t="shared" si="1"/>
        <v>60000</v>
      </c>
      <c r="F44" s="11">
        <f t="shared" si="0"/>
        <v>52270</v>
      </c>
    </row>
    <row r="45" spans="1:6" ht="13.5" customHeight="1">
      <c r="A45" s="147">
        <v>1210000</v>
      </c>
      <c r="B45" s="148">
        <v>43</v>
      </c>
      <c r="C45" s="8">
        <v>1175000</v>
      </c>
      <c r="D45" s="149">
        <v>1235000</v>
      </c>
      <c r="E45" s="131">
        <f t="shared" si="1"/>
        <v>60000</v>
      </c>
      <c r="F45" s="11">
        <f t="shared" si="0"/>
        <v>55000</v>
      </c>
    </row>
    <row r="46" spans="1:6" ht="13.5" customHeight="1">
      <c r="A46" s="147">
        <v>1270000</v>
      </c>
      <c r="B46" s="150">
        <v>44</v>
      </c>
      <c r="C46" s="8">
        <v>1235000</v>
      </c>
      <c r="D46" s="149">
        <v>1295000</v>
      </c>
      <c r="E46" s="131">
        <f t="shared" si="1"/>
        <v>60000</v>
      </c>
      <c r="F46" s="11">
        <f t="shared" si="0"/>
        <v>57730</v>
      </c>
    </row>
    <row r="47" spans="1:6" ht="13.5" customHeight="1">
      <c r="A47" s="151">
        <v>1330000</v>
      </c>
      <c r="B47" s="152">
        <v>45</v>
      </c>
      <c r="C47" s="12">
        <v>1295000</v>
      </c>
      <c r="D47" s="153">
        <v>1355000</v>
      </c>
      <c r="E47" s="154">
        <f t="shared" si="1"/>
        <v>60000</v>
      </c>
      <c r="F47" s="15">
        <f t="shared" si="0"/>
        <v>60450</v>
      </c>
    </row>
    <row r="48" spans="1:6" ht="13.5" customHeight="1" thickBot="1">
      <c r="A48" s="155">
        <v>1390000</v>
      </c>
      <c r="B48" s="156">
        <v>46</v>
      </c>
      <c r="C48" s="157">
        <v>1355000</v>
      </c>
      <c r="D48" s="158"/>
      <c r="E48" s="20">
        <f t="shared" si="1"/>
        <v>60000</v>
      </c>
      <c r="F48" s="159">
        <f t="shared" si="0"/>
        <v>63180</v>
      </c>
    </row>
  </sheetData>
  <sheetProtection sheet="1" objects="1" scenarios="1"/>
  <mergeCells count="4">
    <mergeCell ref="E1:E2"/>
    <mergeCell ref="F1:F2"/>
    <mergeCell ref="A1:B1"/>
    <mergeCell ref="C1:D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election activeCell="D15" sqref="D15"/>
    </sheetView>
  </sheetViews>
  <sheetFormatPr defaultRowHeight="13.5" customHeight="1"/>
  <cols>
    <col min="1" max="3" width="11.25" style="1" customWidth="1"/>
    <col min="4" max="252" width="9" style="1"/>
    <col min="253" max="253" width="7.5" style="1" customWidth="1"/>
    <col min="254" max="258" width="11.25" style="1" customWidth="1"/>
    <col min="259" max="508" width="9" style="1"/>
    <col min="509" max="509" width="7.5" style="1" customWidth="1"/>
    <col min="510" max="514" width="11.25" style="1" customWidth="1"/>
    <col min="515" max="764" width="9" style="1"/>
    <col min="765" max="765" width="7.5" style="1" customWidth="1"/>
    <col min="766" max="770" width="11.25" style="1" customWidth="1"/>
    <col min="771" max="1020" width="9" style="1"/>
    <col min="1021" max="1021" width="7.5" style="1" customWidth="1"/>
    <col min="1022" max="1026" width="11.25" style="1" customWidth="1"/>
    <col min="1027" max="1276" width="9" style="1"/>
    <col min="1277" max="1277" width="7.5" style="1" customWidth="1"/>
    <col min="1278" max="1282" width="11.25" style="1" customWidth="1"/>
    <col min="1283" max="1532" width="9" style="1"/>
    <col min="1533" max="1533" width="7.5" style="1" customWidth="1"/>
    <col min="1534" max="1538" width="11.25" style="1" customWidth="1"/>
    <col min="1539" max="1788" width="9" style="1"/>
    <col min="1789" max="1789" width="7.5" style="1" customWidth="1"/>
    <col min="1790" max="1794" width="11.25" style="1" customWidth="1"/>
    <col min="1795" max="2044" width="9" style="1"/>
    <col min="2045" max="2045" width="7.5" style="1" customWidth="1"/>
    <col min="2046" max="2050" width="11.25" style="1" customWidth="1"/>
    <col min="2051" max="2300" width="9" style="1"/>
    <col min="2301" max="2301" width="7.5" style="1" customWidth="1"/>
    <col min="2302" max="2306" width="11.25" style="1" customWidth="1"/>
    <col min="2307" max="2556" width="9" style="1"/>
    <col min="2557" max="2557" width="7.5" style="1" customWidth="1"/>
    <col min="2558" max="2562" width="11.25" style="1" customWidth="1"/>
    <col min="2563" max="2812" width="9" style="1"/>
    <col min="2813" max="2813" width="7.5" style="1" customWidth="1"/>
    <col min="2814" max="2818" width="11.25" style="1" customWidth="1"/>
    <col min="2819" max="3068" width="9" style="1"/>
    <col min="3069" max="3069" width="7.5" style="1" customWidth="1"/>
    <col min="3070" max="3074" width="11.25" style="1" customWidth="1"/>
    <col min="3075" max="3324" width="9" style="1"/>
    <col min="3325" max="3325" width="7.5" style="1" customWidth="1"/>
    <col min="3326" max="3330" width="11.25" style="1" customWidth="1"/>
    <col min="3331" max="3580" width="9" style="1"/>
    <col min="3581" max="3581" width="7.5" style="1" customWidth="1"/>
    <col min="3582" max="3586" width="11.25" style="1" customWidth="1"/>
    <col min="3587" max="3836" width="9" style="1"/>
    <col min="3837" max="3837" width="7.5" style="1" customWidth="1"/>
    <col min="3838" max="3842" width="11.25" style="1" customWidth="1"/>
    <col min="3843" max="4092" width="9" style="1"/>
    <col min="4093" max="4093" width="7.5" style="1" customWidth="1"/>
    <col min="4094" max="4098" width="11.25" style="1" customWidth="1"/>
    <col min="4099" max="4348" width="9" style="1"/>
    <col min="4349" max="4349" width="7.5" style="1" customWidth="1"/>
    <col min="4350" max="4354" width="11.25" style="1" customWidth="1"/>
    <col min="4355" max="4604" width="9" style="1"/>
    <col min="4605" max="4605" width="7.5" style="1" customWidth="1"/>
    <col min="4606" max="4610" width="11.25" style="1" customWidth="1"/>
    <col min="4611" max="4860" width="9" style="1"/>
    <col min="4861" max="4861" width="7.5" style="1" customWidth="1"/>
    <col min="4862" max="4866" width="11.25" style="1" customWidth="1"/>
    <col min="4867" max="5116" width="9" style="1"/>
    <col min="5117" max="5117" width="7.5" style="1" customWidth="1"/>
    <col min="5118" max="5122" width="11.25" style="1" customWidth="1"/>
    <col min="5123" max="5372" width="9" style="1"/>
    <col min="5373" max="5373" width="7.5" style="1" customWidth="1"/>
    <col min="5374" max="5378" width="11.25" style="1" customWidth="1"/>
    <col min="5379" max="5628" width="9" style="1"/>
    <col min="5629" max="5629" width="7.5" style="1" customWidth="1"/>
    <col min="5630" max="5634" width="11.25" style="1" customWidth="1"/>
    <col min="5635" max="5884" width="9" style="1"/>
    <col min="5885" max="5885" width="7.5" style="1" customWidth="1"/>
    <col min="5886" max="5890" width="11.25" style="1" customWidth="1"/>
    <col min="5891" max="6140" width="9" style="1"/>
    <col min="6141" max="6141" width="7.5" style="1" customWidth="1"/>
    <col min="6142" max="6146" width="11.25" style="1" customWidth="1"/>
    <col min="6147" max="6396" width="9" style="1"/>
    <col min="6397" max="6397" width="7.5" style="1" customWidth="1"/>
    <col min="6398" max="6402" width="11.25" style="1" customWidth="1"/>
    <col min="6403" max="6652" width="9" style="1"/>
    <col min="6653" max="6653" width="7.5" style="1" customWidth="1"/>
    <col min="6654" max="6658" width="11.25" style="1" customWidth="1"/>
    <col min="6659" max="6908" width="9" style="1"/>
    <col min="6909" max="6909" width="7.5" style="1" customWidth="1"/>
    <col min="6910" max="6914" width="11.25" style="1" customWidth="1"/>
    <col min="6915" max="7164" width="9" style="1"/>
    <col min="7165" max="7165" width="7.5" style="1" customWidth="1"/>
    <col min="7166" max="7170" width="11.25" style="1" customWidth="1"/>
    <col min="7171" max="7420" width="9" style="1"/>
    <col min="7421" max="7421" width="7.5" style="1" customWidth="1"/>
    <col min="7422" max="7426" width="11.25" style="1" customWidth="1"/>
    <col min="7427" max="7676" width="9" style="1"/>
    <col min="7677" max="7677" width="7.5" style="1" customWidth="1"/>
    <col min="7678" max="7682" width="11.25" style="1" customWidth="1"/>
    <col min="7683" max="7932" width="9" style="1"/>
    <col min="7933" max="7933" width="7.5" style="1" customWidth="1"/>
    <col min="7934" max="7938" width="11.25" style="1" customWidth="1"/>
    <col min="7939" max="8188" width="9" style="1"/>
    <col min="8189" max="8189" width="7.5" style="1" customWidth="1"/>
    <col min="8190" max="8194" width="11.25" style="1" customWidth="1"/>
    <col min="8195" max="8444" width="9" style="1"/>
    <col min="8445" max="8445" width="7.5" style="1" customWidth="1"/>
    <col min="8446" max="8450" width="11.25" style="1" customWidth="1"/>
    <col min="8451" max="8700" width="9" style="1"/>
    <col min="8701" max="8701" width="7.5" style="1" customWidth="1"/>
    <col min="8702" max="8706" width="11.25" style="1" customWidth="1"/>
    <col min="8707" max="8956" width="9" style="1"/>
    <col min="8957" max="8957" width="7.5" style="1" customWidth="1"/>
    <col min="8958" max="8962" width="11.25" style="1" customWidth="1"/>
    <col min="8963" max="9212" width="9" style="1"/>
    <col min="9213" max="9213" width="7.5" style="1" customWidth="1"/>
    <col min="9214" max="9218" width="11.25" style="1" customWidth="1"/>
    <col min="9219" max="9468" width="9" style="1"/>
    <col min="9469" max="9469" width="7.5" style="1" customWidth="1"/>
    <col min="9470" max="9474" width="11.25" style="1" customWidth="1"/>
    <col min="9475" max="9724" width="9" style="1"/>
    <col min="9725" max="9725" width="7.5" style="1" customWidth="1"/>
    <col min="9726" max="9730" width="11.25" style="1" customWidth="1"/>
    <col min="9731" max="9980" width="9" style="1"/>
    <col min="9981" max="9981" width="7.5" style="1" customWidth="1"/>
    <col min="9982" max="9986" width="11.25" style="1" customWidth="1"/>
    <col min="9987" max="10236" width="9" style="1"/>
    <col min="10237" max="10237" width="7.5" style="1" customWidth="1"/>
    <col min="10238" max="10242" width="11.25" style="1" customWidth="1"/>
    <col min="10243" max="10492" width="9" style="1"/>
    <col min="10493" max="10493" width="7.5" style="1" customWidth="1"/>
    <col min="10494" max="10498" width="11.25" style="1" customWidth="1"/>
    <col min="10499" max="10748" width="9" style="1"/>
    <col min="10749" max="10749" width="7.5" style="1" customWidth="1"/>
    <col min="10750" max="10754" width="11.25" style="1" customWidth="1"/>
    <col min="10755" max="11004" width="9" style="1"/>
    <col min="11005" max="11005" width="7.5" style="1" customWidth="1"/>
    <col min="11006" max="11010" width="11.25" style="1" customWidth="1"/>
    <col min="11011" max="11260" width="9" style="1"/>
    <col min="11261" max="11261" width="7.5" style="1" customWidth="1"/>
    <col min="11262" max="11266" width="11.25" style="1" customWidth="1"/>
    <col min="11267" max="11516" width="9" style="1"/>
    <col min="11517" max="11517" width="7.5" style="1" customWidth="1"/>
    <col min="11518" max="11522" width="11.25" style="1" customWidth="1"/>
    <col min="11523" max="11772" width="9" style="1"/>
    <col min="11773" max="11773" width="7.5" style="1" customWidth="1"/>
    <col min="11774" max="11778" width="11.25" style="1" customWidth="1"/>
    <col min="11779" max="12028" width="9" style="1"/>
    <col min="12029" max="12029" width="7.5" style="1" customWidth="1"/>
    <col min="12030" max="12034" width="11.25" style="1" customWidth="1"/>
    <col min="12035" max="12284" width="9" style="1"/>
    <col min="12285" max="12285" width="7.5" style="1" customWidth="1"/>
    <col min="12286" max="12290" width="11.25" style="1" customWidth="1"/>
    <col min="12291" max="12540" width="9" style="1"/>
    <col min="12541" max="12541" width="7.5" style="1" customWidth="1"/>
    <col min="12542" max="12546" width="11.25" style="1" customWidth="1"/>
    <col min="12547" max="12796" width="9" style="1"/>
    <col min="12797" max="12797" width="7.5" style="1" customWidth="1"/>
    <col min="12798" max="12802" width="11.25" style="1" customWidth="1"/>
    <col min="12803" max="13052" width="9" style="1"/>
    <col min="13053" max="13053" width="7.5" style="1" customWidth="1"/>
    <col min="13054" max="13058" width="11.25" style="1" customWidth="1"/>
    <col min="13059" max="13308" width="9" style="1"/>
    <col min="13309" max="13309" width="7.5" style="1" customWidth="1"/>
    <col min="13310" max="13314" width="11.25" style="1" customWidth="1"/>
    <col min="13315" max="13564" width="9" style="1"/>
    <col min="13565" max="13565" width="7.5" style="1" customWidth="1"/>
    <col min="13566" max="13570" width="11.25" style="1" customWidth="1"/>
    <col min="13571" max="13820" width="9" style="1"/>
    <col min="13821" max="13821" width="7.5" style="1" customWidth="1"/>
    <col min="13822" max="13826" width="11.25" style="1" customWidth="1"/>
    <col min="13827" max="14076" width="9" style="1"/>
    <col min="14077" max="14077" width="7.5" style="1" customWidth="1"/>
    <col min="14078" max="14082" width="11.25" style="1" customWidth="1"/>
    <col min="14083" max="14332" width="9" style="1"/>
    <col min="14333" max="14333" width="7.5" style="1" customWidth="1"/>
    <col min="14334" max="14338" width="11.25" style="1" customWidth="1"/>
    <col min="14339" max="14588" width="9" style="1"/>
    <col min="14589" max="14589" width="7.5" style="1" customWidth="1"/>
    <col min="14590" max="14594" width="11.25" style="1" customWidth="1"/>
    <col min="14595" max="14844" width="9" style="1"/>
    <col min="14845" max="14845" width="7.5" style="1" customWidth="1"/>
    <col min="14846" max="14850" width="11.25" style="1" customWidth="1"/>
    <col min="14851" max="15100" width="9" style="1"/>
    <col min="15101" max="15101" width="7.5" style="1" customWidth="1"/>
    <col min="15102" max="15106" width="11.25" style="1" customWidth="1"/>
    <col min="15107" max="15356" width="9" style="1"/>
    <col min="15357" max="15357" width="7.5" style="1" customWidth="1"/>
    <col min="15358" max="15362" width="11.25" style="1" customWidth="1"/>
    <col min="15363" max="15612" width="9" style="1"/>
    <col min="15613" max="15613" width="7.5" style="1" customWidth="1"/>
    <col min="15614" max="15618" width="11.25" style="1" customWidth="1"/>
    <col min="15619" max="15868" width="9" style="1"/>
    <col min="15869" max="15869" width="7.5" style="1" customWidth="1"/>
    <col min="15870" max="15874" width="11.25" style="1" customWidth="1"/>
    <col min="15875" max="16124" width="9" style="1"/>
    <col min="16125" max="16125" width="7.5" style="1" customWidth="1"/>
    <col min="16126" max="16130" width="11.25" style="1" customWidth="1"/>
    <col min="16131" max="16384" width="9" style="1"/>
  </cols>
  <sheetData>
    <row r="1" spans="1:3" ht="13.5" customHeight="1">
      <c r="A1" s="351" t="s">
        <v>69</v>
      </c>
      <c r="B1" s="353" t="s">
        <v>62</v>
      </c>
      <c r="C1" s="355" t="s">
        <v>60</v>
      </c>
    </row>
    <row r="2" spans="1:3" ht="13.5" customHeight="1">
      <c r="A2" s="352"/>
      <c r="B2" s="354"/>
      <c r="C2" s="356"/>
    </row>
    <row r="3" spans="1:3" ht="13.5" customHeight="1">
      <c r="A3" s="125">
        <v>27</v>
      </c>
      <c r="B3" s="130"/>
      <c r="C3" s="7"/>
    </row>
    <row r="4" spans="1:3" ht="13.5" customHeight="1">
      <c r="A4" s="126">
        <v>28</v>
      </c>
      <c r="B4" s="131">
        <v>440000</v>
      </c>
      <c r="C4" s="11">
        <f>ROUND(B4/22,-1)</f>
        <v>20000</v>
      </c>
    </row>
    <row r="5" spans="1:3" ht="13.5" customHeight="1">
      <c r="A5" s="126">
        <v>29</v>
      </c>
      <c r="B5" s="131">
        <v>430000</v>
      </c>
      <c r="C5" s="11">
        <f>ROUND(B5/22,-1)</f>
        <v>19550</v>
      </c>
    </row>
    <row r="6" spans="1:3" ht="13.5" customHeight="1">
      <c r="A6" s="126">
        <v>30</v>
      </c>
      <c r="B6" s="131">
        <v>420000</v>
      </c>
      <c r="C6" s="11">
        <f>ROUND(B6/22,-1)</f>
        <v>19090</v>
      </c>
    </row>
    <row r="7" spans="1:3" ht="13.5" customHeight="1" thickBot="1">
      <c r="A7" s="127">
        <v>31</v>
      </c>
      <c r="B7" s="132"/>
      <c r="C7" s="128">
        <f>ROUND(B7/22,-1)</f>
        <v>0</v>
      </c>
    </row>
    <row r="12" spans="1:3" ht="13.5" customHeight="1">
      <c r="A12" s="1" t="s">
        <v>72</v>
      </c>
    </row>
    <row r="13" spans="1:3" ht="13.5" customHeight="1">
      <c r="A13" s="1">
        <v>3</v>
      </c>
      <c r="B13" s="1" t="s">
        <v>73</v>
      </c>
    </row>
    <row r="14" spans="1:3" ht="13.5" customHeight="1">
      <c r="A14" s="1">
        <v>4</v>
      </c>
      <c r="B14" s="1" t="s">
        <v>74</v>
      </c>
    </row>
    <row r="15" spans="1:3" ht="13.5" customHeight="1">
      <c r="A15" s="1">
        <v>5</v>
      </c>
      <c r="B15" s="1" t="s">
        <v>93</v>
      </c>
    </row>
  </sheetData>
  <mergeCells count="3">
    <mergeCell ref="A1:A2"/>
    <mergeCell ref="B1:B2"/>
    <mergeCell ref="C1:C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請求額算出シート</vt:lpstr>
      <vt:lpstr>標準報酬等級表</vt:lpstr>
      <vt:lpstr>平均標準報酬月額</vt:lpstr>
      <vt:lpstr>請求額算出シート!Print_Area</vt:lpstr>
      <vt:lpstr>標準報酬月額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2019-04-01T22:43:36Z</cp:lastPrinted>
  <dcterms:created xsi:type="dcterms:W3CDTF">2012-03-06T06:44:26Z</dcterms:created>
  <dcterms:modified xsi:type="dcterms:W3CDTF">2019-04-23T00:32:06Z</dcterms:modified>
</cp:coreProperties>
</file>