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6464\Desktop\"/>
    </mc:Choice>
  </mc:AlternateContent>
  <xr:revisionPtr revIDLastSave="0" documentId="13_ncr:1_{08CDAF5B-FBF5-41A1-A076-7C9BACD75AC3}" xr6:coauthVersionLast="36" xr6:coauthVersionMax="36" xr10:uidLastSave="{00000000-0000-0000-0000-000000000000}"/>
  <workbookProtection workbookAlgorithmName="SHA-512" workbookHashValue="HzCsjf4RSHe0/apEBnnO4IzIHsJFkg58SR+fYs67MFbLTy4+0wPRmFM390rqKlR9Jex5uRE3Z95VCNXBsibDLw==" workbookSaltValue="UsmsBW+6K2UNIoKnadf57w==" workbookSpinCount="100000" lockStructure="1"/>
  <bookViews>
    <workbookView xWindow="10230" yWindow="32760" windowWidth="10275" windowHeight="10080" xr2:uid="{00000000-000D-0000-FFFF-FFFF00000000}"/>
  </bookViews>
  <sheets>
    <sheet name="ＨＰ用" sheetId="1" r:id="rId1"/>
    <sheet name="R410等級表" sheetId="3" state="hidden" r:id="rId2"/>
  </sheets>
  <definedNames>
    <definedName name="_xlnm.Print_Area" localSheetId="0">ＨＰ用!$A$1:$AA$36</definedName>
    <definedName name="_xlnm.Print_Area" localSheetId="1">'R410等級表'!$A$1:$D$60</definedName>
  </definedNames>
  <calcPr calcId="191029"/>
</workbook>
</file>

<file path=xl/calcChain.xml><?xml version="1.0" encoding="utf-8"?>
<calcChain xmlns="http://schemas.openxmlformats.org/spreadsheetml/2006/main">
  <c r="P12" i="1" l="1"/>
  <c r="M13" i="1" s="1"/>
  <c r="P13" i="1" l="1"/>
  <c r="U15" i="1" s="1"/>
  <c r="P21" i="1" s="1"/>
  <c r="P10" i="1"/>
  <c r="U34" i="1"/>
  <c r="K31" i="1"/>
  <c r="K28" i="1"/>
  <c r="K25" i="1"/>
  <c r="K22" i="1"/>
  <c r="X8" i="1"/>
  <c r="X7" i="1"/>
  <c r="X6" i="1"/>
  <c r="U21" i="1" l="1"/>
  <c r="U16" i="1"/>
  <c r="P34" i="1" s="1"/>
  <c r="W34" i="1" s="1"/>
  <c r="P33" i="1" l="1"/>
  <c r="P35" i="1" s="1"/>
  <c r="P30" i="1"/>
  <c r="U30" i="1" s="1"/>
  <c r="P27" i="1"/>
  <c r="U27" i="1" s="1"/>
  <c r="P24" i="1"/>
  <c r="U24" i="1" s="1"/>
  <c r="P22" i="1"/>
  <c r="U22" i="1" s="1"/>
  <c r="U23" i="1" s="1"/>
  <c r="P28" i="1"/>
  <c r="U28" i="1" s="1"/>
  <c r="P31" i="1"/>
  <c r="U31" i="1" s="1"/>
  <c r="P25" i="1"/>
  <c r="U25" i="1" s="1"/>
  <c r="W33" i="1" l="1"/>
  <c r="W35" i="1" s="1"/>
  <c r="P23" i="1"/>
  <c r="U26" i="1"/>
  <c r="P26" i="1"/>
  <c r="P29" i="1"/>
  <c r="U29" i="1"/>
  <c r="U32" i="1"/>
  <c r="P32" i="1"/>
</calcChain>
</file>

<file path=xl/sharedStrings.xml><?xml version="1.0" encoding="utf-8"?>
<sst xmlns="http://schemas.openxmlformats.org/spreadsheetml/2006/main" count="287" uniqueCount="146">
  <si>
    <t>短期</t>
    <rPh sb="0" eb="2">
      <t>タンキ</t>
    </rPh>
    <phoneticPr fontId="1"/>
  </si>
  <si>
    <t>介護</t>
    <rPh sb="0" eb="2">
      <t>カイゴ</t>
    </rPh>
    <phoneticPr fontId="1"/>
  </si>
  <si>
    <t>円</t>
    <rPh sb="0" eb="1">
      <t>エン</t>
    </rPh>
    <phoneticPr fontId="1"/>
  </si>
  <si>
    <t>歳</t>
    <rPh sb="0" eb="1">
      <t>サイ</t>
    </rPh>
    <phoneticPr fontId="1"/>
  </si>
  <si>
    <t>年</t>
    <rPh sb="0" eb="1">
      <t>ネン</t>
    </rPh>
    <phoneticPr fontId="1"/>
  </si>
  <si>
    <t>…①</t>
    <phoneticPr fontId="1"/>
  </si>
  <si>
    <t>×</t>
    <phoneticPr fontId="1"/>
  </si>
  <si>
    <t>（</t>
    <phoneticPr fontId="1"/>
  </si>
  <si>
    <t>納 入 方 法</t>
    <rPh sb="0" eb="1">
      <t>オサム</t>
    </rPh>
    <rPh sb="2" eb="3">
      <t>イリ</t>
    </rPh>
    <rPh sb="4" eb="5">
      <t>カタ</t>
    </rPh>
    <rPh sb="6" eb="7">
      <t>ホウ</t>
    </rPh>
    <phoneticPr fontId="1"/>
  </si>
  <si>
    <t xml:space="preserve">  55歳になった日以降、初めての退職である。</t>
    <rPh sb="4" eb="5">
      <t>サイ</t>
    </rPh>
    <rPh sb="9" eb="10">
      <t>ヒ</t>
    </rPh>
    <rPh sb="10" eb="12">
      <t>イコウ</t>
    </rPh>
    <rPh sb="13" eb="14">
      <t>ハジ</t>
    </rPh>
    <rPh sb="17" eb="19">
      <t>タイショク</t>
    </rPh>
    <phoneticPr fontId="1"/>
  </si>
  <si>
    <t>該当しない場合は
チェックを外してください</t>
    <rPh sb="0" eb="2">
      <t>ガイトウ</t>
    </rPh>
    <rPh sb="5" eb="7">
      <t>バアイ</t>
    </rPh>
    <rPh sb="14" eb="15">
      <t>ハズ</t>
    </rPh>
    <phoneticPr fontId="1"/>
  </si>
  <si>
    <t>④</t>
    <phoneticPr fontId="1"/>
  </si>
  <si>
    <t>…②</t>
    <phoneticPr fontId="1"/>
  </si>
  <si>
    <t>組　合　員　期　間</t>
    <rPh sb="0" eb="1">
      <t>グミ</t>
    </rPh>
    <rPh sb="2" eb="3">
      <t>ゴウ</t>
    </rPh>
    <rPh sb="4" eb="5">
      <t>イン</t>
    </rPh>
    <rPh sb="6" eb="7">
      <t>キ</t>
    </rPh>
    <rPh sb="8" eb="9">
      <t>アイダ</t>
    </rPh>
    <phoneticPr fontId="1"/>
  </si>
  <si>
    <t>退　職　時　年　齢</t>
    <rPh sb="0" eb="1">
      <t>タイ</t>
    </rPh>
    <rPh sb="2" eb="3">
      <t>ショク</t>
    </rPh>
    <rPh sb="4" eb="5">
      <t>トキ</t>
    </rPh>
    <rPh sb="6" eb="7">
      <t>トシ</t>
    </rPh>
    <rPh sb="8" eb="9">
      <t>トシ</t>
    </rPh>
    <phoneticPr fontId="1"/>
  </si>
  <si>
    <t>　①－（①×0.3）</t>
    <phoneticPr fontId="1"/>
  </si>
  <si>
    <t>任意継続掛金の月額</t>
    <rPh sb="0" eb="2">
      <t>ニンイ</t>
    </rPh>
    <rPh sb="2" eb="4">
      <t>ケイゾク</t>
    </rPh>
    <rPh sb="4" eb="6">
      <t>カケキン</t>
    </rPh>
    <rPh sb="7" eb="9">
      <t>ゲツガク</t>
    </rPh>
    <phoneticPr fontId="1"/>
  </si>
  <si>
    <t xml:space="preserve">⑤ × </t>
    <phoneticPr fontId="1"/>
  </si>
  <si>
    <t xml:space="preserve">⑥ × </t>
    <phoneticPr fontId="1"/>
  </si>
  <si>
    <t>６箇月分を退職日の翌日から
19日以内に納入する</t>
    <rPh sb="1" eb="3">
      <t>カゲツ</t>
    </rPh>
    <rPh sb="3" eb="4">
      <t>ブン</t>
    </rPh>
    <rPh sb="5" eb="7">
      <t>タイショク</t>
    </rPh>
    <rPh sb="7" eb="8">
      <t>ヒ</t>
    </rPh>
    <rPh sb="9" eb="10">
      <t>ヨク</t>
    </rPh>
    <rPh sb="10" eb="11">
      <t>ヒ</t>
    </rPh>
    <rPh sb="16" eb="17">
      <t>ヒ</t>
    </rPh>
    <rPh sb="17" eb="19">
      <t>イナイ</t>
    </rPh>
    <rPh sb="20" eb="22">
      <t>ノウニュウ</t>
    </rPh>
    <phoneticPr fontId="1"/>
  </si>
  <si>
    <t>毎月払い（退職日の翌日から19日以内に納入する）</t>
    <rPh sb="0" eb="2">
      <t>マイツキ</t>
    </rPh>
    <rPh sb="2" eb="3">
      <t>バラ</t>
    </rPh>
    <rPh sb="5" eb="7">
      <t>タイショク</t>
    </rPh>
    <rPh sb="7" eb="8">
      <t>ヒ</t>
    </rPh>
    <rPh sb="9" eb="11">
      <t>ヨクジツ</t>
    </rPh>
    <rPh sb="15" eb="16">
      <t>ヒ</t>
    </rPh>
    <rPh sb="16" eb="18">
      <t>イナイ</t>
    </rPh>
    <rPh sb="19" eb="21">
      <t>ノウニュウ</t>
    </rPh>
    <phoneticPr fontId="1"/>
  </si>
  <si>
    <t>12箇月分を退職日の翌日から
19日以内に納入する</t>
    <rPh sb="2" eb="4">
      <t>カゲツ</t>
    </rPh>
    <rPh sb="4" eb="5">
      <t>ブン</t>
    </rPh>
    <rPh sb="6" eb="8">
      <t>タイショク</t>
    </rPh>
    <rPh sb="8" eb="9">
      <t>ヒ</t>
    </rPh>
    <rPh sb="10" eb="11">
      <t>ヨク</t>
    </rPh>
    <rPh sb="11" eb="12">
      <t>ヒ</t>
    </rPh>
    <rPh sb="17" eb="18">
      <t>ヒ</t>
    </rPh>
    <rPh sb="18" eb="20">
      <t>イナイ</t>
    </rPh>
    <rPh sb="21" eb="23">
      <t>ノウニュウ</t>
    </rPh>
    <phoneticPr fontId="1"/>
  </si>
  <si>
    <t>⑤</t>
    <phoneticPr fontId="1"/>
  </si>
  <si>
    <r>
      <t>）</t>
    </r>
    <r>
      <rPr>
        <sz val="10"/>
        <color indexed="8"/>
        <rFont val="ＭＳ 明朝"/>
        <family val="1"/>
        <charset val="128"/>
      </rPr>
      <t>※２</t>
    </r>
    <phoneticPr fontId="1"/>
  </si>
  <si>
    <t>セルの色が</t>
    <rPh sb="3" eb="4">
      <t>イロ</t>
    </rPh>
    <phoneticPr fontId="1"/>
  </si>
  <si>
    <t>×２</t>
    <phoneticPr fontId="1"/>
  </si>
  <si>
    <t>12箇月分を
退職日までに
納入する</t>
    <rPh sb="2" eb="4">
      <t>カゲツ</t>
    </rPh>
    <rPh sb="4" eb="5">
      <t>ブン</t>
    </rPh>
    <rPh sb="7" eb="9">
      <t>タイショク</t>
    </rPh>
    <rPh sb="9" eb="10">
      <t>ヒ</t>
    </rPh>
    <rPh sb="14" eb="16">
      <t>ノウニュウ</t>
    </rPh>
    <phoneticPr fontId="1"/>
  </si>
  <si>
    <t>計</t>
    <rPh sb="0" eb="1">
      <t>ケイ</t>
    </rPh>
    <phoneticPr fontId="1"/>
  </si>
  <si>
    <t>年間掛金額</t>
    <rPh sb="0" eb="2">
      <t>ネンカン</t>
    </rPh>
    <rPh sb="2" eb="3">
      <t>カ</t>
    </rPh>
    <rPh sb="3" eb="4">
      <t>キン</t>
    </rPh>
    <rPh sb="4" eb="5">
      <t>ガク</t>
    </rPh>
    <phoneticPr fontId="1"/>
  </si>
  <si>
    <t>計　算　式</t>
    <rPh sb="0" eb="1">
      <t>ケイ</t>
    </rPh>
    <rPh sb="2" eb="3">
      <t>サン</t>
    </rPh>
    <rPh sb="4" eb="5">
      <t>シキ</t>
    </rPh>
    <phoneticPr fontId="1"/>
  </si>
  <si>
    <t>６箇月分を
退職日までに
納入する</t>
    <rPh sb="1" eb="3">
      <t>カゲツ</t>
    </rPh>
    <rPh sb="3" eb="4">
      <t>ブン</t>
    </rPh>
    <rPh sb="6" eb="8">
      <t>タイショク</t>
    </rPh>
    <rPh sb="8" eb="9">
      <t>ヒ</t>
    </rPh>
    <rPh sb="13" eb="15">
      <t>ノウニュウ</t>
    </rPh>
    <phoneticPr fontId="1"/>
  </si>
  <si>
    <t>※３</t>
    <phoneticPr fontId="1"/>
  </si>
  <si>
    <t>選択した納入方法により、年間の掛金額が異なります。
次の表を参考にして、希望する方法を選択してください。</t>
    <rPh sb="0" eb="2">
      <t>センタク</t>
    </rPh>
    <rPh sb="4" eb="6">
      <t>ノウニュウ</t>
    </rPh>
    <rPh sb="6" eb="8">
      <t>ホウホウ</t>
    </rPh>
    <rPh sb="12" eb="14">
      <t>ネンカン</t>
    </rPh>
    <rPh sb="15" eb="16">
      <t>カ</t>
    </rPh>
    <rPh sb="16" eb="17">
      <t>キン</t>
    </rPh>
    <rPh sb="17" eb="18">
      <t>ガク</t>
    </rPh>
    <rPh sb="19" eb="20">
      <t>コト</t>
    </rPh>
    <rPh sb="26" eb="27">
      <t>ツギ</t>
    </rPh>
    <rPh sb="28" eb="29">
      <t>ヒョウ</t>
    </rPh>
    <rPh sb="30" eb="32">
      <t>サンコウ</t>
    </rPh>
    <rPh sb="36" eb="38">
      <t>キボウ</t>
    </rPh>
    <rPh sb="40" eb="42">
      <t>ホウホウ</t>
    </rPh>
    <rPh sb="43" eb="45">
      <t>センタク</t>
    </rPh>
    <phoneticPr fontId="1"/>
  </si>
  <si>
    <t>あなたの任継続組合員標準報酬月額</t>
    <rPh sb="4" eb="5">
      <t>ニン</t>
    </rPh>
    <rPh sb="5" eb="7">
      <t>ケイゾク</t>
    </rPh>
    <rPh sb="7" eb="10">
      <t>クミアイイン</t>
    </rPh>
    <rPh sb="10" eb="12">
      <t>ヒョウジュン</t>
    </rPh>
    <rPh sb="12" eb="14">
      <t>ホウシュウ</t>
    </rPh>
    <rPh sb="14" eb="16">
      <t>ゲツガク</t>
    </rPh>
    <phoneticPr fontId="1"/>
  </si>
  <si>
    <t>平均標準報酬月額（※１）</t>
    <rPh sb="0" eb="2">
      <t>ヘイキン</t>
    </rPh>
    <rPh sb="2" eb="4">
      <t>ヒョウジュン</t>
    </rPh>
    <rPh sb="4" eb="6">
      <t>ホウシュウ</t>
    </rPh>
    <rPh sb="6" eb="8">
      <t>ゲツガク</t>
    </rPh>
    <phoneticPr fontId="1"/>
  </si>
  <si>
    <t>第10級</t>
  </si>
  <si>
    <t>第11級</t>
  </si>
  <si>
    <t>第12級</t>
  </si>
  <si>
    <t>第13級</t>
  </si>
  <si>
    <t>第14級</t>
  </si>
  <si>
    <t>第15級</t>
  </si>
  <si>
    <t>第16級</t>
  </si>
  <si>
    <t>第17級</t>
  </si>
  <si>
    <t>第18級</t>
  </si>
  <si>
    <t>第19級</t>
  </si>
  <si>
    <t>第20級</t>
  </si>
  <si>
    <t>第21級</t>
  </si>
  <si>
    <t>第22級</t>
  </si>
  <si>
    <t>第23級</t>
  </si>
  <si>
    <t>第24級</t>
  </si>
  <si>
    <t>第25級</t>
  </si>
  <si>
    <t>第26級</t>
  </si>
  <si>
    <t>第28級</t>
  </si>
  <si>
    <t>第29級</t>
  </si>
  <si>
    <t>第30級</t>
  </si>
  <si>
    <t>第31級</t>
  </si>
  <si>
    <t>第32級</t>
  </si>
  <si>
    <t>第33級</t>
  </si>
  <si>
    <t>第34級</t>
  </si>
  <si>
    <t>第35級</t>
  </si>
  <si>
    <t>第36級</t>
  </si>
  <si>
    <t>第37級</t>
  </si>
  <si>
    <t>第38級</t>
  </si>
  <si>
    <t>第39級</t>
  </si>
  <si>
    <t>第40級</t>
  </si>
  <si>
    <t>第41級</t>
  </si>
  <si>
    <t>第42級</t>
  </si>
  <si>
    <t>第43級</t>
  </si>
  <si>
    <t>第44級</t>
  </si>
  <si>
    <t>第45級</t>
  </si>
  <si>
    <t>第46級</t>
  </si>
  <si>
    <t>第2級</t>
  </si>
  <si>
    <t>第3級</t>
  </si>
  <si>
    <t>第4級</t>
  </si>
  <si>
    <t>第5級</t>
  </si>
  <si>
    <t>第6級</t>
  </si>
  <si>
    <t>第7級</t>
  </si>
  <si>
    <t>第8級</t>
  </si>
  <si>
    <t>第9級</t>
  </si>
  <si>
    <t>…②</t>
    <phoneticPr fontId="1"/>
  </si>
  <si>
    <t>…③</t>
    <phoneticPr fontId="1"/>
  </si>
  <si>
    <t>　　①と②のうち、どちらか少ない額
  　</t>
    <rPh sb="13" eb="14">
      <t>スク</t>
    </rPh>
    <rPh sb="16" eb="17">
      <t>ガク</t>
    </rPh>
    <phoneticPr fontId="1"/>
  </si>
  <si>
    <t>③</t>
    <phoneticPr fontId="1"/>
  </si>
  <si>
    <t>④</t>
    <phoneticPr fontId="1"/>
  </si>
  <si>
    <t>⑤</t>
    <phoneticPr fontId="1"/>
  </si>
  <si>
    <t>任意継続掛金計算シート</t>
    <rPh sb="0" eb="2">
      <t>ニンイ</t>
    </rPh>
    <rPh sb="2" eb="4">
      <t>ケイゾク</t>
    </rPh>
    <rPh sb="4" eb="6">
      <t>カケキン</t>
    </rPh>
    <rPh sb="6" eb="8">
      <t>ケイサン</t>
    </rPh>
    <phoneticPr fontId="1"/>
  </si>
  <si>
    <t>１回目の納入額</t>
    <rPh sb="1" eb="2">
      <t>カイ</t>
    </rPh>
    <rPh sb="2" eb="3">
      <t>メ</t>
    </rPh>
    <rPh sb="4" eb="6">
      <t>ノウニュウ</t>
    </rPh>
    <rPh sb="6" eb="7">
      <t>ガク</t>
    </rPh>
    <phoneticPr fontId="1"/>
  </si>
  <si>
    <t>の欄に入力してください。</t>
    <rPh sb="1" eb="2">
      <t>ラン</t>
    </rPh>
    <rPh sb="3" eb="5">
      <t>ニュウリョク</t>
    </rPh>
    <phoneticPr fontId="1"/>
  </si>
  <si>
    <t>あなたの退職時(３月31日退職の方は３月時)の標準報酬月額を入力してください。</t>
    <rPh sb="4" eb="6">
      <t>タイショク</t>
    </rPh>
    <rPh sb="6" eb="7">
      <t>ジ</t>
    </rPh>
    <rPh sb="9" eb="10">
      <t>ガツ</t>
    </rPh>
    <rPh sb="12" eb="13">
      <t>ニチ</t>
    </rPh>
    <rPh sb="13" eb="15">
      <t>タイショク</t>
    </rPh>
    <rPh sb="16" eb="17">
      <t>カタ</t>
    </rPh>
    <rPh sb="19" eb="20">
      <t>ガツ</t>
    </rPh>
    <rPh sb="20" eb="21">
      <t>ジ</t>
    </rPh>
    <rPh sb="23" eb="25">
      <t>ヒョウジュン</t>
    </rPh>
    <rPh sb="25" eb="27">
      <t>ホウシュウ</t>
    </rPh>
    <rPh sb="27" eb="29">
      <t>ゲツガク</t>
    </rPh>
    <rPh sb="30" eb="32">
      <t>ニュウリョク</t>
    </rPh>
    <phoneticPr fontId="1"/>
  </si>
  <si>
    <t>※３　毎月払いの場合、二次申込み以降は初回納入額が２箇月分となります。</t>
    <rPh sb="3" eb="5">
      <t>マイツキ</t>
    </rPh>
    <rPh sb="5" eb="6">
      <t>バラ</t>
    </rPh>
    <rPh sb="8" eb="10">
      <t>バアイ</t>
    </rPh>
    <rPh sb="11" eb="13">
      <t>ニジ</t>
    </rPh>
    <rPh sb="13" eb="15">
      <t>モウシコ</t>
    </rPh>
    <rPh sb="16" eb="18">
      <t>イコウ</t>
    </rPh>
    <rPh sb="19" eb="21">
      <t>ショカイ</t>
    </rPh>
    <rPh sb="21" eb="23">
      <t>ノウニュウ</t>
    </rPh>
    <rPh sb="23" eb="24">
      <t>ガク</t>
    </rPh>
    <rPh sb="26" eb="29">
      <t>カゲツブン</t>
    </rPh>
    <phoneticPr fontId="1"/>
  </si>
  <si>
    <t>厚生年金</t>
    <phoneticPr fontId="24"/>
  </si>
  <si>
    <t>退職等年金給付</t>
  </si>
  <si>
    <t>短期給付等</t>
  </si>
  <si>
    <t>（報酬月額）</t>
    <rPh sb="1" eb="3">
      <t>ホウシュウ</t>
    </rPh>
    <rPh sb="3" eb="5">
      <t>ゲツガク</t>
    </rPh>
    <phoneticPr fontId="24"/>
  </si>
  <si>
    <t>上限額</t>
    <rPh sb="0" eb="2">
      <t>ジョウゲン</t>
    </rPh>
    <rPh sb="2" eb="3">
      <t>ガク</t>
    </rPh>
    <phoneticPr fontId="24"/>
  </si>
  <si>
    <t>下限額</t>
    <rPh sb="0" eb="2">
      <t>カゲン</t>
    </rPh>
    <rPh sb="2" eb="3">
      <t>ガク</t>
    </rPh>
    <phoneticPr fontId="24"/>
  </si>
  <si>
    <t>※「標準報酬の月額」の下限額と上限額について</t>
    <rPh sb="2" eb="4">
      <t>ヒョウジュン</t>
    </rPh>
    <rPh sb="4" eb="6">
      <t>ホウシュウ</t>
    </rPh>
    <rPh sb="7" eb="9">
      <t>ゲツガク</t>
    </rPh>
    <rPh sb="11" eb="14">
      <t>カゲンガク</t>
    </rPh>
    <phoneticPr fontId="24"/>
  </si>
  <si>
    <t>-</t>
    <phoneticPr fontId="24"/>
  </si>
  <si>
    <t>第 32 級</t>
  </si>
  <si>
    <t>第 31 級</t>
  </si>
  <si>
    <t>第 30 級</t>
  </si>
  <si>
    <t>第 29 級</t>
  </si>
  <si>
    <t>第 28 級</t>
  </si>
  <si>
    <t>第 27 級</t>
  </si>
  <si>
    <t>第 26 級</t>
  </si>
  <si>
    <t>第 25 級</t>
  </si>
  <si>
    <t>第 24 級</t>
  </si>
  <si>
    <t>第 23 級</t>
  </si>
  <si>
    <t>第 22 級</t>
  </si>
  <si>
    <t>第 21 級</t>
  </si>
  <si>
    <t>第 20 級</t>
  </si>
  <si>
    <t>第 19 級</t>
  </si>
  <si>
    <t>第 18 級</t>
  </si>
  <si>
    <t>第 17 級</t>
  </si>
  <si>
    <t>第 16 級</t>
  </si>
  <si>
    <t>第 15 級</t>
  </si>
  <si>
    <t>第 14 級</t>
  </si>
  <si>
    <t>第 13 級</t>
  </si>
  <si>
    <t>第 12 級</t>
  </si>
  <si>
    <t>第 11 級</t>
  </si>
  <si>
    <t>第 10 級</t>
  </si>
  <si>
    <t>第 9 級</t>
  </si>
  <si>
    <t>第 8 級</t>
  </si>
  <si>
    <t>第 7 級</t>
  </si>
  <si>
    <t>第 6 級</t>
  </si>
  <si>
    <t>第 5 級</t>
  </si>
  <si>
    <t>第 4 級</t>
  </si>
  <si>
    <t>第 3 級</t>
  </si>
  <si>
    <t>第 2 級</t>
  </si>
  <si>
    <t>第 1 級</t>
  </si>
  <si>
    <t>厚生年金
保険</t>
    <rPh sb="0" eb="2">
      <t>コウセイ</t>
    </rPh>
    <rPh sb="2" eb="4">
      <t>ネンキン</t>
    </rPh>
    <rPh sb="5" eb="7">
      <t>ホケン</t>
    </rPh>
    <phoneticPr fontId="24"/>
  </si>
  <si>
    <t>退職等
年金給付</t>
    <rPh sb="0" eb="2">
      <t>タイショク</t>
    </rPh>
    <rPh sb="2" eb="3">
      <t>トウ</t>
    </rPh>
    <rPh sb="4" eb="6">
      <t>ネンキン</t>
    </rPh>
    <rPh sb="6" eb="8">
      <t>キュウフ</t>
    </rPh>
    <phoneticPr fontId="24"/>
  </si>
  <si>
    <t>短期給付
等</t>
    <rPh sb="0" eb="2">
      <t>タンキ</t>
    </rPh>
    <rPh sb="2" eb="4">
      <t>キュウフ</t>
    </rPh>
    <rPh sb="5" eb="6">
      <t>トウ</t>
    </rPh>
    <phoneticPr fontId="24"/>
  </si>
  <si>
    <t>標準報酬
の日額</t>
    <rPh sb="6" eb="8">
      <t>ニチガク</t>
    </rPh>
    <phoneticPr fontId="24"/>
  </si>
  <si>
    <t>標準報酬
の月額</t>
    <rPh sb="6" eb="8">
      <t>ゲツガク</t>
    </rPh>
    <phoneticPr fontId="24"/>
  </si>
  <si>
    <t>報酬月額</t>
  </si>
  <si>
    <t>等級</t>
  </si>
  <si>
    <t>標準報酬等級表（令和4年10月～）</t>
    <rPh sb="8" eb="10">
      <t>レイワ</t>
    </rPh>
    <rPh sb="14" eb="15">
      <t>ガツ</t>
    </rPh>
    <phoneticPr fontId="24"/>
  </si>
  <si>
    <t>第1級</t>
  </si>
  <si>
    <t>第47級</t>
  </si>
  <si>
    <t>第48級</t>
  </si>
  <si>
    <t>第49級</t>
  </si>
  <si>
    <t>第50級</t>
  </si>
  <si>
    <t>第27級</t>
    <phoneticPr fontId="1"/>
  </si>
  <si>
    <t>※１　令和６年４月から適用のものです。</t>
    <rPh sb="3" eb="5">
      <t>レイワ</t>
    </rPh>
    <rPh sb="6" eb="7">
      <t>ネン</t>
    </rPh>
    <rPh sb="8" eb="9">
      <t>ガツ</t>
    </rPh>
    <rPh sb="11" eb="13">
      <t>テキヨウ</t>
    </rPh>
    <phoneticPr fontId="1"/>
  </si>
  <si>
    <t>※２　短期掛金率及び介護掛金率は令和６年４月適用のものです。</t>
    <rPh sb="3" eb="5">
      <t>タンキ</t>
    </rPh>
    <rPh sb="5" eb="7">
      <t>カケキン</t>
    </rPh>
    <rPh sb="7" eb="8">
      <t>リツ</t>
    </rPh>
    <rPh sb="8" eb="9">
      <t>オヨ</t>
    </rPh>
    <rPh sb="10" eb="12">
      <t>カイゴ</t>
    </rPh>
    <rPh sb="12" eb="14">
      <t>カケキン</t>
    </rPh>
    <rPh sb="14" eb="15">
      <t>リツ</t>
    </rPh>
    <rPh sb="16" eb="18">
      <t>レイワ</t>
    </rPh>
    <rPh sb="19" eb="20">
      <t>ネン</t>
    </rPh>
    <rPh sb="21" eb="22">
      <t>ガツ</t>
    </rPh>
    <rPh sb="22" eb="24">
      <t>テキヨウ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</si>
</sst>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0.0000000;&quot;△ &quot;0.0000000"/>
    <numFmt numFmtId="178" formatCode="0_ "/>
    <numFmt numFmtId="179" formatCode="#,###&quot;円&quot;&quot;以&quot;&quot;上&quot;"/>
    <numFmt numFmtId="180" formatCode="#,###&quot;円&quot;"/>
    <numFmt numFmtId="181" formatCode="#,###&quot;円&quot;&quot;未&quot;&quot;満&quot;"/>
    <numFmt numFmtId="182" formatCode="0.00000"/>
    <numFmt numFmtId="183" formatCode="0.0000"/>
  </numFmts>
  <fonts count="31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2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ajor"/>
    </font>
    <font>
      <sz val="2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8"/>
      <name val="Meiryo UI"/>
      <family val="3"/>
      <charset val="128"/>
    </font>
    <font>
      <sz val="10"/>
      <color rgb="FFFF0000"/>
      <name val="Meiryo UI"/>
      <family val="3"/>
      <charset val="128"/>
    </font>
    <font>
      <sz val="18"/>
      <color rgb="FFFF0000"/>
      <name val="Meiryo UI"/>
      <family val="3"/>
      <charset val="128"/>
    </font>
    <font>
      <sz val="18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rgb="FF000000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 style="medium">
        <color indexed="64"/>
      </right>
      <top style="hair">
        <color indexed="64"/>
      </top>
      <bottom/>
      <diagonal/>
    </border>
    <border>
      <left/>
      <right style="thin">
        <color rgb="FF000000"/>
      </right>
      <top style="hair">
        <color indexed="64"/>
      </top>
      <bottom/>
      <diagonal/>
    </border>
    <border>
      <left style="thin">
        <color rgb="FF000000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rgb="FF000000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/>
  </cellStyleXfs>
  <cellXfs count="287">
    <xf numFmtId="0" fontId="0" fillId="0" borderId="0" xfId="0">
      <alignment vertical="center"/>
    </xf>
    <xf numFmtId="0" fontId="0" fillId="4" borderId="16" xfId="0" applyFill="1" applyBorder="1" applyProtection="1">
      <alignment vertical="center"/>
    </xf>
    <xf numFmtId="178" fontId="5" fillId="0" borderId="0" xfId="0" applyNumberFormat="1" applyFont="1" applyAlignment="1" applyProtection="1">
      <alignment vertical="center" shrinkToFit="1"/>
    </xf>
    <xf numFmtId="0" fontId="22" fillId="0" borderId="0" xfId="1" applyFont="1"/>
    <xf numFmtId="0" fontId="23" fillId="0" borderId="0" xfId="1" applyFont="1"/>
    <xf numFmtId="179" fontId="23" fillId="0" borderId="77" xfId="1" applyNumberFormat="1" applyFont="1" applyFill="1" applyBorder="1"/>
    <xf numFmtId="180" fontId="23" fillId="0" borderId="78" xfId="1" applyNumberFormat="1" applyFont="1" applyFill="1" applyBorder="1"/>
    <xf numFmtId="181" fontId="23" fillId="0" borderId="77" xfId="1" applyNumberFormat="1" applyFont="1" applyFill="1" applyBorder="1"/>
    <xf numFmtId="180" fontId="23" fillId="0" borderId="79" xfId="1" applyNumberFormat="1" applyFont="1" applyFill="1" applyBorder="1"/>
    <xf numFmtId="179" fontId="23" fillId="0" borderId="80" xfId="1" applyNumberFormat="1" applyFont="1" applyFill="1" applyBorder="1"/>
    <xf numFmtId="180" fontId="23" fillId="0" borderId="81" xfId="1" applyNumberFormat="1" applyFont="1" applyFill="1" applyBorder="1"/>
    <xf numFmtId="181" fontId="25" fillId="0" borderId="80" xfId="1" applyNumberFormat="1" applyFont="1" applyFill="1" applyBorder="1"/>
    <xf numFmtId="180" fontId="25" fillId="0" borderId="82" xfId="1" applyNumberFormat="1" applyFont="1" applyFill="1" applyBorder="1"/>
    <xf numFmtId="179" fontId="23" fillId="0" borderId="85" xfId="1" applyNumberFormat="1" applyFont="1" applyFill="1" applyBorder="1"/>
    <xf numFmtId="180" fontId="23" fillId="0" borderId="86" xfId="1" applyNumberFormat="1" applyFont="1" applyFill="1" applyBorder="1"/>
    <xf numFmtId="181" fontId="25" fillId="0" borderId="85" xfId="1" applyNumberFormat="1" applyFont="1" applyFill="1" applyBorder="1"/>
    <xf numFmtId="180" fontId="25" fillId="0" borderId="87" xfId="1" applyNumberFormat="1" applyFont="1" applyFill="1" applyBorder="1"/>
    <xf numFmtId="0" fontId="23" fillId="8" borderId="90" xfId="1" applyFont="1" applyFill="1" applyBorder="1" applyAlignment="1">
      <alignment horizontal="center" vertical="center"/>
    </xf>
    <xf numFmtId="0" fontId="23" fillId="8" borderId="91" xfId="1" applyFont="1" applyFill="1" applyBorder="1" applyAlignment="1">
      <alignment horizontal="center" vertical="center"/>
    </xf>
    <xf numFmtId="0" fontId="23" fillId="8" borderId="28" xfId="1" applyFont="1" applyFill="1" applyBorder="1" applyAlignment="1">
      <alignment horizontal="center" vertical="center"/>
    </xf>
    <xf numFmtId="180" fontId="26" fillId="0" borderId="92" xfId="1" applyNumberFormat="1" applyFont="1" applyFill="1" applyBorder="1" applyAlignment="1">
      <alignment horizontal="right" vertical="center" wrapText="1" readingOrder="1"/>
    </xf>
    <xf numFmtId="180" fontId="26" fillId="0" borderId="93" xfId="1" applyNumberFormat="1" applyFont="1" applyFill="1" applyBorder="1" applyAlignment="1">
      <alignment horizontal="right" vertical="center" wrapText="1" readingOrder="1"/>
    </xf>
    <xf numFmtId="181" fontId="27" fillId="0" borderId="94" xfId="1" applyNumberFormat="1" applyFont="1" applyFill="1" applyBorder="1" applyAlignment="1">
      <alignment horizontal="right" vertical="center" wrapText="1"/>
    </xf>
    <xf numFmtId="179" fontId="26" fillId="0" borderId="95" xfId="1" applyNumberFormat="1" applyFont="1" applyFill="1" applyBorder="1" applyAlignment="1">
      <alignment horizontal="right" vertical="center" wrapText="1" readingOrder="1"/>
    </xf>
    <xf numFmtId="0" fontId="26" fillId="9" borderId="49" xfId="1" applyFont="1" applyFill="1" applyBorder="1" applyAlignment="1">
      <alignment horizontal="center" vertical="center" wrapText="1" readingOrder="1"/>
    </xf>
    <xf numFmtId="180" fontId="26" fillId="0" borderId="96" xfId="1" applyNumberFormat="1" applyFont="1" applyFill="1" applyBorder="1" applyAlignment="1">
      <alignment horizontal="right" vertical="center" wrapText="1" readingOrder="1"/>
    </xf>
    <xf numFmtId="180" fontId="26" fillId="0" borderId="97" xfId="1" applyNumberFormat="1" applyFont="1" applyFill="1" applyBorder="1" applyAlignment="1">
      <alignment horizontal="right" vertical="center" wrapText="1" readingOrder="1"/>
    </xf>
    <xf numFmtId="181" fontId="26" fillId="0" borderId="98" xfId="1" applyNumberFormat="1" applyFont="1" applyFill="1" applyBorder="1" applyAlignment="1">
      <alignment horizontal="right" vertical="center" wrapText="1" readingOrder="1"/>
    </xf>
    <xf numFmtId="179" fontId="26" fillId="0" borderId="99" xfId="1" applyNumberFormat="1" applyFont="1" applyFill="1" applyBorder="1" applyAlignment="1">
      <alignment horizontal="right" vertical="center" wrapText="1" readingOrder="1"/>
    </xf>
    <xf numFmtId="0" fontId="26" fillId="9" borderId="100" xfId="1" applyFont="1" applyFill="1" applyBorder="1" applyAlignment="1">
      <alignment horizontal="center" vertical="center" wrapText="1" readingOrder="1"/>
    </xf>
    <xf numFmtId="180" fontId="26" fillId="0" borderId="101" xfId="1" applyNumberFormat="1" applyFont="1" applyFill="1" applyBorder="1" applyAlignment="1">
      <alignment horizontal="right" vertical="center" wrapText="1" readingOrder="1"/>
    </xf>
    <xf numFmtId="180" fontId="26" fillId="0" borderId="102" xfId="1" applyNumberFormat="1" applyFont="1" applyFill="1" applyBorder="1" applyAlignment="1">
      <alignment horizontal="right" vertical="center" wrapText="1" readingOrder="1"/>
    </xf>
    <xf numFmtId="181" fontId="26" fillId="0" borderId="103" xfId="1" applyNumberFormat="1" applyFont="1" applyFill="1" applyBorder="1" applyAlignment="1">
      <alignment horizontal="right" vertical="center" wrapText="1" readingOrder="1"/>
    </xf>
    <xf numFmtId="179" fontId="26" fillId="0" borderId="104" xfId="1" applyNumberFormat="1" applyFont="1" applyFill="1" applyBorder="1" applyAlignment="1">
      <alignment horizontal="right" vertical="center" wrapText="1" readingOrder="1"/>
    </xf>
    <xf numFmtId="0" fontId="26" fillId="9" borderId="105" xfId="1" applyFont="1" applyFill="1" applyBorder="1" applyAlignment="1">
      <alignment horizontal="center" vertical="center" wrapText="1" readingOrder="1"/>
    </xf>
    <xf numFmtId="181" fontId="26" fillId="0" borderId="94" xfId="1" applyNumberFormat="1" applyFont="1" applyFill="1" applyBorder="1" applyAlignment="1">
      <alignment horizontal="right" vertical="center" wrapText="1" readingOrder="1"/>
    </xf>
    <xf numFmtId="180" fontId="26" fillId="0" borderId="106" xfId="1" applyNumberFormat="1" applyFont="1" applyFill="1" applyBorder="1" applyAlignment="1">
      <alignment horizontal="right" vertical="center" wrapText="1" readingOrder="1"/>
    </xf>
    <xf numFmtId="180" fontId="26" fillId="0" borderId="107" xfId="1" applyNumberFormat="1" applyFont="1" applyFill="1" applyBorder="1" applyAlignment="1">
      <alignment horizontal="right" vertical="center" wrapText="1" readingOrder="1"/>
    </xf>
    <xf numFmtId="181" fontId="26" fillId="0" borderId="108" xfId="1" applyNumberFormat="1" applyFont="1" applyFill="1" applyBorder="1" applyAlignment="1">
      <alignment horizontal="right" vertical="center" wrapText="1" readingOrder="1"/>
    </xf>
    <xf numFmtId="179" fontId="26" fillId="0" borderId="109" xfId="1" applyNumberFormat="1" applyFont="1" applyFill="1" applyBorder="1" applyAlignment="1">
      <alignment horizontal="right" vertical="center" wrapText="1" readingOrder="1"/>
    </xf>
    <xf numFmtId="0" fontId="26" fillId="9" borderId="110" xfId="1" applyFont="1" applyFill="1" applyBorder="1" applyAlignment="1">
      <alignment horizontal="center" vertical="center" wrapText="1" readingOrder="1"/>
    </xf>
    <xf numFmtId="0" fontId="26" fillId="9" borderId="111" xfId="1" applyFont="1" applyFill="1" applyBorder="1" applyAlignment="1">
      <alignment horizontal="center" vertical="center" wrapText="1" readingOrder="1"/>
    </xf>
    <xf numFmtId="180" fontId="26" fillId="0" borderId="112" xfId="1" applyNumberFormat="1" applyFont="1" applyFill="1" applyBorder="1" applyAlignment="1">
      <alignment horizontal="right" vertical="center" wrapText="1" readingOrder="1"/>
    </xf>
    <xf numFmtId="0" fontId="26" fillId="9" borderId="113" xfId="1" applyFont="1" applyFill="1" applyBorder="1" applyAlignment="1">
      <alignment horizontal="center" vertical="center" wrapText="1" readingOrder="1"/>
    </xf>
    <xf numFmtId="180" fontId="26" fillId="0" borderId="114" xfId="1" applyNumberFormat="1" applyFont="1" applyFill="1" applyBorder="1" applyAlignment="1">
      <alignment horizontal="right" vertical="center" wrapText="1" readingOrder="1"/>
    </xf>
    <xf numFmtId="180" fontId="26" fillId="0" borderId="115" xfId="1" applyNumberFormat="1" applyFont="1" applyFill="1" applyBorder="1" applyAlignment="1">
      <alignment horizontal="right" vertical="center" wrapText="1" readingOrder="1"/>
    </xf>
    <xf numFmtId="181" fontId="26" fillId="0" borderId="116" xfId="1" applyNumberFormat="1" applyFont="1" applyFill="1" applyBorder="1" applyAlignment="1">
      <alignment horizontal="right" vertical="center" wrapText="1" readingOrder="1"/>
    </xf>
    <xf numFmtId="179" fontId="26" fillId="0" borderId="117" xfId="1" applyNumberFormat="1" applyFont="1" applyFill="1" applyBorder="1" applyAlignment="1">
      <alignment horizontal="right" vertical="center" wrapText="1" readingOrder="1"/>
    </xf>
    <xf numFmtId="0" fontId="26" fillId="9" borderId="73" xfId="1" applyFont="1" applyFill="1" applyBorder="1" applyAlignment="1">
      <alignment horizontal="center" vertical="center" wrapText="1" readingOrder="1"/>
    </xf>
    <xf numFmtId="0" fontId="26" fillId="9" borderId="118" xfId="1" applyFont="1" applyFill="1" applyBorder="1" applyAlignment="1">
      <alignment horizontal="center" vertical="center" wrapText="1" readingOrder="1"/>
    </xf>
    <xf numFmtId="180" fontId="26" fillId="9" borderId="96" xfId="1" applyNumberFormat="1" applyFont="1" applyFill="1" applyBorder="1" applyAlignment="1">
      <alignment horizontal="right" vertical="center" wrapText="1" readingOrder="1"/>
    </xf>
    <xf numFmtId="181" fontId="26" fillId="9" borderId="98" xfId="1" applyNumberFormat="1" applyFont="1" applyFill="1" applyBorder="1" applyAlignment="1">
      <alignment horizontal="right" vertical="center" wrapText="1" readingOrder="1"/>
    </xf>
    <xf numFmtId="179" fontId="26" fillId="9" borderId="99" xfId="1" applyNumberFormat="1" applyFont="1" applyFill="1" applyBorder="1" applyAlignment="1">
      <alignment horizontal="right" vertical="center" wrapText="1" readingOrder="1"/>
    </xf>
    <xf numFmtId="180" fontId="26" fillId="9" borderId="97" xfId="1" applyNumberFormat="1" applyFont="1" applyFill="1" applyBorder="1" applyAlignment="1">
      <alignment horizontal="right" vertical="center" wrapText="1" readingOrder="1"/>
    </xf>
    <xf numFmtId="180" fontId="26" fillId="9" borderId="101" xfId="1" applyNumberFormat="1" applyFont="1" applyFill="1" applyBorder="1" applyAlignment="1">
      <alignment horizontal="right" vertical="center" wrapText="1" readingOrder="1"/>
    </xf>
    <xf numFmtId="180" fontId="26" fillId="9" borderId="102" xfId="1" applyNumberFormat="1" applyFont="1" applyFill="1" applyBorder="1" applyAlignment="1">
      <alignment horizontal="right" vertical="center" wrapText="1" readingOrder="1"/>
    </xf>
    <xf numFmtId="181" fontId="26" fillId="9" borderId="103" xfId="1" applyNumberFormat="1" applyFont="1" applyFill="1" applyBorder="1" applyAlignment="1">
      <alignment horizontal="right" vertical="center" wrapText="1" readingOrder="1"/>
    </xf>
    <xf numFmtId="179" fontId="26" fillId="9" borderId="104" xfId="1" applyNumberFormat="1" applyFont="1" applyFill="1" applyBorder="1" applyAlignment="1">
      <alignment horizontal="right" vertical="center" wrapText="1" readingOrder="1"/>
    </xf>
    <xf numFmtId="180" fontId="26" fillId="9" borderId="106" xfId="1" applyNumberFormat="1" applyFont="1" applyFill="1" applyBorder="1" applyAlignment="1">
      <alignment horizontal="right" vertical="center" wrapText="1" readingOrder="1"/>
    </xf>
    <xf numFmtId="180" fontId="26" fillId="9" borderId="107" xfId="1" applyNumberFormat="1" applyFont="1" applyFill="1" applyBorder="1" applyAlignment="1">
      <alignment horizontal="right" vertical="center" wrapText="1" readingOrder="1"/>
    </xf>
    <xf numFmtId="181" fontId="26" fillId="9" borderId="108" xfId="1" applyNumberFormat="1" applyFont="1" applyFill="1" applyBorder="1" applyAlignment="1">
      <alignment horizontal="right" vertical="center" wrapText="1" readingOrder="1"/>
    </xf>
    <xf numFmtId="179" fontId="26" fillId="9" borderId="109" xfId="1" applyNumberFormat="1" applyFont="1" applyFill="1" applyBorder="1" applyAlignment="1">
      <alignment horizontal="right" vertical="center" wrapText="1" readingOrder="1"/>
    </xf>
    <xf numFmtId="180" fontId="26" fillId="9" borderId="112" xfId="1" applyNumberFormat="1" applyFont="1" applyFill="1" applyBorder="1" applyAlignment="1">
      <alignment horizontal="right" vertical="center" wrapText="1" readingOrder="1"/>
    </xf>
    <xf numFmtId="180" fontId="26" fillId="9" borderId="114" xfId="1" applyNumberFormat="1" applyFont="1" applyFill="1" applyBorder="1" applyAlignment="1">
      <alignment horizontal="right" vertical="center" wrapText="1" readingOrder="1"/>
    </xf>
    <xf numFmtId="180" fontId="26" fillId="9" borderId="115" xfId="1" applyNumberFormat="1" applyFont="1" applyFill="1" applyBorder="1" applyAlignment="1">
      <alignment horizontal="right" vertical="center" wrapText="1" readingOrder="1"/>
    </xf>
    <xf numFmtId="181" fontId="26" fillId="9" borderId="116" xfId="1" applyNumberFormat="1" applyFont="1" applyFill="1" applyBorder="1" applyAlignment="1">
      <alignment horizontal="right" vertical="center" wrapText="1" readingOrder="1"/>
    </xf>
    <xf numFmtId="179" fontId="26" fillId="9" borderId="117" xfId="1" applyNumberFormat="1" applyFont="1" applyFill="1" applyBorder="1" applyAlignment="1">
      <alignment horizontal="right" vertical="center" wrapText="1" readingOrder="1"/>
    </xf>
    <xf numFmtId="180" fontId="26" fillId="9" borderId="92" xfId="1" applyNumberFormat="1" applyFont="1" applyFill="1" applyBorder="1" applyAlignment="1">
      <alignment horizontal="right" vertical="center" wrapText="1" readingOrder="1"/>
    </xf>
    <xf numFmtId="180" fontId="26" fillId="9" borderId="93" xfId="1" applyNumberFormat="1" applyFont="1" applyFill="1" applyBorder="1" applyAlignment="1">
      <alignment horizontal="right" vertical="center" wrapText="1" readingOrder="1"/>
    </xf>
    <xf numFmtId="181" fontId="26" fillId="9" borderId="94" xfId="1" applyNumberFormat="1" applyFont="1" applyFill="1" applyBorder="1" applyAlignment="1">
      <alignment horizontal="right" vertical="center" wrapText="1" readingOrder="1"/>
    </xf>
    <xf numFmtId="179" fontId="26" fillId="9" borderId="95" xfId="1" applyNumberFormat="1" applyFont="1" applyFill="1" applyBorder="1" applyAlignment="1">
      <alignment horizontal="right" vertical="center" wrapText="1" readingOrder="1"/>
    </xf>
    <xf numFmtId="180" fontId="26" fillId="9" borderId="119" xfId="1" applyNumberFormat="1" applyFont="1" applyFill="1" applyBorder="1" applyAlignment="1">
      <alignment horizontal="right" vertical="center" wrapText="1" readingOrder="1"/>
    </xf>
    <xf numFmtId="0" fontId="26" fillId="9" borderId="120" xfId="1" applyFont="1" applyFill="1" applyBorder="1" applyAlignment="1">
      <alignment horizontal="center" vertical="center" wrapText="1" readingOrder="1"/>
    </xf>
    <xf numFmtId="180" fontId="28" fillId="0" borderId="112" xfId="1" applyNumberFormat="1" applyFont="1" applyFill="1" applyBorder="1" applyAlignment="1">
      <alignment horizontal="right" vertical="center" wrapText="1" readingOrder="1"/>
    </xf>
    <xf numFmtId="180" fontId="28" fillId="9" borderId="97" xfId="1" applyNumberFormat="1" applyFont="1" applyFill="1" applyBorder="1" applyAlignment="1">
      <alignment horizontal="right" vertical="center" wrapText="1" readingOrder="1"/>
    </xf>
    <xf numFmtId="181" fontId="28" fillId="9" borderId="98" xfId="1" applyNumberFormat="1" applyFont="1" applyFill="1" applyBorder="1" applyAlignment="1">
      <alignment horizontal="right" vertical="center" wrapText="1" readingOrder="1"/>
    </xf>
    <xf numFmtId="179" fontId="28" fillId="9" borderId="99" xfId="1" applyNumberFormat="1" applyFont="1" applyFill="1" applyBorder="1" applyAlignment="1">
      <alignment horizontal="right" vertical="center" wrapText="1" readingOrder="1"/>
    </xf>
    <xf numFmtId="0" fontId="28" fillId="9" borderId="100" xfId="1" applyFont="1" applyFill="1" applyBorder="1" applyAlignment="1">
      <alignment horizontal="center" vertical="center" wrapText="1" readingOrder="1"/>
    </xf>
    <xf numFmtId="0" fontId="28" fillId="9" borderId="113" xfId="1" applyFont="1" applyFill="1" applyBorder="1" applyAlignment="1">
      <alignment horizontal="center" vertical="center" wrapText="1" readingOrder="1"/>
    </xf>
    <xf numFmtId="180" fontId="28" fillId="0" borderId="97" xfId="1" applyNumberFormat="1" applyFont="1" applyFill="1" applyBorder="1" applyAlignment="1">
      <alignment horizontal="right" vertical="center" wrapText="1" readingOrder="1"/>
    </xf>
    <xf numFmtId="180" fontId="28" fillId="0" borderId="121" xfId="1" applyNumberFormat="1" applyFont="1" applyFill="1" applyBorder="1" applyAlignment="1">
      <alignment horizontal="right" vertical="center" wrapText="1" readingOrder="1"/>
    </xf>
    <xf numFmtId="180" fontId="28" fillId="0" borderId="122" xfId="1" applyNumberFormat="1" applyFont="1" applyFill="1" applyBorder="1" applyAlignment="1">
      <alignment horizontal="right" vertical="center" wrapText="1" readingOrder="1"/>
    </xf>
    <xf numFmtId="181" fontId="28" fillId="9" borderId="123" xfId="1" applyNumberFormat="1" applyFont="1" applyFill="1" applyBorder="1" applyAlignment="1">
      <alignment horizontal="right" vertical="center" wrapText="1" readingOrder="1"/>
    </xf>
    <xf numFmtId="0" fontId="29" fillId="9" borderId="124" xfId="1" applyFont="1" applyFill="1" applyBorder="1" applyAlignment="1">
      <alignment horizontal="right" vertical="center" wrapText="1"/>
    </xf>
    <xf numFmtId="0" fontId="26" fillId="9" borderId="121" xfId="1" applyFont="1" applyFill="1" applyBorder="1" applyAlignment="1">
      <alignment horizontal="center" vertical="center" wrapText="1" readingOrder="1"/>
    </xf>
    <xf numFmtId="0" fontId="28" fillId="9" borderId="125" xfId="1" applyFont="1" applyFill="1" applyBorder="1" applyAlignment="1">
      <alignment horizontal="center" vertical="center" wrapText="1" readingOrder="1"/>
    </xf>
    <xf numFmtId="0" fontId="26" fillId="5" borderId="130" xfId="1" applyFont="1" applyFill="1" applyBorder="1" applyAlignment="1">
      <alignment horizontal="center" vertical="center" wrapText="1" readingOrder="1"/>
    </xf>
    <xf numFmtId="0" fontId="26" fillId="6" borderId="131" xfId="1" applyFont="1" applyFill="1" applyBorder="1" applyAlignment="1">
      <alignment horizontal="center" vertical="center" wrapText="1" readingOrder="1"/>
    </xf>
    <xf numFmtId="0" fontId="26" fillId="7" borderId="132" xfId="1" applyFont="1" applyFill="1" applyBorder="1" applyAlignment="1">
      <alignment horizontal="center" vertical="center" wrapText="1" readingOrder="1"/>
    </xf>
    <xf numFmtId="0" fontId="22" fillId="0" borderId="0" xfId="1" applyFont="1" applyAlignment="1"/>
    <xf numFmtId="0" fontId="23" fillId="7" borderId="87" xfId="1" applyFont="1" applyFill="1" applyBorder="1" applyAlignment="1"/>
    <xf numFmtId="0" fontId="23" fillId="7" borderId="89" xfId="1" applyFont="1" applyFill="1" applyBorder="1" applyAlignment="1"/>
    <xf numFmtId="0" fontId="23" fillId="7" borderId="88" xfId="1" applyFont="1" applyFill="1" applyBorder="1" applyAlignment="1"/>
    <xf numFmtId="0" fontId="23" fillId="6" borderId="82" xfId="1" applyFont="1" applyFill="1" applyBorder="1" applyAlignment="1"/>
    <xf numFmtId="0" fontId="23" fillId="6" borderId="84" xfId="1" applyFont="1" applyFill="1" applyBorder="1" applyAlignment="1"/>
    <xf numFmtId="0" fontId="23" fillId="6" borderId="83" xfId="1" applyFont="1" applyFill="1" applyBorder="1" applyAlignment="1"/>
    <xf numFmtId="0" fontId="23" fillId="5" borderId="79" xfId="1" applyFont="1" applyFill="1" applyBorder="1" applyAlignment="1"/>
    <xf numFmtId="0" fontId="23" fillId="5" borderId="8" xfId="1" applyFont="1" applyFill="1" applyBorder="1" applyAlignment="1"/>
    <xf numFmtId="0" fontId="23" fillId="5" borderId="20" xfId="1" applyFont="1" applyFill="1" applyBorder="1" applyAlignment="1"/>
    <xf numFmtId="0" fontId="26" fillId="10" borderId="71" xfId="1" applyFont="1" applyFill="1" applyBorder="1" applyAlignment="1">
      <alignment horizontal="center" vertical="center" wrapText="1" readingOrder="1"/>
    </xf>
    <xf numFmtId="0" fontId="26" fillId="10" borderId="56" xfId="1" applyFont="1" applyFill="1" applyBorder="1" applyAlignment="1">
      <alignment horizontal="center" vertical="center" wrapText="1" readingOrder="1"/>
    </xf>
    <xf numFmtId="0" fontId="26" fillId="10" borderId="137" xfId="1" applyFont="1" applyFill="1" applyBorder="1" applyAlignment="1">
      <alignment horizontal="center" vertical="center" wrapText="1" readingOrder="1"/>
    </xf>
    <xf numFmtId="0" fontId="26" fillId="10" borderId="136" xfId="1" applyFont="1" applyFill="1" applyBorder="1" applyAlignment="1">
      <alignment horizontal="center" vertical="center" wrapText="1" readingOrder="1"/>
    </xf>
    <xf numFmtId="0" fontId="26" fillId="10" borderId="135" xfId="1" applyFont="1" applyFill="1" applyBorder="1" applyAlignment="1">
      <alignment horizontal="center" vertical="center" wrapText="1" readingOrder="1"/>
    </xf>
    <xf numFmtId="0" fontId="26" fillId="10" borderId="129" xfId="1" applyFont="1" applyFill="1" applyBorder="1" applyAlignment="1">
      <alignment horizontal="center" vertical="center" wrapText="1" readingOrder="1"/>
    </xf>
    <xf numFmtId="0" fontId="26" fillId="10" borderId="128" xfId="1" applyFont="1" applyFill="1" applyBorder="1" applyAlignment="1">
      <alignment horizontal="center" vertical="center" wrapText="1" readingOrder="1"/>
    </xf>
    <xf numFmtId="0" fontId="26" fillId="10" borderId="134" xfId="1" applyFont="1" applyFill="1" applyBorder="1" applyAlignment="1">
      <alignment horizontal="center" vertical="center" wrapText="1" readingOrder="1"/>
    </xf>
    <xf numFmtId="0" fontId="26" fillId="10" borderId="127" xfId="1" applyFont="1" applyFill="1" applyBorder="1" applyAlignment="1">
      <alignment horizontal="center" vertical="center" wrapText="1" readingOrder="1"/>
    </xf>
    <xf numFmtId="0" fontId="26" fillId="10" borderId="133" xfId="1" applyFont="1" applyFill="1" applyBorder="1" applyAlignment="1">
      <alignment horizontal="center" vertical="center" wrapText="1" readingOrder="1"/>
    </xf>
    <xf numFmtId="0" fontId="26" fillId="10" borderId="126" xfId="1" applyFont="1" applyFill="1" applyBorder="1" applyAlignment="1">
      <alignment horizontal="center" vertical="center" wrapText="1" readingOrder="1"/>
    </xf>
    <xf numFmtId="0" fontId="23" fillId="8" borderId="28" xfId="1" applyFont="1" applyFill="1" applyBorder="1" applyAlignment="1"/>
    <xf numFmtId="0" fontId="23" fillId="8" borderId="13" xfId="1" applyFont="1" applyFill="1" applyBorder="1" applyAlignment="1"/>
    <xf numFmtId="0" fontId="23" fillId="8" borderId="44" xfId="1" applyFont="1" applyFill="1" applyBorder="1" applyAlignment="1"/>
    <xf numFmtId="0" fontId="0" fillId="0" borderId="0" xfId="0" applyProtection="1">
      <alignment vertical="center"/>
    </xf>
    <xf numFmtId="0" fontId="11" fillId="2" borderId="41" xfId="0" applyFont="1" applyFill="1" applyBorder="1" applyAlignment="1" applyProtection="1">
      <alignment horizontal="center" vertical="center" wrapText="1"/>
    </xf>
    <xf numFmtId="0" fontId="11" fillId="2" borderId="34" xfId="0" applyFont="1" applyFill="1" applyBorder="1" applyAlignment="1" applyProtection="1">
      <alignment horizontal="center" vertical="center" wrapText="1"/>
    </xf>
    <xf numFmtId="0" fontId="11" fillId="2" borderId="42" xfId="0" applyFont="1" applyFill="1" applyBorder="1" applyAlignment="1" applyProtection="1">
      <alignment horizontal="center" vertical="center" wrapText="1"/>
    </xf>
    <xf numFmtId="0" fontId="0" fillId="3" borderId="33" xfId="0" applyFill="1" applyBorder="1" applyProtection="1">
      <alignment vertical="center"/>
    </xf>
    <xf numFmtId="0" fontId="0" fillId="3" borderId="34" xfId="0" applyFill="1" applyBorder="1" applyProtection="1">
      <alignment vertical="center"/>
    </xf>
    <xf numFmtId="176" fontId="18" fillId="3" borderId="34" xfId="0" applyNumberFormat="1" applyFont="1" applyFill="1" applyBorder="1" applyProtection="1">
      <alignment vertical="center"/>
    </xf>
    <xf numFmtId="0" fontId="11" fillId="3" borderId="34" xfId="0" applyFont="1" applyFill="1" applyBorder="1" applyProtection="1">
      <alignment vertical="center"/>
    </xf>
    <xf numFmtId="0" fontId="11" fillId="3" borderId="35" xfId="0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11" fillId="2" borderId="43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44" xfId="0" applyFont="1" applyFill="1" applyBorder="1" applyAlignment="1" applyProtection="1">
      <alignment horizontal="center" vertical="center" wrapText="1"/>
    </xf>
    <xf numFmtId="0" fontId="0" fillId="3" borderId="28" xfId="0" applyFill="1" applyBorder="1" applyProtection="1">
      <alignment vertical="center"/>
    </xf>
    <xf numFmtId="0" fontId="0" fillId="3" borderId="13" xfId="0" applyFill="1" applyBorder="1" applyProtection="1">
      <alignment vertical="center"/>
    </xf>
    <xf numFmtId="176" fontId="18" fillId="3" borderId="13" xfId="0" applyNumberFormat="1" applyFont="1" applyFill="1" applyBorder="1" applyProtection="1">
      <alignment vertical="center"/>
    </xf>
    <xf numFmtId="0" fontId="11" fillId="3" borderId="13" xfId="0" applyFont="1" applyFill="1" applyBorder="1" applyProtection="1">
      <alignment vertical="center"/>
    </xf>
    <xf numFmtId="0" fontId="11" fillId="3" borderId="14" xfId="0" applyFont="1" applyFill="1" applyBorder="1" applyProtection="1">
      <alignment vertical="center"/>
    </xf>
    <xf numFmtId="0" fontId="11" fillId="2" borderId="45" xfId="0" applyFont="1" applyFill="1" applyBorder="1" applyAlignment="1" applyProtection="1">
      <alignment vertical="center" wrapText="1"/>
    </xf>
    <xf numFmtId="0" fontId="11" fillId="2" borderId="29" xfId="0" applyFont="1" applyFill="1" applyBorder="1" applyAlignment="1" applyProtection="1">
      <alignment vertical="center" wrapText="1"/>
    </xf>
    <xf numFmtId="0" fontId="11" fillId="2" borderId="46" xfId="0" applyFont="1" applyFill="1" applyBorder="1" applyAlignment="1" applyProtection="1">
      <alignment vertical="center" wrapText="1"/>
    </xf>
    <xf numFmtId="0" fontId="0" fillId="3" borderId="29" xfId="0" applyFill="1" applyBorder="1" applyProtection="1">
      <alignment vertical="center"/>
    </xf>
    <xf numFmtId="176" fontId="3" fillId="3" borderId="29" xfId="0" applyNumberFormat="1" applyFont="1" applyFill="1" applyBorder="1" applyProtection="1">
      <alignment vertical="center"/>
    </xf>
    <xf numFmtId="0" fontId="11" fillId="3" borderId="29" xfId="0" applyFont="1" applyFill="1" applyBorder="1" applyProtection="1">
      <alignment vertical="center"/>
    </xf>
    <xf numFmtId="0" fontId="11" fillId="3" borderId="30" xfId="0" applyFont="1" applyFill="1" applyBorder="1" applyProtection="1">
      <alignment vertical="center"/>
    </xf>
    <xf numFmtId="0" fontId="5" fillId="0" borderId="0" xfId="0" applyFont="1" applyProtection="1">
      <alignment vertical="center"/>
    </xf>
    <xf numFmtId="0" fontId="9" fillId="2" borderId="37" xfId="0" applyFont="1" applyFill="1" applyBorder="1" applyAlignment="1" applyProtection="1">
      <alignment horizontal="center" vertical="center" wrapText="1"/>
    </xf>
    <xf numFmtId="0" fontId="9" fillId="2" borderId="31" xfId="0" applyFont="1" applyFill="1" applyBorder="1" applyAlignment="1" applyProtection="1">
      <alignment horizontal="center" vertical="center" wrapText="1"/>
    </xf>
    <xf numFmtId="0" fontId="9" fillId="2" borderId="38" xfId="0" applyFont="1" applyFill="1" applyBorder="1" applyAlignment="1" applyProtection="1">
      <alignment horizontal="center" vertical="center" wrapText="1"/>
    </xf>
    <xf numFmtId="0" fontId="30" fillId="3" borderId="36" xfId="0" applyFont="1" applyFill="1" applyBorder="1" applyAlignment="1" applyProtection="1">
      <alignment horizontal="center" vertical="center"/>
    </xf>
    <xf numFmtId="0" fontId="30" fillId="3" borderId="31" xfId="0" applyFont="1" applyFill="1" applyBorder="1" applyAlignment="1" applyProtection="1">
      <alignment horizontal="center" vertical="center"/>
    </xf>
    <xf numFmtId="176" fontId="4" fillId="3" borderId="31" xfId="0" applyNumberFormat="1" applyFont="1" applyFill="1" applyBorder="1" applyProtection="1">
      <alignment vertical="center"/>
    </xf>
    <xf numFmtId="0" fontId="11" fillId="3" borderId="31" xfId="0" applyFont="1" applyFill="1" applyBorder="1" applyProtection="1">
      <alignment vertical="center"/>
    </xf>
    <xf numFmtId="0" fontId="11" fillId="3" borderId="32" xfId="0" applyFont="1" applyFill="1" applyBorder="1" applyProtection="1">
      <alignment vertical="center"/>
    </xf>
    <xf numFmtId="0" fontId="8" fillId="0" borderId="0" xfId="0" applyFont="1" applyProtection="1">
      <alignment vertical="center"/>
    </xf>
    <xf numFmtId="0" fontId="11" fillId="2" borderId="52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horizontal="center" vertical="center"/>
    </xf>
    <xf numFmtId="0" fontId="11" fillId="2" borderId="54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0" fontId="11" fillId="2" borderId="39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right" vertical="center"/>
    </xf>
    <xf numFmtId="183" fontId="10" fillId="2" borderId="2" xfId="0" applyNumberFormat="1" applyFont="1" applyFill="1" applyBorder="1" applyAlignment="1" applyProtection="1">
      <alignment horizontal="right" vertical="center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176" fontId="12" fillId="3" borderId="2" xfId="0" applyNumberFormat="1" applyFont="1" applyFill="1" applyBorder="1" applyProtection="1">
      <alignment vertical="center"/>
    </xf>
    <xf numFmtId="0" fontId="11" fillId="3" borderId="3" xfId="0" applyFont="1" applyFill="1" applyBorder="1" applyProtection="1">
      <alignment vertical="center"/>
    </xf>
    <xf numFmtId="0" fontId="11" fillId="2" borderId="55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57" xfId="0" applyFont="1" applyFill="1" applyBorder="1" applyAlignment="1" applyProtection="1">
      <alignment horizontal="center" vertical="center"/>
    </xf>
    <xf numFmtId="0" fontId="11" fillId="2" borderId="58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right" vertical="center"/>
    </xf>
    <xf numFmtId="182" fontId="10" fillId="2" borderId="5" xfId="0" applyNumberFormat="1" applyFont="1" applyFill="1" applyBorder="1" applyAlignment="1" applyProtection="1">
      <alignment horizontal="right"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176" fontId="12" fillId="3" borderId="5" xfId="0" applyNumberFormat="1" applyFont="1" applyFill="1" applyBorder="1" applyProtection="1">
      <alignment vertical="center"/>
    </xf>
    <xf numFmtId="0" fontId="11" fillId="3" borderId="6" xfId="0" applyFont="1" applyFill="1" applyBorder="1" applyProtection="1">
      <alignment vertical="center"/>
    </xf>
    <xf numFmtId="0" fontId="9" fillId="0" borderId="27" xfId="0" applyFont="1" applyBorder="1" applyAlignment="1" applyProtection="1">
      <alignment vertical="center" wrapText="1"/>
    </xf>
    <xf numFmtId="0" fontId="20" fillId="2" borderId="62" xfId="0" applyFont="1" applyFill="1" applyBorder="1" applyAlignment="1" applyProtection="1">
      <alignment horizontal="center" vertical="center"/>
    </xf>
    <xf numFmtId="0" fontId="20" fillId="2" borderId="63" xfId="0" applyFont="1" applyFill="1" applyBorder="1" applyAlignment="1" applyProtection="1">
      <alignment horizontal="center" vertical="center"/>
    </xf>
    <xf numFmtId="0" fontId="20" fillId="2" borderId="64" xfId="0" applyFont="1" applyFill="1" applyBorder="1" applyAlignment="1" applyProtection="1">
      <alignment horizontal="center" vertical="center"/>
    </xf>
    <xf numFmtId="0" fontId="20" fillId="2" borderId="65" xfId="0" applyFont="1" applyFill="1" applyBorder="1" applyAlignment="1" applyProtection="1">
      <alignment horizontal="center" vertical="center"/>
    </xf>
    <xf numFmtId="0" fontId="20" fillId="2" borderId="52" xfId="0" applyFont="1" applyFill="1" applyBorder="1" applyAlignment="1" applyProtection="1">
      <alignment horizontal="center" vertical="center"/>
    </xf>
    <xf numFmtId="0" fontId="20" fillId="2" borderId="53" xfId="0" applyFont="1" applyFill="1" applyBorder="1" applyAlignment="1" applyProtection="1">
      <alignment horizontal="center" vertical="center"/>
    </xf>
    <xf numFmtId="0" fontId="20" fillId="2" borderId="54" xfId="0" applyFont="1" applyFill="1" applyBorder="1" applyAlignment="1" applyProtection="1">
      <alignment horizontal="center" vertical="center"/>
    </xf>
    <xf numFmtId="0" fontId="20" fillId="2" borderId="66" xfId="0" applyFont="1" applyFill="1" applyBorder="1" applyAlignment="1" applyProtection="1">
      <alignment horizontal="center" vertical="center"/>
    </xf>
    <xf numFmtId="0" fontId="11" fillId="2" borderId="59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vertical="center" wrapText="1"/>
    </xf>
    <xf numFmtId="0" fontId="10" fillId="2" borderId="48" xfId="0" applyFont="1" applyFill="1" applyBorder="1" applyAlignment="1" applyProtection="1">
      <alignment horizontal="center" vertical="center"/>
    </xf>
    <xf numFmtId="0" fontId="10" fillId="2" borderId="17" xfId="0" applyFont="1" applyFill="1" applyBorder="1" applyProtection="1">
      <alignment vertical="center"/>
    </xf>
    <xf numFmtId="0" fontId="10" fillId="2" borderId="17" xfId="0" applyFont="1" applyFill="1" applyBorder="1" applyAlignment="1" applyProtection="1">
      <alignment horizontal="right" vertical="center"/>
    </xf>
    <xf numFmtId="177" fontId="10" fillId="2" borderId="17" xfId="0" applyNumberFormat="1" applyFont="1" applyFill="1" applyBorder="1" applyAlignment="1" applyProtection="1">
      <alignment horizontal="left" vertical="center"/>
    </xf>
    <xf numFmtId="177" fontId="10" fillId="2" borderId="17" xfId="0" applyNumberFormat="1" applyFont="1" applyFill="1" applyBorder="1" applyAlignment="1" applyProtection="1">
      <alignment horizontal="left" vertical="center"/>
    </xf>
    <xf numFmtId="176" fontId="19" fillId="3" borderId="51" xfId="0" applyNumberFormat="1" applyFont="1" applyFill="1" applyBorder="1" applyProtection="1">
      <alignment vertical="center"/>
    </xf>
    <xf numFmtId="176" fontId="19" fillId="3" borderId="17" xfId="0" applyNumberFormat="1" applyFont="1" applyFill="1" applyBorder="1" applyProtection="1">
      <alignment vertical="center"/>
    </xf>
    <xf numFmtId="0" fontId="11" fillId="3" borderId="19" xfId="0" applyFont="1" applyFill="1" applyBorder="1" applyProtection="1">
      <alignment vertical="center"/>
    </xf>
    <xf numFmtId="0" fontId="11" fillId="3" borderId="18" xfId="0" applyFont="1" applyFill="1" applyBorder="1" applyProtection="1">
      <alignment vertical="center"/>
    </xf>
    <xf numFmtId="0" fontId="11" fillId="2" borderId="60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8" xfId="0" applyFont="1" applyFill="1" applyBorder="1" applyProtection="1">
      <alignment vertical="center"/>
    </xf>
    <xf numFmtId="0" fontId="10" fillId="2" borderId="8" xfId="0" applyFont="1" applyFill="1" applyBorder="1" applyAlignment="1" applyProtection="1">
      <alignment horizontal="right" vertical="center"/>
    </xf>
    <xf numFmtId="177" fontId="10" fillId="2" borderId="8" xfId="0" applyNumberFormat="1" applyFont="1" applyFill="1" applyBorder="1" applyAlignment="1" applyProtection="1">
      <alignment horizontal="left" vertical="center"/>
    </xf>
    <xf numFmtId="177" fontId="10" fillId="2" borderId="8" xfId="0" applyNumberFormat="1" applyFont="1" applyFill="1" applyBorder="1" applyAlignment="1" applyProtection="1">
      <alignment horizontal="left" vertical="center"/>
    </xf>
    <xf numFmtId="176" fontId="19" fillId="3" borderId="67" xfId="0" applyNumberFormat="1" applyFont="1" applyFill="1" applyBorder="1" applyProtection="1">
      <alignment vertical="center"/>
    </xf>
    <xf numFmtId="176" fontId="19" fillId="3" borderId="8" xfId="0" applyNumberFormat="1" applyFont="1" applyFill="1" applyBorder="1" applyProtection="1">
      <alignment vertical="center"/>
    </xf>
    <xf numFmtId="0" fontId="11" fillId="3" borderId="20" xfId="0" applyFont="1" applyFill="1" applyBorder="1" applyProtection="1">
      <alignment vertical="center"/>
    </xf>
    <xf numFmtId="0" fontId="11" fillId="3" borderId="10" xfId="0" applyFont="1" applyFill="1" applyBorder="1" applyProtection="1">
      <alignment vertical="center"/>
    </xf>
    <xf numFmtId="0" fontId="11" fillId="2" borderId="61" xfId="0" applyFont="1" applyFill="1" applyBorder="1" applyAlignment="1" applyProtection="1">
      <alignment horizontal="center" vertical="center"/>
    </xf>
    <xf numFmtId="0" fontId="0" fillId="2" borderId="50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176" fontId="19" fillId="3" borderId="68" xfId="0" applyNumberFormat="1" applyFont="1" applyFill="1" applyBorder="1" applyProtection="1">
      <alignment vertical="center"/>
    </xf>
    <xf numFmtId="176" fontId="19" fillId="3" borderId="0" xfId="0" applyNumberFormat="1" applyFont="1" applyFill="1" applyBorder="1" applyProtection="1">
      <alignment vertical="center"/>
    </xf>
    <xf numFmtId="0" fontId="11" fillId="3" borderId="23" xfId="0" applyFont="1" applyFill="1" applyBorder="1" applyProtection="1">
      <alignment vertical="center"/>
    </xf>
    <xf numFmtId="0" fontId="11" fillId="3" borderId="24" xfId="0" applyFont="1" applyFill="1" applyBorder="1" applyProtection="1">
      <alignment vertical="center"/>
    </xf>
    <xf numFmtId="0" fontId="11" fillId="2" borderId="71" xfId="0" applyFont="1" applyFill="1" applyBorder="1" applyAlignment="1" applyProtection="1">
      <alignment horizontal="center" vertical="center"/>
    </xf>
    <xf numFmtId="0" fontId="11" fillId="2" borderId="53" xfId="0" applyFont="1" applyFill="1" applyBorder="1" applyAlignment="1" applyProtection="1">
      <alignment vertical="center" wrapText="1"/>
    </xf>
    <xf numFmtId="0" fontId="10" fillId="2" borderId="69" xfId="0" applyFont="1" applyFill="1" applyBorder="1" applyAlignment="1" applyProtection="1">
      <alignment horizontal="center" vertical="center"/>
    </xf>
    <xf numFmtId="0" fontId="10" fillId="2" borderId="22" xfId="0" applyFont="1" applyFill="1" applyBorder="1" applyProtection="1">
      <alignment vertical="center"/>
    </xf>
    <xf numFmtId="0" fontId="10" fillId="2" borderId="22" xfId="0" applyFont="1" applyFill="1" applyBorder="1" applyAlignment="1" applyProtection="1">
      <alignment horizontal="right" vertical="center"/>
    </xf>
    <xf numFmtId="0" fontId="10" fillId="2" borderId="22" xfId="0" applyFont="1" applyFill="1" applyBorder="1" applyAlignment="1" applyProtection="1">
      <alignment horizontal="left" vertical="center"/>
    </xf>
    <xf numFmtId="0" fontId="10" fillId="2" borderId="22" xfId="0" applyFont="1" applyFill="1" applyBorder="1" applyAlignment="1" applyProtection="1">
      <alignment horizontal="left" vertical="center"/>
    </xf>
    <xf numFmtId="177" fontId="10" fillId="2" borderId="22" xfId="0" applyNumberFormat="1" applyFont="1" applyFill="1" applyBorder="1" applyAlignment="1" applyProtection="1">
      <alignment horizontal="left" vertical="center"/>
    </xf>
    <xf numFmtId="176" fontId="19" fillId="3" borderId="74" xfId="0" applyNumberFormat="1" applyFont="1" applyFill="1" applyBorder="1" applyProtection="1">
      <alignment vertical="center"/>
    </xf>
    <xf numFmtId="176" fontId="19" fillId="3" borderId="22" xfId="0" applyNumberFormat="1" applyFont="1" applyFill="1" applyBorder="1" applyProtection="1">
      <alignment vertical="center"/>
    </xf>
    <xf numFmtId="0" fontId="11" fillId="3" borderId="26" xfId="0" applyFont="1" applyFill="1" applyBorder="1" applyProtection="1">
      <alignment vertical="center"/>
    </xf>
    <xf numFmtId="0" fontId="11" fillId="3" borderId="11" xfId="0" applyFont="1" applyFill="1" applyBorder="1" applyProtection="1">
      <alignment vertical="center"/>
    </xf>
    <xf numFmtId="0" fontId="10" fillId="2" borderId="8" xfId="0" applyFont="1" applyFill="1" applyBorder="1" applyAlignment="1" applyProtection="1">
      <alignment horizontal="left" vertical="center"/>
    </xf>
    <xf numFmtId="0" fontId="10" fillId="2" borderId="8" xfId="0" applyFont="1" applyFill="1" applyBorder="1" applyAlignment="1" applyProtection="1">
      <alignment horizontal="left" vertical="center"/>
    </xf>
    <xf numFmtId="0" fontId="11" fillId="2" borderId="72" xfId="0" applyFont="1" applyFill="1" applyBorder="1" applyAlignment="1" applyProtection="1">
      <alignment horizontal="center" vertical="center"/>
    </xf>
    <xf numFmtId="0" fontId="11" fillId="2" borderId="27" xfId="0" applyFont="1" applyFill="1" applyBorder="1" applyAlignment="1" applyProtection="1">
      <alignment vertical="center" wrapText="1"/>
    </xf>
    <xf numFmtId="0" fontId="0" fillId="2" borderId="70" xfId="0" applyFill="1" applyBorder="1" applyAlignment="1" applyProtection="1">
      <alignment horizontal="center" vertical="center"/>
    </xf>
    <xf numFmtId="0" fontId="0" fillId="2" borderId="27" xfId="0" applyFill="1" applyBorder="1" applyAlignment="1" applyProtection="1">
      <alignment horizontal="center" vertical="center"/>
    </xf>
    <xf numFmtId="176" fontId="19" fillId="3" borderId="55" xfId="0" applyNumberFormat="1" applyFont="1" applyFill="1" applyBorder="1" applyProtection="1">
      <alignment vertical="center"/>
    </xf>
    <xf numFmtId="176" fontId="19" fillId="3" borderId="27" xfId="0" applyNumberFormat="1" applyFont="1" applyFill="1" applyBorder="1" applyProtection="1">
      <alignment vertical="center"/>
    </xf>
    <xf numFmtId="0" fontId="11" fillId="3" borderId="21" xfId="0" applyFont="1" applyFill="1" applyBorder="1" applyProtection="1">
      <alignment vertical="center"/>
    </xf>
    <xf numFmtId="0" fontId="11" fillId="3" borderId="15" xfId="0" applyFont="1" applyFill="1" applyBorder="1" applyProtection="1">
      <alignment vertical="center"/>
    </xf>
    <xf numFmtId="0" fontId="11" fillId="2" borderId="50" xfId="0" applyFont="1" applyFill="1" applyBorder="1" applyAlignment="1" applyProtection="1">
      <alignment vertical="center" wrapText="1"/>
    </xf>
    <xf numFmtId="0" fontId="10" fillId="2" borderId="73" xfId="0" applyFont="1" applyFill="1" applyBorder="1" applyAlignment="1" applyProtection="1">
      <alignment horizontal="center" vertical="center"/>
    </xf>
    <xf numFmtId="0" fontId="10" fillId="2" borderId="7" xfId="0" applyFont="1" applyFill="1" applyBorder="1" applyProtection="1">
      <alignment vertical="center"/>
    </xf>
    <xf numFmtId="0" fontId="10" fillId="2" borderId="7" xfId="0" applyFont="1" applyFill="1" applyBorder="1" applyAlignment="1" applyProtection="1">
      <alignment horizontal="right" vertical="center"/>
    </xf>
    <xf numFmtId="177" fontId="10" fillId="2" borderId="7" xfId="0" applyNumberFormat="1" applyFont="1" applyFill="1" applyBorder="1" applyAlignment="1" applyProtection="1">
      <alignment horizontal="left" vertical="center"/>
    </xf>
    <xf numFmtId="176" fontId="19" fillId="3" borderId="76" xfId="0" applyNumberFormat="1" applyFont="1" applyFill="1" applyBorder="1" applyProtection="1">
      <alignment vertical="center"/>
    </xf>
    <xf numFmtId="176" fontId="19" fillId="3" borderId="7" xfId="0" applyNumberFormat="1" applyFont="1" applyFill="1" applyBorder="1" applyProtection="1">
      <alignment vertical="center"/>
    </xf>
    <xf numFmtId="0" fontId="11" fillId="3" borderId="25" xfId="0" applyFont="1" applyFill="1" applyBorder="1" applyProtection="1">
      <alignment vertical="center"/>
    </xf>
    <xf numFmtId="0" fontId="11" fillId="3" borderId="9" xfId="0" applyFont="1" applyFill="1" applyBorder="1" applyProtection="1">
      <alignment vertical="center"/>
    </xf>
    <xf numFmtId="0" fontId="11" fillId="2" borderId="70" xfId="0" applyFont="1" applyFill="1" applyBorder="1" applyAlignment="1" applyProtection="1">
      <alignment vertical="center" wrapText="1"/>
    </xf>
    <xf numFmtId="0" fontId="11" fillId="2" borderId="75" xfId="0" applyFont="1" applyFill="1" applyBorder="1" applyAlignment="1" applyProtection="1">
      <alignment vertical="center" wrapText="1"/>
    </xf>
    <xf numFmtId="0" fontId="10" fillId="2" borderId="26" xfId="0" applyFont="1" applyFill="1" applyBorder="1" applyAlignment="1" applyProtection="1">
      <alignment horizontal="left" vertical="center"/>
    </xf>
    <xf numFmtId="176" fontId="13" fillId="3" borderId="22" xfId="0" applyNumberFormat="1" applyFont="1" applyFill="1" applyBorder="1" applyProtection="1">
      <alignment vertical="center"/>
    </xf>
    <xf numFmtId="176" fontId="12" fillId="3" borderId="22" xfId="0" applyNumberFormat="1" applyFont="1" applyFill="1" applyBorder="1" applyProtection="1">
      <alignment vertical="center"/>
    </xf>
    <xf numFmtId="0" fontId="10" fillId="2" borderId="20" xfId="0" applyFont="1" applyFill="1" applyBorder="1" applyAlignment="1" applyProtection="1">
      <alignment horizontal="left" vertical="center"/>
    </xf>
    <xf numFmtId="176" fontId="13" fillId="3" borderId="8" xfId="0" applyNumberFormat="1" applyFont="1" applyFill="1" applyBorder="1" applyProtection="1">
      <alignment vertical="center"/>
    </xf>
    <xf numFmtId="176" fontId="12" fillId="3" borderId="8" xfId="0" applyNumberFormat="1" applyFont="1" applyFill="1" applyBorder="1" applyProtection="1">
      <alignment vertical="center"/>
    </xf>
    <xf numFmtId="176" fontId="12" fillId="3" borderId="27" xfId="0" applyNumberFormat="1" applyFont="1" applyFill="1" applyBorder="1" applyProtection="1">
      <alignment vertical="center"/>
    </xf>
    <xf numFmtId="176" fontId="19" fillId="3" borderId="5" xfId="0" applyNumberFormat="1" applyFont="1" applyFill="1" applyBorder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0" fillId="0" borderId="0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center" vertical="center"/>
    </xf>
    <xf numFmtId="176" fontId="12" fillId="0" borderId="0" xfId="0" applyNumberFormat="1" applyFont="1" applyFill="1" applyBorder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0" fillId="0" borderId="0" xfId="0" applyFill="1" applyProtection="1">
      <alignment vertical="center"/>
    </xf>
    <xf numFmtId="0" fontId="15" fillId="2" borderId="37" xfId="0" applyFont="1" applyFill="1" applyBorder="1" applyAlignment="1" applyProtection="1">
      <alignment horizontal="center"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38" xfId="0" applyFont="1" applyFill="1" applyBorder="1" applyAlignment="1" applyProtection="1">
      <alignment horizontal="center" vertical="center"/>
    </xf>
    <xf numFmtId="176" fontId="0" fillId="3" borderId="36" xfId="0" applyNumberFormat="1" applyFill="1" applyBorder="1" applyProtection="1">
      <alignment vertical="center"/>
    </xf>
    <xf numFmtId="176" fontId="0" fillId="3" borderId="31" xfId="0" applyNumberFormat="1" applyFill="1" applyBorder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Protection="1">
      <alignment vertical="center"/>
    </xf>
    <xf numFmtId="0" fontId="9" fillId="4" borderId="12" xfId="0" applyFont="1" applyFill="1" applyBorder="1" applyProtection="1">
      <alignment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40" xfId="0" applyFont="1" applyFill="1" applyBorder="1" applyAlignment="1" applyProtection="1">
      <alignment horizontal="center" vertical="center"/>
    </xf>
    <xf numFmtId="0" fontId="0" fillId="3" borderId="39" xfId="0" applyFill="1" applyBorder="1" applyProtection="1">
      <alignment vertical="center"/>
    </xf>
    <xf numFmtId="0" fontId="0" fillId="3" borderId="2" xfId="0" applyFill="1" applyBorder="1" applyProtection="1">
      <alignment vertical="center"/>
    </xf>
    <xf numFmtId="0" fontId="16" fillId="4" borderId="2" xfId="0" applyFont="1" applyFill="1" applyBorder="1" applyProtection="1">
      <alignment vertical="center"/>
    </xf>
    <xf numFmtId="0" fontId="11" fillId="3" borderId="2" xfId="0" applyFont="1" applyFill="1" applyBorder="1" applyProtection="1">
      <alignment vertical="center"/>
    </xf>
    <xf numFmtId="0" fontId="14" fillId="2" borderId="43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2" borderId="44" xfId="0" applyFont="1" applyFill="1" applyBorder="1" applyAlignment="1" applyProtection="1">
      <alignment horizontal="center" vertical="center"/>
    </xf>
    <xf numFmtId="0" fontId="0" fillId="3" borderId="28" xfId="0" applyFill="1" applyBorder="1" applyProtection="1">
      <alignment vertical="center"/>
    </xf>
    <xf numFmtId="0" fontId="0" fillId="3" borderId="13" xfId="0" applyFill="1" applyBorder="1" applyProtection="1">
      <alignment vertical="center"/>
    </xf>
    <xf numFmtId="0" fontId="16" fillId="4" borderId="13" xfId="0" applyFont="1" applyFill="1" applyBorder="1" applyProtection="1">
      <alignment vertical="center"/>
    </xf>
    <xf numFmtId="0" fontId="11" fillId="2" borderId="45" xfId="0" applyFont="1" applyFill="1" applyBorder="1" applyProtection="1">
      <alignment vertical="center"/>
    </xf>
    <xf numFmtId="0" fontId="11" fillId="2" borderId="29" xfId="0" applyFont="1" applyFill="1" applyBorder="1" applyProtection="1">
      <alignment vertical="center"/>
    </xf>
    <xf numFmtId="0" fontId="11" fillId="2" borderId="46" xfId="0" applyFont="1" applyFill="1" applyBorder="1" applyProtection="1">
      <alignment vertical="center"/>
    </xf>
    <xf numFmtId="0" fontId="17" fillId="3" borderId="47" xfId="0" applyFont="1" applyFill="1" applyBorder="1" applyAlignment="1" applyProtection="1">
      <alignment vertical="center" wrapText="1"/>
    </xf>
    <xf numFmtId="0" fontId="17" fillId="3" borderId="29" xfId="0" applyFont="1" applyFill="1" applyBorder="1" applyAlignment="1" applyProtection="1">
      <alignment vertical="center" wrapText="1"/>
    </xf>
    <xf numFmtId="0" fontId="17" fillId="3" borderId="30" xfId="0" applyFont="1" applyFill="1" applyBorder="1" applyAlignment="1" applyProtection="1">
      <alignment vertical="center" wrapText="1"/>
    </xf>
    <xf numFmtId="176" fontId="18" fillId="4" borderId="31" xfId="0" applyNumberFormat="1" applyFont="1" applyFill="1" applyBorder="1" applyProtection="1">
      <alignment vertical="center"/>
      <protection locked="0"/>
    </xf>
  </cellXfs>
  <cellStyles count="2">
    <cellStyle name="標準" xfId="0" builtinId="0"/>
    <cellStyle name="標準 2" xfId="1" xr:uid="{329622FC-7E00-443D-9C66-71026CD47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6"/>
  <sheetViews>
    <sheetView showGridLines="0" showRowColHeaders="0" tabSelected="1" zoomScale="80" zoomScaleNormal="80" workbookViewId="0">
      <selection activeCell="P9" sqref="P9:S9"/>
    </sheetView>
  </sheetViews>
  <sheetFormatPr defaultRowHeight="13.5" x14ac:dyDescent="0.15"/>
  <cols>
    <col min="1" max="1" width="1.25" style="113" customWidth="1"/>
    <col min="2" max="13" width="3.75" style="113" customWidth="1"/>
    <col min="14" max="14" width="4.375" style="113" customWidth="1"/>
    <col min="15" max="16" width="3.75" style="113" customWidth="1"/>
    <col min="17" max="17" width="3.875" style="113" customWidth="1"/>
    <col min="18" max="19" width="3.625" style="113" customWidth="1"/>
    <col min="20" max="21" width="3.75" style="113" customWidth="1"/>
    <col min="22" max="22" width="3.75" style="113" hidden="1" customWidth="1"/>
    <col min="23" max="29" width="3.75" style="113" customWidth="1"/>
    <col min="30" max="16384" width="9" style="113"/>
  </cols>
  <sheetData>
    <row r="1" spans="1:27" ht="28.5" x14ac:dyDescent="0.15">
      <c r="A1" s="263" t="s">
        <v>85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</row>
    <row r="2" spans="1:27" ht="13.5" customHeight="1" x14ac:dyDescent="0.15">
      <c r="A2" s="264"/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</row>
    <row r="4" spans="1:27" x14ac:dyDescent="0.15">
      <c r="B4" s="265" t="s">
        <v>24</v>
      </c>
      <c r="C4" s="265"/>
      <c r="D4" s="265"/>
      <c r="E4" s="266"/>
      <c r="F4" s="265" t="s">
        <v>87</v>
      </c>
      <c r="G4" s="265"/>
      <c r="H4" s="265"/>
      <c r="I4" s="265"/>
      <c r="J4" s="265"/>
      <c r="K4" s="265"/>
      <c r="L4" s="265"/>
    </row>
    <row r="5" spans="1:27" ht="7.5" customHeight="1" thickBot="1" x14ac:dyDescent="0.2"/>
    <row r="6" spans="1:27" ht="30" hidden="1" customHeight="1" x14ac:dyDescent="0.15">
      <c r="B6" s="267" t="s">
        <v>13</v>
      </c>
      <c r="C6" s="268"/>
      <c r="D6" s="268"/>
      <c r="E6" s="268"/>
      <c r="F6" s="268"/>
      <c r="G6" s="268"/>
      <c r="H6" s="268"/>
      <c r="I6" s="269"/>
      <c r="J6" s="270"/>
      <c r="K6" s="271"/>
      <c r="L6" s="271"/>
      <c r="M6" s="271"/>
      <c r="N6" s="271"/>
      <c r="O6" s="271"/>
      <c r="P6" s="271"/>
      <c r="Q6" s="271"/>
      <c r="R6" s="272"/>
      <c r="S6" s="272"/>
      <c r="T6" s="273" t="s">
        <v>4</v>
      </c>
      <c r="U6" s="160"/>
      <c r="V6" s="138"/>
      <c r="W6" s="138"/>
      <c r="X6" s="138">
        <f>IF(R6&gt;=15,1,0)</f>
        <v>0</v>
      </c>
    </row>
    <row r="7" spans="1:27" ht="30" hidden="1" customHeight="1" x14ac:dyDescent="0.15">
      <c r="B7" s="274" t="s">
        <v>14</v>
      </c>
      <c r="C7" s="275"/>
      <c r="D7" s="275"/>
      <c r="E7" s="275"/>
      <c r="F7" s="275"/>
      <c r="G7" s="275"/>
      <c r="H7" s="275"/>
      <c r="I7" s="276"/>
      <c r="J7" s="277"/>
      <c r="K7" s="278"/>
      <c r="L7" s="278"/>
      <c r="M7" s="278"/>
      <c r="N7" s="278"/>
      <c r="O7" s="278"/>
      <c r="P7" s="278"/>
      <c r="Q7" s="278"/>
      <c r="R7" s="279"/>
      <c r="S7" s="279"/>
      <c r="T7" s="129" t="s">
        <v>3</v>
      </c>
      <c r="U7" s="130"/>
      <c r="V7" s="138"/>
      <c r="W7" s="138"/>
      <c r="X7" s="138">
        <f>IF(R7&gt;=55,1,0)</f>
        <v>0</v>
      </c>
    </row>
    <row r="8" spans="1:27" ht="30" hidden="1" customHeight="1" thickBot="1" x14ac:dyDescent="0.2">
      <c r="B8" s="280" t="s">
        <v>9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2"/>
      <c r="N8" s="1"/>
      <c r="O8" s="283" t="s">
        <v>10</v>
      </c>
      <c r="P8" s="284"/>
      <c r="Q8" s="284"/>
      <c r="R8" s="284"/>
      <c r="S8" s="284"/>
      <c r="T8" s="284"/>
      <c r="U8" s="285"/>
      <c r="V8" s="2" t="b">
        <v>0</v>
      </c>
      <c r="W8" s="2"/>
      <c r="X8" s="138">
        <f>IF(V8=TRUE,1,0)</f>
        <v>0</v>
      </c>
    </row>
    <row r="9" spans="1:27" ht="36.75" customHeight="1" thickTop="1" thickBot="1" x14ac:dyDescent="0.2">
      <c r="B9" s="258" t="s">
        <v>88</v>
      </c>
      <c r="C9" s="259"/>
      <c r="D9" s="259"/>
      <c r="E9" s="259"/>
      <c r="F9" s="259"/>
      <c r="G9" s="259"/>
      <c r="H9" s="259"/>
      <c r="I9" s="259"/>
      <c r="J9" s="259"/>
      <c r="K9" s="259"/>
      <c r="L9" s="260"/>
      <c r="M9" s="261"/>
      <c r="N9" s="262"/>
      <c r="O9" s="262"/>
      <c r="P9" s="286">
        <v>410000</v>
      </c>
      <c r="Q9" s="286"/>
      <c r="R9" s="286"/>
      <c r="S9" s="286"/>
      <c r="T9" s="145" t="s">
        <v>2</v>
      </c>
      <c r="U9" s="146"/>
      <c r="W9" s="122" t="s">
        <v>5</v>
      </c>
      <c r="X9" s="122"/>
    </row>
    <row r="10" spans="1:27" ht="30" hidden="1" customHeight="1" x14ac:dyDescent="0.15">
      <c r="B10" s="114" t="s">
        <v>15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6"/>
      <c r="M10" s="117"/>
      <c r="N10" s="118"/>
      <c r="O10" s="118"/>
      <c r="P10" s="119">
        <f>INT(P9-(P9*0.3))</f>
        <v>287000</v>
      </c>
      <c r="Q10" s="119"/>
      <c r="R10" s="119"/>
      <c r="S10" s="119"/>
      <c r="T10" s="120" t="s">
        <v>2</v>
      </c>
      <c r="U10" s="121"/>
      <c r="W10" s="122" t="s">
        <v>12</v>
      </c>
      <c r="X10" s="122"/>
    </row>
    <row r="11" spans="1:27" ht="41.25" customHeight="1" thickTop="1" x14ac:dyDescent="0.15">
      <c r="B11" s="123" t="s">
        <v>34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5"/>
      <c r="M11" s="126"/>
      <c r="N11" s="127"/>
      <c r="O11" s="127"/>
      <c r="P11" s="128">
        <v>380000</v>
      </c>
      <c r="Q11" s="128"/>
      <c r="R11" s="128"/>
      <c r="S11" s="128"/>
      <c r="T11" s="129" t="s">
        <v>2</v>
      </c>
      <c r="U11" s="130"/>
      <c r="W11" s="122" t="s">
        <v>79</v>
      </c>
      <c r="X11" s="122"/>
    </row>
    <row r="12" spans="1:27" ht="65.25" customHeight="1" thickBot="1" x14ac:dyDescent="0.2">
      <c r="B12" s="131" t="s">
        <v>81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3"/>
      <c r="M12" s="134"/>
      <c r="N12" s="134"/>
      <c r="O12" s="134"/>
      <c r="P12" s="135">
        <f>MIN(P9,P11)</f>
        <v>380000</v>
      </c>
      <c r="Q12" s="135"/>
      <c r="R12" s="135"/>
      <c r="S12" s="135"/>
      <c r="T12" s="136" t="s">
        <v>2</v>
      </c>
      <c r="U12" s="137"/>
      <c r="W12" s="122"/>
      <c r="X12" s="122"/>
      <c r="Y12" s="138">
        <v>1</v>
      </c>
    </row>
    <row r="13" spans="1:27" ht="45.75" customHeight="1" thickTop="1" thickBot="1" x14ac:dyDescent="0.2">
      <c r="B13" s="139" t="s">
        <v>33</v>
      </c>
      <c r="C13" s="140"/>
      <c r="D13" s="140"/>
      <c r="E13" s="140"/>
      <c r="F13" s="140"/>
      <c r="G13" s="140"/>
      <c r="H13" s="140"/>
      <c r="I13" s="140"/>
      <c r="J13" s="140"/>
      <c r="K13" s="140"/>
      <c r="L13" s="141"/>
      <c r="M13" s="142" t="str">
        <f>LOOKUP(P12,'R410等級表'!A5:B54,'R410等級表'!E5:E54)</f>
        <v>第26級</v>
      </c>
      <c r="N13" s="143"/>
      <c r="O13" s="143"/>
      <c r="P13" s="144">
        <f>LOOKUP(P12,'R410等級表'!A5:B54,'R410等級表'!C5:C54)</f>
        <v>380000</v>
      </c>
      <c r="Q13" s="144"/>
      <c r="R13" s="144"/>
      <c r="S13" s="144"/>
      <c r="T13" s="145" t="s">
        <v>2</v>
      </c>
      <c r="U13" s="146"/>
      <c r="W13" s="122" t="s">
        <v>80</v>
      </c>
    </row>
    <row r="14" spans="1:27" ht="19.5" customHeight="1" thickTop="1" thickBot="1" x14ac:dyDescent="0.2">
      <c r="B14" s="147" t="s">
        <v>144</v>
      </c>
    </row>
    <row r="15" spans="1:27" ht="26.25" customHeight="1" x14ac:dyDescent="0.15">
      <c r="B15" s="148" t="s">
        <v>16</v>
      </c>
      <c r="C15" s="149"/>
      <c r="D15" s="149"/>
      <c r="E15" s="149"/>
      <c r="F15" s="149"/>
      <c r="G15" s="149"/>
      <c r="H15" s="149"/>
      <c r="I15" s="150"/>
      <c r="J15" s="151" t="s">
        <v>0</v>
      </c>
      <c r="K15" s="152"/>
      <c r="L15" s="153" t="s">
        <v>7</v>
      </c>
      <c r="M15" s="154" t="s">
        <v>82</v>
      </c>
      <c r="N15" s="155" t="s">
        <v>6</v>
      </c>
      <c r="O15" s="156">
        <v>9.3200000000000005E-2</v>
      </c>
      <c r="P15" s="156"/>
      <c r="Q15" s="156"/>
      <c r="R15" s="157" t="s">
        <v>23</v>
      </c>
      <c r="S15" s="154"/>
      <c r="T15" s="158" t="s">
        <v>11</v>
      </c>
      <c r="U15" s="159">
        <f>INT(P13*O15)</f>
        <v>35416</v>
      </c>
      <c r="V15" s="159"/>
      <c r="W15" s="159"/>
      <c r="X15" s="159"/>
      <c r="Y15" s="159"/>
      <c r="Z15" s="160" t="s">
        <v>2</v>
      </c>
    </row>
    <row r="16" spans="1:27" ht="26.25" customHeight="1" thickBot="1" x14ac:dyDescent="0.2">
      <c r="B16" s="161"/>
      <c r="C16" s="162"/>
      <c r="D16" s="162"/>
      <c r="E16" s="162"/>
      <c r="F16" s="162"/>
      <c r="G16" s="162"/>
      <c r="H16" s="162"/>
      <c r="I16" s="163"/>
      <c r="J16" s="164" t="s">
        <v>1</v>
      </c>
      <c r="K16" s="165"/>
      <c r="L16" s="166" t="s">
        <v>7</v>
      </c>
      <c r="M16" s="167" t="s">
        <v>82</v>
      </c>
      <c r="N16" s="168" t="s">
        <v>6</v>
      </c>
      <c r="O16" s="169">
        <v>1.592E-2</v>
      </c>
      <c r="P16" s="169"/>
      <c r="Q16" s="169"/>
      <c r="R16" s="170" t="s">
        <v>23</v>
      </c>
      <c r="S16" s="167"/>
      <c r="T16" s="171" t="s">
        <v>22</v>
      </c>
      <c r="U16" s="172">
        <f>INT(P13*O16)</f>
        <v>6049</v>
      </c>
      <c r="V16" s="172"/>
      <c r="W16" s="172"/>
      <c r="X16" s="172"/>
      <c r="Y16" s="172"/>
      <c r="Z16" s="173" t="s">
        <v>2</v>
      </c>
    </row>
    <row r="17" spans="2:26" ht="18.75" customHeight="1" x14ac:dyDescent="0.15">
      <c r="B17" s="147" t="s">
        <v>145</v>
      </c>
    </row>
    <row r="19" spans="2:26" ht="30" customHeight="1" thickBot="1" x14ac:dyDescent="0.2">
      <c r="B19" s="174" t="s">
        <v>32</v>
      </c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</row>
    <row r="20" spans="2:26" ht="30" customHeight="1" thickBot="1" x14ac:dyDescent="0.2">
      <c r="B20" s="175" t="s">
        <v>8</v>
      </c>
      <c r="C20" s="176"/>
      <c r="D20" s="176"/>
      <c r="E20" s="176"/>
      <c r="F20" s="176"/>
      <c r="G20" s="177" t="s">
        <v>29</v>
      </c>
      <c r="H20" s="176"/>
      <c r="I20" s="176"/>
      <c r="J20" s="176"/>
      <c r="K20" s="176"/>
      <c r="L20" s="176"/>
      <c r="M20" s="176"/>
      <c r="N20" s="176"/>
      <c r="O20" s="178"/>
      <c r="P20" s="179" t="s">
        <v>28</v>
      </c>
      <c r="Q20" s="180"/>
      <c r="R20" s="180"/>
      <c r="S20" s="180"/>
      <c r="T20" s="181"/>
      <c r="U20" s="180" t="s">
        <v>86</v>
      </c>
      <c r="V20" s="180"/>
      <c r="W20" s="180"/>
      <c r="X20" s="180"/>
      <c r="Y20" s="180"/>
      <c r="Z20" s="182"/>
    </row>
    <row r="21" spans="2:26" ht="22.5" customHeight="1" thickTop="1" x14ac:dyDescent="0.15">
      <c r="B21" s="183">
        <v>1</v>
      </c>
      <c r="C21" s="184" t="s">
        <v>26</v>
      </c>
      <c r="D21" s="184"/>
      <c r="E21" s="184"/>
      <c r="F21" s="184"/>
      <c r="G21" s="185" t="s">
        <v>0</v>
      </c>
      <c r="H21" s="185"/>
      <c r="I21" s="186" t="s">
        <v>83</v>
      </c>
      <c r="J21" s="187" t="s">
        <v>17</v>
      </c>
      <c r="K21" s="188">
        <v>11.748502</v>
      </c>
      <c r="L21" s="188"/>
      <c r="M21" s="188"/>
      <c r="N21" s="188"/>
      <c r="O21" s="189"/>
      <c r="P21" s="190">
        <f>ROUND($U$15*K21,0)</f>
        <v>416085</v>
      </c>
      <c r="Q21" s="191"/>
      <c r="R21" s="191"/>
      <c r="S21" s="191"/>
      <c r="T21" s="192" t="s">
        <v>2</v>
      </c>
      <c r="U21" s="191">
        <f>P21</f>
        <v>416085</v>
      </c>
      <c r="V21" s="191"/>
      <c r="W21" s="191"/>
      <c r="X21" s="191"/>
      <c r="Y21" s="191"/>
      <c r="Z21" s="193" t="s">
        <v>2</v>
      </c>
    </row>
    <row r="22" spans="2:26" ht="22.5" customHeight="1" x14ac:dyDescent="0.15">
      <c r="B22" s="194"/>
      <c r="C22" s="184"/>
      <c r="D22" s="184"/>
      <c r="E22" s="184"/>
      <c r="F22" s="184"/>
      <c r="G22" s="195" t="s">
        <v>1</v>
      </c>
      <c r="H22" s="195"/>
      <c r="I22" s="196" t="s">
        <v>84</v>
      </c>
      <c r="J22" s="197" t="s">
        <v>18</v>
      </c>
      <c r="K22" s="198">
        <f>K21</f>
        <v>11.748502</v>
      </c>
      <c r="L22" s="198"/>
      <c r="M22" s="198"/>
      <c r="N22" s="198"/>
      <c r="O22" s="199"/>
      <c r="P22" s="200">
        <f>ROUND($U$16*K22,0)</f>
        <v>71067</v>
      </c>
      <c r="Q22" s="201"/>
      <c r="R22" s="201"/>
      <c r="S22" s="201"/>
      <c r="T22" s="202" t="s">
        <v>2</v>
      </c>
      <c r="U22" s="201">
        <f>P22</f>
        <v>71067</v>
      </c>
      <c r="V22" s="201"/>
      <c r="W22" s="201"/>
      <c r="X22" s="201"/>
      <c r="Y22" s="201"/>
      <c r="Z22" s="203" t="s">
        <v>2</v>
      </c>
    </row>
    <row r="23" spans="2:26" ht="22.5" customHeight="1" thickBot="1" x14ac:dyDescent="0.2">
      <c r="B23" s="204"/>
      <c r="C23" s="184"/>
      <c r="D23" s="184"/>
      <c r="E23" s="184"/>
      <c r="F23" s="184"/>
      <c r="G23" s="205" t="s">
        <v>27</v>
      </c>
      <c r="H23" s="206"/>
      <c r="I23" s="206"/>
      <c r="J23" s="206"/>
      <c r="K23" s="206"/>
      <c r="L23" s="206"/>
      <c r="M23" s="206"/>
      <c r="N23" s="206"/>
      <c r="O23" s="206"/>
      <c r="P23" s="207">
        <f>P21+P22</f>
        <v>487152</v>
      </c>
      <c r="Q23" s="208"/>
      <c r="R23" s="208"/>
      <c r="S23" s="208"/>
      <c r="T23" s="209" t="s">
        <v>2</v>
      </c>
      <c r="U23" s="208">
        <f>U21+U22</f>
        <v>487152</v>
      </c>
      <c r="V23" s="208"/>
      <c r="W23" s="208"/>
      <c r="X23" s="208"/>
      <c r="Y23" s="208"/>
      <c r="Z23" s="210" t="s">
        <v>2</v>
      </c>
    </row>
    <row r="24" spans="2:26" ht="22.5" customHeight="1" x14ac:dyDescent="0.15">
      <c r="B24" s="211">
        <v>2</v>
      </c>
      <c r="C24" s="212" t="s">
        <v>30</v>
      </c>
      <c r="D24" s="212"/>
      <c r="E24" s="212"/>
      <c r="F24" s="212"/>
      <c r="G24" s="213" t="s">
        <v>0</v>
      </c>
      <c r="H24" s="213"/>
      <c r="I24" s="214" t="s">
        <v>83</v>
      </c>
      <c r="J24" s="215" t="s">
        <v>17</v>
      </c>
      <c r="K24" s="216">
        <v>5.9318472</v>
      </c>
      <c r="L24" s="216"/>
      <c r="M24" s="216"/>
      <c r="N24" s="217" t="s">
        <v>25</v>
      </c>
      <c r="O24" s="218"/>
      <c r="P24" s="219">
        <f>ROUND($U$15*K24,0)*2</f>
        <v>420164</v>
      </c>
      <c r="Q24" s="220"/>
      <c r="R24" s="220"/>
      <c r="S24" s="220"/>
      <c r="T24" s="221" t="s">
        <v>2</v>
      </c>
      <c r="U24" s="220">
        <f>P24/2</f>
        <v>210082</v>
      </c>
      <c r="V24" s="220"/>
      <c r="W24" s="220"/>
      <c r="X24" s="220"/>
      <c r="Y24" s="220"/>
      <c r="Z24" s="222" t="s">
        <v>2</v>
      </c>
    </row>
    <row r="25" spans="2:26" ht="22.5" customHeight="1" x14ac:dyDescent="0.15">
      <c r="B25" s="194"/>
      <c r="C25" s="184"/>
      <c r="D25" s="184"/>
      <c r="E25" s="184"/>
      <c r="F25" s="184"/>
      <c r="G25" s="195" t="s">
        <v>1</v>
      </c>
      <c r="H25" s="195"/>
      <c r="I25" s="196" t="s">
        <v>84</v>
      </c>
      <c r="J25" s="197" t="s">
        <v>18</v>
      </c>
      <c r="K25" s="223">
        <f>K24</f>
        <v>5.9318472</v>
      </c>
      <c r="L25" s="223"/>
      <c r="M25" s="223"/>
      <c r="N25" s="224" t="s">
        <v>25</v>
      </c>
      <c r="O25" s="199"/>
      <c r="P25" s="200">
        <f>ROUND($U$16*K25,0)*2</f>
        <v>71764</v>
      </c>
      <c r="Q25" s="201"/>
      <c r="R25" s="201"/>
      <c r="S25" s="201"/>
      <c r="T25" s="202" t="s">
        <v>2</v>
      </c>
      <c r="U25" s="201">
        <f>P25/2</f>
        <v>35882</v>
      </c>
      <c r="V25" s="201"/>
      <c r="W25" s="201"/>
      <c r="X25" s="201"/>
      <c r="Y25" s="201"/>
      <c r="Z25" s="203" t="s">
        <v>2</v>
      </c>
    </row>
    <row r="26" spans="2:26" ht="22.5" customHeight="1" thickBot="1" x14ac:dyDescent="0.2">
      <c r="B26" s="225"/>
      <c r="C26" s="226"/>
      <c r="D26" s="226"/>
      <c r="E26" s="226"/>
      <c r="F26" s="226"/>
      <c r="G26" s="227" t="s">
        <v>27</v>
      </c>
      <c r="H26" s="228"/>
      <c r="I26" s="228"/>
      <c r="J26" s="228"/>
      <c r="K26" s="228"/>
      <c r="L26" s="228"/>
      <c r="M26" s="228"/>
      <c r="N26" s="228"/>
      <c r="O26" s="228"/>
      <c r="P26" s="229">
        <f>P24+P25</f>
        <v>491928</v>
      </c>
      <c r="Q26" s="230"/>
      <c r="R26" s="230"/>
      <c r="S26" s="230"/>
      <c r="T26" s="231" t="s">
        <v>2</v>
      </c>
      <c r="U26" s="230">
        <f>U24+U25</f>
        <v>245964</v>
      </c>
      <c r="V26" s="230"/>
      <c r="W26" s="230"/>
      <c r="X26" s="230"/>
      <c r="Y26" s="230"/>
      <c r="Z26" s="232" t="s">
        <v>2</v>
      </c>
    </row>
    <row r="27" spans="2:26" ht="22.5" customHeight="1" x14ac:dyDescent="0.15">
      <c r="B27" s="183">
        <v>3</v>
      </c>
      <c r="C27" s="233" t="s">
        <v>21</v>
      </c>
      <c r="D27" s="184"/>
      <c r="E27" s="184"/>
      <c r="F27" s="184"/>
      <c r="G27" s="234" t="s">
        <v>0</v>
      </c>
      <c r="H27" s="234"/>
      <c r="I27" s="235" t="s">
        <v>83</v>
      </c>
      <c r="J27" s="236" t="s">
        <v>17</v>
      </c>
      <c r="K27" s="216">
        <v>11.7869636</v>
      </c>
      <c r="L27" s="216"/>
      <c r="M27" s="216"/>
      <c r="N27" s="216"/>
      <c r="O27" s="237"/>
      <c r="P27" s="238">
        <f>ROUND($U$15*K27,0)</f>
        <v>417447</v>
      </c>
      <c r="Q27" s="239"/>
      <c r="R27" s="239"/>
      <c r="S27" s="239"/>
      <c r="T27" s="240" t="s">
        <v>2</v>
      </c>
      <c r="U27" s="239">
        <f>P27</f>
        <v>417447</v>
      </c>
      <c r="V27" s="239"/>
      <c r="W27" s="239"/>
      <c r="X27" s="239"/>
      <c r="Y27" s="239"/>
      <c r="Z27" s="241" t="s">
        <v>2</v>
      </c>
    </row>
    <row r="28" spans="2:26" ht="22.5" customHeight="1" x14ac:dyDescent="0.15">
      <c r="B28" s="194"/>
      <c r="C28" s="233"/>
      <c r="D28" s="184"/>
      <c r="E28" s="184"/>
      <c r="F28" s="184"/>
      <c r="G28" s="195" t="s">
        <v>1</v>
      </c>
      <c r="H28" s="195"/>
      <c r="I28" s="196" t="s">
        <v>84</v>
      </c>
      <c r="J28" s="197" t="s">
        <v>18</v>
      </c>
      <c r="K28" s="223">
        <f>K27</f>
        <v>11.7869636</v>
      </c>
      <c r="L28" s="223"/>
      <c r="M28" s="223"/>
      <c r="N28" s="223"/>
      <c r="O28" s="199"/>
      <c r="P28" s="200">
        <f>ROUND($U$16*K28,0)</f>
        <v>71299</v>
      </c>
      <c r="Q28" s="201"/>
      <c r="R28" s="201"/>
      <c r="S28" s="201"/>
      <c r="T28" s="202" t="s">
        <v>2</v>
      </c>
      <c r="U28" s="201">
        <f>P28</f>
        <v>71299</v>
      </c>
      <c r="V28" s="201"/>
      <c r="W28" s="201"/>
      <c r="X28" s="201"/>
      <c r="Y28" s="201"/>
      <c r="Z28" s="203" t="s">
        <v>2</v>
      </c>
    </row>
    <row r="29" spans="2:26" ht="22.5" customHeight="1" thickBot="1" x14ac:dyDescent="0.2">
      <c r="B29" s="225"/>
      <c r="C29" s="242"/>
      <c r="D29" s="226"/>
      <c r="E29" s="226"/>
      <c r="F29" s="226"/>
      <c r="G29" s="205" t="s">
        <v>27</v>
      </c>
      <c r="H29" s="206"/>
      <c r="I29" s="206"/>
      <c r="J29" s="206"/>
      <c r="K29" s="206"/>
      <c r="L29" s="206"/>
      <c r="M29" s="206"/>
      <c r="N29" s="206"/>
      <c r="O29" s="206"/>
      <c r="P29" s="207">
        <f>P27+P28</f>
        <v>488746</v>
      </c>
      <c r="Q29" s="208"/>
      <c r="R29" s="208"/>
      <c r="S29" s="208"/>
      <c r="T29" s="209" t="s">
        <v>2</v>
      </c>
      <c r="U29" s="208">
        <f>U27+U28</f>
        <v>488746</v>
      </c>
      <c r="V29" s="208"/>
      <c r="W29" s="208"/>
      <c r="X29" s="208"/>
      <c r="Y29" s="208"/>
      <c r="Z29" s="210" t="s">
        <v>2</v>
      </c>
    </row>
    <row r="30" spans="2:26" ht="22.5" customHeight="1" x14ac:dyDescent="0.15">
      <c r="B30" s="183">
        <v>4</v>
      </c>
      <c r="C30" s="243" t="s">
        <v>19</v>
      </c>
      <c r="D30" s="212"/>
      <c r="E30" s="212"/>
      <c r="F30" s="212"/>
      <c r="G30" s="213" t="s">
        <v>0</v>
      </c>
      <c r="H30" s="213"/>
      <c r="I30" s="214" t="s">
        <v>83</v>
      </c>
      <c r="J30" s="215" t="s">
        <v>17</v>
      </c>
      <c r="K30" s="216">
        <v>5.9512666000000003</v>
      </c>
      <c r="L30" s="216"/>
      <c r="M30" s="216"/>
      <c r="N30" s="217" t="s">
        <v>25</v>
      </c>
      <c r="O30" s="218"/>
      <c r="P30" s="219">
        <f>ROUND($U$15*K30,0)*2</f>
        <v>421540</v>
      </c>
      <c r="Q30" s="220"/>
      <c r="R30" s="220"/>
      <c r="S30" s="220"/>
      <c r="T30" s="221" t="s">
        <v>2</v>
      </c>
      <c r="U30" s="220">
        <f>P30/2</f>
        <v>210770</v>
      </c>
      <c r="V30" s="220"/>
      <c r="W30" s="220"/>
      <c r="X30" s="220"/>
      <c r="Y30" s="220"/>
      <c r="Z30" s="222" t="s">
        <v>2</v>
      </c>
    </row>
    <row r="31" spans="2:26" ht="22.5" customHeight="1" x14ac:dyDescent="0.15">
      <c r="B31" s="194"/>
      <c r="C31" s="233"/>
      <c r="D31" s="184"/>
      <c r="E31" s="184"/>
      <c r="F31" s="184"/>
      <c r="G31" s="195" t="s">
        <v>1</v>
      </c>
      <c r="H31" s="195"/>
      <c r="I31" s="196" t="s">
        <v>84</v>
      </c>
      <c r="J31" s="197" t="s">
        <v>18</v>
      </c>
      <c r="K31" s="223">
        <f>K30</f>
        <v>5.9512666000000003</v>
      </c>
      <c r="L31" s="223"/>
      <c r="M31" s="223"/>
      <c r="N31" s="224" t="s">
        <v>25</v>
      </c>
      <c r="O31" s="199"/>
      <c r="P31" s="200">
        <f>ROUND($U$16*K31,0)*2</f>
        <v>71998</v>
      </c>
      <c r="Q31" s="201"/>
      <c r="R31" s="201"/>
      <c r="S31" s="201"/>
      <c r="T31" s="202" t="s">
        <v>2</v>
      </c>
      <c r="U31" s="201">
        <f>P31/2</f>
        <v>35999</v>
      </c>
      <c r="V31" s="201"/>
      <c r="W31" s="201"/>
      <c r="X31" s="201"/>
      <c r="Y31" s="201"/>
      <c r="Z31" s="203" t="s">
        <v>2</v>
      </c>
    </row>
    <row r="32" spans="2:26" ht="22.5" customHeight="1" thickBot="1" x14ac:dyDescent="0.2">
      <c r="B32" s="204"/>
      <c r="C32" s="233"/>
      <c r="D32" s="184"/>
      <c r="E32" s="184"/>
      <c r="F32" s="184"/>
      <c r="G32" s="205" t="s">
        <v>27</v>
      </c>
      <c r="H32" s="206"/>
      <c r="I32" s="206"/>
      <c r="J32" s="206"/>
      <c r="K32" s="206"/>
      <c r="L32" s="206"/>
      <c r="M32" s="206"/>
      <c r="N32" s="206"/>
      <c r="O32" s="206"/>
      <c r="P32" s="207">
        <f>P30+P31</f>
        <v>493538</v>
      </c>
      <c r="Q32" s="208"/>
      <c r="R32" s="208"/>
      <c r="S32" s="208"/>
      <c r="T32" s="209" t="s">
        <v>2</v>
      </c>
      <c r="U32" s="208">
        <f>U30+U31</f>
        <v>246769</v>
      </c>
      <c r="V32" s="208"/>
      <c r="W32" s="208"/>
      <c r="X32" s="208"/>
      <c r="Y32" s="208"/>
      <c r="Z32" s="210" t="s">
        <v>2</v>
      </c>
    </row>
    <row r="33" spans="2:28" ht="22.5" customHeight="1" x14ac:dyDescent="0.15">
      <c r="B33" s="211">
        <v>5</v>
      </c>
      <c r="C33" s="212" t="s">
        <v>20</v>
      </c>
      <c r="D33" s="212"/>
      <c r="E33" s="212"/>
      <c r="F33" s="212"/>
      <c r="G33" s="213" t="s">
        <v>0</v>
      </c>
      <c r="H33" s="213"/>
      <c r="I33" s="214" t="s">
        <v>83</v>
      </c>
      <c r="J33" s="215" t="s">
        <v>17</v>
      </c>
      <c r="K33" s="216">
        <v>12</v>
      </c>
      <c r="L33" s="216"/>
      <c r="M33" s="216"/>
      <c r="N33" s="216"/>
      <c r="O33" s="244"/>
      <c r="P33" s="219">
        <f>ROUND($U$15*K33,0)</f>
        <v>424992</v>
      </c>
      <c r="Q33" s="220"/>
      <c r="R33" s="220"/>
      <c r="S33" s="220"/>
      <c r="T33" s="221" t="s">
        <v>2</v>
      </c>
      <c r="U33" s="245" t="s">
        <v>31</v>
      </c>
      <c r="V33" s="246"/>
      <c r="W33" s="220">
        <f>P33/12</f>
        <v>35416</v>
      </c>
      <c r="X33" s="220"/>
      <c r="Y33" s="220"/>
      <c r="Z33" s="222" t="s">
        <v>2</v>
      </c>
    </row>
    <row r="34" spans="2:28" ht="22.5" customHeight="1" x14ac:dyDescent="0.15">
      <c r="B34" s="194"/>
      <c r="C34" s="184"/>
      <c r="D34" s="184"/>
      <c r="E34" s="184"/>
      <c r="F34" s="184"/>
      <c r="G34" s="195" t="s">
        <v>1</v>
      </c>
      <c r="H34" s="195"/>
      <c r="I34" s="196" t="s">
        <v>84</v>
      </c>
      <c r="J34" s="197" t="s">
        <v>18</v>
      </c>
      <c r="K34" s="223">
        <v>12</v>
      </c>
      <c r="L34" s="223"/>
      <c r="M34" s="223"/>
      <c r="N34" s="223"/>
      <c r="O34" s="247"/>
      <c r="P34" s="200">
        <f>ROUND($U$16*K34,0)</f>
        <v>72588</v>
      </c>
      <c r="Q34" s="201"/>
      <c r="R34" s="201"/>
      <c r="S34" s="201"/>
      <c r="T34" s="202" t="s">
        <v>2</v>
      </c>
      <c r="U34" s="248" t="str">
        <f>U33</f>
        <v>※３</v>
      </c>
      <c r="V34" s="249"/>
      <c r="W34" s="201">
        <f>P34/12</f>
        <v>6049</v>
      </c>
      <c r="X34" s="201"/>
      <c r="Y34" s="201"/>
      <c r="Z34" s="203" t="s">
        <v>2</v>
      </c>
    </row>
    <row r="35" spans="2:28" ht="22.5" customHeight="1" thickBot="1" x14ac:dyDescent="0.2">
      <c r="B35" s="225"/>
      <c r="C35" s="226"/>
      <c r="D35" s="226"/>
      <c r="E35" s="226"/>
      <c r="F35" s="226"/>
      <c r="G35" s="227" t="s">
        <v>27</v>
      </c>
      <c r="H35" s="228"/>
      <c r="I35" s="228"/>
      <c r="J35" s="228"/>
      <c r="K35" s="228"/>
      <c r="L35" s="228"/>
      <c r="M35" s="228"/>
      <c r="N35" s="228"/>
      <c r="O35" s="228"/>
      <c r="P35" s="229">
        <f>P33+P34</f>
        <v>497580</v>
      </c>
      <c r="Q35" s="230"/>
      <c r="R35" s="230"/>
      <c r="S35" s="230"/>
      <c r="T35" s="231" t="s">
        <v>2</v>
      </c>
      <c r="U35" s="250"/>
      <c r="V35" s="250"/>
      <c r="W35" s="251">
        <f>W33+W34</f>
        <v>41465</v>
      </c>
      <c r="X35" s="251"/>
      <c r="Y35" s="251"/>
      <c r="Z35" s="232" t="s">
        <v>2</v>
      </c>
    </row>
    <row r="36" spans="2:28" ht="18.75" x14ac:dyDescent="0.15">
      <c r="B36" s="252" t="s">
        <v>89</v>
      </c>
      <c r="C36" s="253"/>
      <c r="D36" s="253"/>
      <c r="E36" s="253"/>
      <c r="F36" s="253"/>
      <c r="G36" s="254"/>
      <c r="H36" s="254"/>
      <c r="I36" s="254"/>
      <c r="J36" s="254"/>
      <c r="K36" s="254"/>
      <c r="L36" s="254"/>
      <c r="M36" s="254"/>
      <c r="N36" s="254"/>
      <c r="O36" s="254"/>
      <c r="P36" s="255"/>
      <c r="Q36" s="255"/>
      <c r="R36" s="255"/>
      <c r="S36" s="255"/>
      <c r="T36" s="256"/>
      <c r="U36" s="255"/>
      <c r="V36" s="255"/>
      <c r="W36" s="255"/>
      <c r="X36" s="255"/>
      <c r="Y36" s="255"/>
      <c r="Z36" s="256"/>
      <c r="AA36" s="257"/>
      <c r="AB36" s="257"/>
    </row>
  </sheetData>
  <sheetProtection algorithmName="SHA-512" hashValue="3YQsOXCzRS/lAfaTqVE6pwr0MgyimXkRJtNvcUdJ3t2nVML3kVMOwb2jh751n5a/y4rezpjNV+jcU6H7h91mAw==" saltValue="MQ7vlEt1bLflhFGPwgJM1A==" spinCount="100000" sheet="1" selectLockedCells="1"/>
  <mergeCells count="97">
    <mergeCell ref="A1:AA1"/>
    <mergeCell ref="J6:Q6"/>
    <mergeCell ref="J7:Q7"/>
    <mergeCell ref="B6:I6"/>
    <mergeCell ref="B10:L10"/>
    <mergeCell ref="B9:L9"/>
    <mergeCell ref="R6:S6"/>
    <mergeCell ref="B7:I7"/>
    <mergeCell ref="R7:S7"/>
    <mergeCell ref="O8:U8"/>
    <mergeCell ref="P9:S9"/>
    <mergeCell ref="P10:S10"/>
    <mergeCell ref="B8:M8"/>
    <mergeCell ref="U23:Y23"/>
    <mergeCell ref="B11:L11"/>
    <mergeCell ref="B12:L12"/>
    <mergeCell ref="P11:S11"/>
    <mergeCell ref="P13:S13"/>
    <mergeCell ref="B13:L13"/>
    <mergeCell ref="M13:O13"/>
    <mergeCell ref="P12:S12"/>
    <mergeCell ref="O16:Q16"/>
    <mergeCell ref="U15:Y15"/>
    <mergeCell ref="U16:Y16"/>
    <mergeCell ref="U20:Z20"/>
    <mergeCell ref="P22:S22"/>
    <mergeCell ref="U21:Y21"/>
    <mergeCell ref="U22:Y22"/>
    <mergeCell ref="P21:S21"/>
    <mergeCell ref="G29:O29"/>
    <mergeCell ref="P24:S24"/>
    <mergeCell ref="P25:S25"/>
    <mergeCell ref="P26:S26"/>
    <mergeCell ref="K22:N22"/>
    <mergeCell ref="K27:N27"/>
    <mergeCell ref="K28:N28"/>
    <mergeCell ref="P27:S27"/>
    <mergeCell ref="P28:S28"/>
    <mergeCell ref="G28:H28"/>
    <mergeCell ref="K21:N21"/>
    <mergeCell ref="P23:S23"/>
    <mergeCell ref="U24:Y24"/>
    <mergeCell ref="U25:Y25"/>
    <mergeCell ref="U26:Y26"/>
    <mergeCell ref="G24:H24"/>
    <mergeCell ref="K24:M24"/>
    <mergeCell ref="G25:H25"/>
    <mergeCell ref="K25:M25"/>
    <mergeCell ref="G26:O26"/>
    <mergeCell ref="P32:S32"/>
    <mergeCell ref="U32:Y32"/>
    <mergeCell ref="B27:B29"/>
    <mergeCell ref="B30:B32"/>
    <mergeCell ref="U27:Y27"/>
    <mergeCell ref="U28:Y28"/>
    <mergeCell ref="K30:M30"/>
    <mergeCell ref="P30:S30"/>
    <mergeCell ref="U30:Y30"/>
    <mergeCell ref="G31:H31"/>
    <mergeCell ref="K31:M31"/>
    <mergeCell ref="P31:S31"/>
    <mergeCell ref="U31:Y31"/>
    <mergeCell ref="P29:S29"/>
    <mergeCell ref="U29:Y29"/>
    <mergeCell ref="C27:F29"/>
    <mergeCell ref="C33:F35"/>
    <mergeCell ref="B33:B35"/>
    <mergeCell ref="G33:H33"/>
    <mergeCell ref="C30:F32"/>
    <mergeCell ref="G30:H30"/>
    <mergeCell ref="G32:O32"/>
    <mergeCell ref="W33:Y33"/>
    <mergeCell ref="W34:Y34"/>
    <mergeCell ref="W35:Y35"/>
    <mergeCell ref="G34:H34"/>
    <mergeCell ref="G35:O35"/>
    <mergeCell ref="K33:O33"/>
    <mergeCell ref="K34:O34"/>
    <mergeCell ref="P33:S33"/>
    <mergeCell ref="P34:S34"/>
    <mergeCell ref="P35:S35"/>
    <mergeCell ref="B15:I16"/>
    <mergeCell ref="J15:K15"/>
    <mergeCell ref="J16:K16"/>
    <mergeCell ref="B24:B26"/>
    <mergeCell ref="G27:H27"/>
    <mergeCell ref="C24:F26"/>
    <mergeCell ref="C21:F23"/>
    <mergeCell ref="G21:H21"/>
    <mergeCell ref="G22:H22"/>
    <mergeCell ref="G23:O23"/>
    <mergeCell ref="O15:Q15"/>
    <mergeCell ref="B21:B23"/>
    <mergeCell ref="B20:F20"/>
    <mergeCell ref="G20:O20"/>
    <mergeCell ref="P20:T20"/>
    <mergeCell ref="B19:Z19"/>
  </mergeCells>
  <phoneticPr fontId="1"/>
  <dataValidations xWindow="587" yWindow="323" count="3">
    <dataValidation allowBlank="1" showInputMessage="1" showErrorMessage="1" promptTitle="【注】" prompt="満年齢を入力してください" sqref="R7:S7" xr:uid="{00000000-0002-0000-0000-000000000000}"/>
    <dataValidation allowBlank="1" showInputMessage="1" showErrorMessage="1" promptTitle="【注】" prompt="月は切り捨て_x000a_例）_x000a_２０年３月_x000a_→　２０年" sqref="R6:S6" xr:uid="{00000000-0002-0000-0000-000001000000}"/>
    <dataValidation allowBlank="1" showInputMessage="1" showErrorMessage="1" promptTitle="【注】" prompt="退職時の標準報酬月額とは、退職された月の標準報酬月額のことで、通常、直近の定時決定における標準報酬月額のことです。_x000a_なお、定時決定後に随時改定をしている場合は、改定後の標準報酬月額になります。" sqref="P9:S9" xr:uid="{00000000-0002-0000-0000-000002000000}"/>
  </dataValidations>
  <printOptions horizontalCentered="1"/>
  <pageMargins left="0.78740157480314965" right="0.19685039370078741" top="0.55118110236220474" bottom="0.35433070866141736" header="0.31496062992125984" footer="0.31496062992125984"/>
  <pageSetup paperSize="9" scale="99" orientation="portrait" r:id="rId1"/>
  <ignoredErrors>
    <ignoredError sqref="U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CEAFE-535A-4B47-9C75-601A5F971AF4}">
  <sheetPr>
    <pageSetUpPr fitToPage="1"/>
  </sheetPr>
  <dimension ref="A1:G64"/>
  <sheetViews>
    <sheetView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5.75" x14ac:dyDescent="0.25"/>
  <cols>
    <col min="1" max="2" width="16.25" style="3" customWidth="1"/>
    <col min="3" max="4" width="14.875" style="3" customWidth="1"/>
    <col min="5" max="7" width="8.375" style="3" customWidth="1"/>
    <col min="8" max="16384" width="9" style="3"/>
  </cols>
  <sheetData>
    <row r="1" spans="1:7" x14ac:dyDescent="0.25">
      <c r="A1" s="89" t="s">
        <v>137</v>
      </c>
      <c r="B1" s="89"/>
      <c r="C1" s="89"/>
      <c r="D1" s="89"/>
      <c r="F1" s="89"/>
      <c r="G1" s="89"/>
    </row>
    <row r="2" spans="1:7" ht="16.5" thickBot="1" x14ac:dyDescent="0.3"/>
    <row r="3" spans="1:7" x14ac:dyDescent="0.25">
      <c r="A3" s="102" t="s">
        <v>135</v>
      </c>
      <c r="B3" s="103"/>
      <c r="C3" s="106" t="s">
        <v>134</v>
      </c>
      <c r="D3" s="108" t="s">
        <v>133</v>
      </c>
      <c r="E3" s="99" t="s">
        <v>136</v>
      </c>
      <c r="F3" s="100"/>
      <c r="G3" s="101"/>
    </row>
    <row r="4" spans="1:7" ht="28.5" x14ac:dyDescent="0.25">
      <c r="A4" s="104"/>
      <c r="B4" s="105"/>
      <c r="C4" s="107"/>
      <c r="D4" s="109"/>
      <c r="E4" s="88" t="s">
        <v>132</v>
      </c>
      <c r="F4" s="87" t="s">
        <v>131</v>
      </c>
      <c r="G4" s="86" t="s">
        <v>130</v>
      </c>
    </row>
    <row r="5" spans="1:7" ht="15" customHeight="1" x14ac:dyDescent="0.25">
      <c r="A5" s="83"/>
      <c r="B5" s="82">
        <v>63000</v>
      </c>
      <c r="C5" s="81">
        <v>58000</v>
      </c>
      <c r="D5" s="80">
        <v>2640</v>
      </c>
      <c r="E5" s="85" t="s">
        <v>138</v>
      </c>
      <c r="F5" s="84" t="s">
        <v>97</v>
      </c>
      <c r="G5" s="84" t="s">
        <v>97</v>
      </c>
    </row>
    <row r="6" spans="1:7" ht="15" customHeight="1" x14ac:dyDescent="0.25">
      <c r="A6" s="76">
        <v>63000</v>
      </c>
      <c r="B6" s="75">
        <v>73000</v>
      </c>
      <c r="C6" s="79">
        <v>68000</v>
      </c>
      <c r="D6" s="73">
        <v>3090</v>
      </c>
      <c r="E6" s="78" t="s">
        <v>71</v>
      </c>
      <c r="F6" s="29" t="s">
        <v>97</v>
      </c>
      <c r="G6" s="29" t="s">
        <v>97</v>
      </c>
    </row>
    <row r="7" spans="1:7" ht="15" customHeight="1" x14ac:dyDescent="0.25">
      <c r="A7" s="76">
        <v>73000</v>
      </c>
      <c r="B7" s="75">
        <v>83000</v>
      </c>
      <c r="C7" s="74">
        <v>78000</v>
      </c>
      <c r="D7" s="73">
        <v>3550</v>
      </c>
      <c r="E7" s="78" t="s">
        <v>72</v>
      </c>
      <c r="F7" s="29" t="s">
        <v>97</v>
      </c>
      <c r="G7" s="29" t="s">
        <v>97</v>
      </c>
    </row>
    <row r="8" spans="1:7" ht="15" customHeight="1" x14ac:dyDescent="0.25">
      <c r="A8" s="76">
        <v>83000</v>
      </c>
      <c r="B8" s="75">
        <v>93000</v>
      </c>
      <c r="C8" s="74">
        <v>88000</v>
      </c>
      <c r="D8" s="73">
        <v>4000</v>
      </c>
      <c r="E8" s="78" t="s">
        <v>73</v>
      </c>
      <c r="F8" s="77" t="s">
        <v>129</v>
      </c>
      <c r="G8" s="29" t="s">
        <v>129</v>
      </c>
    </row>
    <row r="9" spans="1:7" ht="15" customHeight="1" x14ac:dyDescent="0.25">
      <c r="A9" s="70">
        <v>93000</v>
      </c>
      <c r="B9" s="69">
        <v>101000</v>
      </c>
      <c r="C9" s="21">
        <v>98000</v>
      </c>
      <c r="D9" s="71">
        <v>4450</v>
      </c>
      <c r="E9" s="72" t="s">
        <v>74</v>
      </c>
      <c r="F9" s="24" t="s">
        <v>128</v>
      </c>
      <c r="G9" s="24" t="s">
        <v>128</v>
      </c>
    </row>
    <row r="10" spans="1:7" ht="15" customHeight="1" x14ac:dyDescent="0.25">
      <c r="A10" s="66">
        <v>101000</v>
      </c>
      <c r="B10" s="65">
        <v>107000</v>
      </c>
      <c r="C10" s="64">
        <v>104000</v>
      </c>
      <c r="D10" s="63">
        <v>4730</v>
      </c>
      <c r="E10" s="49" t="s">
        <v>75</v>
      </c>
      <c r="F10" s="48" t="s">
        <v>127</v>
      </c>
      <c r="G10" s="48" t="s">
        <v>127</v>
      </c>
    </row>
    <row r="11" spans="1:7" ht="15" customHeight="1" x14ac:dyDescent="0.25">
      <c r="A11" s="52">
        <v>107000</v>
      </c>
      <c r="B11" s="51">
        <v>114000</v>
      </c>
      <c r="C11" s="53">
        <v>110000</v>
      </c>
      <c r="D11" s="62">
        <v>5000</v>
      </c>
      <c r="E11" s="43" t="s">
        <v>76</v>
      </c>
      <c r="F11" s="29" t="s">
        <v>126</v>
      </c>
      <c r="G11" s="29" t="s">
        <v>126</v>
      </c>
    </row>
    <row r="12" spans="1:7" ht="15" customHeight="1" x14ac:dyDescent="0.25">
      <c r="A12" s="52">
        <v>114000</v>
      </c>
      <c r="B12" s="51">
        <v>122000</v>
      </c>
      <c r="C12" s="53">
        <v>118000</v>
      </c>
      <c r="D12" s="62">
        <v>5360</v>
      </c>
      <c r="E12" s="43" t="s">
        <v>77</v>
      </c>
      <c r="F12" s="29" t="s">
        <v>125</v>
      </c>
      <c r="G12" s="29" t="s">
        <v>125</v>
      </c>
    </row>
    <row r="13" spans="1:7" ht="15" customHeight="1" x14ac:dyDescent="0.25">
      <c r="A13" s="52">
        <v>122000</v>
      </c>
      <c r="B13" s="51">
        <v>130000</v>
      </c>
      <c r="C13" s="53">
        <v>126000</v>
      </c>
      <c r="D13" s="62">
        <v>5730</v>
      </c>
      <c r="E13" s="43" t="s">
        <v>78</v>
      </c>
      <c r="F13" s="29" t="s">
        <v>124</v>
      </c>
      <c r="G13" s="29" t="s">
        <v>124</v>
      </c>
    </row>
    <row r="14" spans="1:7" ht="15" customHeight="1" x14ac:dyDescent="0.25">
      <c r="A14" s="61">
        <v>130000</v>
      </c>
      <c r="B14" s="60">
        <v>138000</v>
      </c>
      <c r="C14" s="59">
        <v>134000</v>
      </c>
      <c r="D14" s="58">
        <v>6090</v>
      </c>
      <c r="E14" s="41" t="s">
        <v>35</v>
      </c>
      <c r="F14" s="40" t="s">
        <v>123</v>
      </c>
      <c r="G14" s="40" t="s">
        <v>123</v>
      </c>
    </row>
    <row r="15" spans="1:7" ht="15" customHeight="1" x14ac:dyDescent="0.25">
      <c r="A15" s="57">
        <v>138000</v>
      </c>
      <c r="B15" s="56">
        <v>146000</v>
      </c>
      <c r="C15" s="55">
        <v>142000</v>
      </c>
      <c r="D15" s="54">
        <v>6450</v>
      </c>
      <c r="E15" s="34" t="s">
        <v>36</v>
      </c>
      <c r="F15" s="34" t="s">
        <v>122</v>
      </c>
      <c r="G15" s="34" t="s">
        <v>122</v>
      </c>
    </row>
    <row r="16" spans="1:7" ht="15" customHeight="1" x14ac:dyDescent="0.25">
      <c r="A16" s="52">
        <v>146000</v>
      </c>
      <c r="B16" s="51">
        <v>155000</v>
      </c>
      <c r="C16" s="53">
        <v>150000</v>
      </c>
      <c r="D16" s="50">
        <v>6820</v>
      </c>
      <c r="E16" s="29" t="s">
        <v>37</v>
      </c>
      <c r="F16" s="29" t="s">
        <v>121</v>
      </c>
      <c r="G16" s="29" t="s">
        <v>121</v>
      </c>
    </row>
    <row r="17" spans="1:7" ht="15" customHeight="1" x14ac:dyDescent="0.25">
      <c r="A17" s="52">
        <v>155000</v>
      </c>
      <c r="B17" s="51">
        <v>165000</v>
      </c>
      <c r="C17" s="53">
        <v>160000</v>
      </c>
      <c r="D17" s="50">
        <v>7270</v>
      </c>
      <c r="E17" s="29" t="s">
        <v>38</v>
      </c>
      <c r="F17" s="29" t="s">
        <v>120</v>
      </c>
      <c r="G17" s="29" t="s">
        <v>120</v>
      </c>
    </row>
    <row r="18" spans="1:7" ht="15" customHeight="1" x14ac:dyDescent="0.25">
      <c r="A18" s="52">
        <v>165000</v>
      </c>
      <c r="B18" s="51">
        <v>175000</v>
      </c>
      <c r="C18" s="53">
        <v>170000</v>
      </c>
      <c r="D18" s="50">
        <v>7730</v>
      </c>
      <c r="E18" s="29" t="s">
        <v>39</v>
      </c>
      <c r="F18" s="29" t="s">
        <v>119</v>
      </c>
      <c r="G18" s="29" t="s">
        <v>119</v>
      </c>
    </row>
    <row r="19" spans="1:7" ht="15" customHeight="1" x14ac:dyDescent="0.25">
      <c r="A19" s="70">
        <v>175000</v>
      </c>
      <c r="B19" s="69">
        <v>185000</v>
      </c>
      <c r="C19" s="68">
        <v>180000</v>
      </c>
      <c r="D19" s="67">
        <v>8180</v>
      </c>
      <c r="E19" s="24" t="s">
        <v>40</v>
      </c>
      <c r="F19" s="24" t="s">
        <v>118</v>
      </c>
      <c r="G19" s="24" t="s">
        <v>118</v>
      </c>
    </row>
    <row r="20" spans="1:7" ht="15" customHeight="1" x14ac:dyDescent="0.25">
      <c r="A20" s="66">
        <v>185000</v>
      </c>
      <c r="B20" s="65">
        <v>195000</v>
      </c>
      <c r="C20" s="64">
        <v>190000</v>
      </c>
      <c r="D20" s="63">
        <v>8640</v>
      </c>
      <c r="E20" s="49" t="s">
        <v>41</v>
      </c>
      <c r="F20" s="48" t="s">
        <v>117</v>
      </c>
      <c r="G20" s="48" t="s">
        <v>117</v>
      </c>
    </row>
    <row r="21" spans="1:7" ht="15" customHeight="1" x14ac:dyDescent="0.25">
      <c r="A21" s="52">
        <v>195000</v>
      </c>
      <c r="B21" s="51">
        <v>210000</v>
      </c>
      <c r="C21" s="53">
        <v>200000</v>
      </c>
      <c r="D21" s="62">
        <v>9090</v>
      </c>
      <c r="E21" s="43" t="s">
        <v>42</v>
      </c>
      <c r="F21" s="29" t="s">
        <v>116</v>
      </c>
      <c r="G21" s="29" t="s">
        <v>116</v>
      </c>
    </row>
    <row r="22" spans="1:7" ht="15" customHeight="1" x14ac:dyDescent="0.25">
      <c r="A22" s="52">
        <v>210000</v>
      </c>
      <c r="B22" s="51">
        <v>230000</v>
      </c>
      <c r="C22" s="53">
        <v>220000</v>
      </c>
      <c r="D22" s="62">
        <v>10000</v>
      </c>
      <c r="E22" s="43" t="s">
        <v>43</v>
      </c>
      <c r="F22" s="29" t="s">
        <v>115</v>
      </c>
      <c r="G22" s="29" t="s">
        <v>115</v>
      </c>
    </row>
    <row r="23" spans="1:7" ht="15" customHeight="1" x14ac:dyDescent="0.25">
      <c r="A23" s="52">
        <v>230000</v>
      </c>
      <c r="B23" s="51">
        <v>250000</v>
      </c>
      <c r="C23" s="53">
        <v>240000</v>
      </c>
      <c r="D23" s="62">
        <v>10910</v>
      </c>
      <c r="E23" s="43" t="s">
        <v>44</v>
      </c>
      <c r="F23" s="29" t="s">
        <v>114</v>
      </c>
      <c r="G23" s="29" t="s">
        <v>114</v>
      </c>
    </row>
    <row r="24" spans="1:7" ht="15" customHeight="1" x14ac:dyDescent="0.25">
      <c r="A24" s="61">
        <v>250000</v>
      </c>
      <c r="B24" s="60">
        <v>270000</v>
      </c>
      <c r="C24" s="59">
        <v>260000</v>
      </c>
      <c r="D24" s="58">
        <v>11820</v>
      </c>
      <c r="E24" s="41" t="s">
        <v>45</v>
      </c>
      <c r="F24" s="40" t="s">
        <v>113</v>
      </c>
      <c r="G24" s="40" t="s">
        <v>113</v>
      </c>
    </row>
    <row r="25" spans="1:7" ht="15" customHeight="1" x14ac:dyDescent="0.25">
      <c r="A25" s="57">
        <v>270000</v>
      </c>
      <c r="B25" s="56">
        <v>290000</v>
      </c>
      <c r="C25" s="55">
        <v>280000</v>
      </c>
      <c r="D25" s="54">
        <v>12730</v>
      </c>
      <c r="E25" s="34" t="s">
        <v>46</v>
      </c>
      <c r="F25" s="34" t="s">
        <v>112</v>
      </c>
      <c r="G25" s="34" t="s">
        <v>112</v>
      </c>
    </row>
    <row r="26" spans="1:7" ht="15" customHeight="1" x14ac:dyDescent="0.25">
      <c r="A26" s="52">
        <v>290000</v>
      </c>
      <c r="B26" s="51">
        <v>310000</v>
      </c>
      <c r="C26" s="53">
        <v>300000</v>
      </c>
      <c r="D26" s="50">
        <v>13640</v>
      </c>
      <c r="E26" s="29" t="s">
        <v>47</v>
      </c>
      <c r="F26" s="29" t="s">
        <v>111</v>
      </c>
      <c r="G26" s="29" t="s">
        <v>111</v>
      </c>
    </row>
    <row r="27" spans="1:7" ht="15" customHeight="1" x14ac:dyDescent="0.25">
      <c r="A27" s="52">
        <v>310000</v>
      </c>
      <c r="B27" s="51">
        <v>330000</v>
      </c>
      <c r="C27" s="53">
        <v>320000</v>
      </c>
      <c r="D27" s="50">
        <v>14550</v>
      </c>
      <c r="E27" s="29" t="s">
        <v>48</v>
      </c>
      <c r="F27" s="29" t="s">
        <v>110</v>
      </c>
      <c r="G27" s="29" t="s">
        <v>110</v>
      </c>
    </row>
    <row r="28" spans="1:7" ht="15" customHeight="1" x14ac:dyDescent="0.25">
      <c r="A28" s="52">
        <v>330000</v>
      </c>
      <c r="B28" s="51">
        <v>350000</v>
      </c>
      <c r="C28" s="53">
        <v>340000</v>
      </c>
      <c r="D28" s="50">
        <v>15450</v>
      </c>
      <c r="E28" s="29" t="s">
        <v>49</v>
      </c>
      <c r="F28" s="29" t="s">
        <v>109</v>
      </c>
      <c r="G28" s="29" t="s">
        <v>109</v>
      </c>
    </row>
    <row r="29" spans="1:7" ht="15" customHeight="1" x14ac:dyDescent="0.25">
      <c r="A29" s="70">
        <v>350000</v>
      </c>
      <c r="B29" s="69">
        <v>370000</v>
      </c>
      <c r="C29" s="68">
        <v>360000</v>
      </c>
      <c r="D29" s="67">
        <v>16360</v>
      </c>
      <c r="E29" s="24" t="s">
        <v>50</v>
      </c>
      <c r="F29" s="24" t="s">
        <v>108</v>
      </c>
      <c r="G29" s="24" t="s">
        <v>108</v>
      </c>
    </row>
    <row r="30" spans="1:7" ht="15" customHeight="1" x14ac:dyDescent="0.25">
      <c r="A30" s="66">
        <v>370000</v>
      </c>
      <c r="B30" s="65">
        <v>395000</v>
      </c>
      <c r="C30" s="64">
        <v>380000</v>
      </c>
      <c r="D30" s="63">
        <v>17270</v>
      </c>
      <c r="E30" s="49" t="s">
        <v>51</v>
      </c>
      <c r="F30" s="48" t="s">
        <v>107</v>
      </c>
      <c r="G30" s="48" t="s">
        <v>107</v>
      </c>
    </row>
    <row r="31" spans="1:7" ht="15" customHeight="1" x14ac:dyDescent="0.25">
      <c r="A31" s="52">
        <v>395000</v>
      </c>
      <c r="B31" s="51">
        <v>425000</v>
      </c>
      <c r="C31" s="53">
        <v>410000</v>
      </c>
      <c r="D31" s="62">
        <v>18640</v>
      </c>
      <c r="E31" s="43" t="s">
        <v>143</v>
      </c>
      <c r="F31" s="29" t="s">
        <v>106</v>
      </c>
      <c r="G31" s="29" t="s">
        <v>106</v>
      </c>
    </row>
    <row r="32" spans="1:7" ht="15" customHeight="1" x14ac:dyDescent="0.25">
      <c r="A32" s="52">
        <v>425000</v>
      </c>
      <c r="B32" s="51">
        <v>455000</v>
      </c>
      <c r="C32" s="53">
        <v>440000</v>
      </c>
      <c r="D32" s="62">
        <v>20000</v>
      </c>
      <c r="E32" s="43" t="s">
        <v>52</v>
      </c>
      <c r="F32" s="29" t="s">
        <v>105</v>
      </c>
      <c r="G32" s="29" t="s">
        <v>105</v>
      </c>
    </row>
    <row r="33" spans="1:7" ht="15" customHeight="1" x14ac:dyDescent="0.25">
      <c r="A33" s="52">
        <v>455000</v>
      </c>
      <c r="B33" s="51">
        <v>485000</v>
      </c>
      <c r="C33" s="53">
        <v>470000</v>
      </c>
      <c r="D33" s="62">
        <v>21360</v>
      </c>
      <c r="E33" s="43" t="s">
        <v>53</v>
      </c>
      <c r="F33" s="29" t="s">
        <v>104</v>
      </c>
      <c r="G33" s="29" t="s">
        <v>104</v>
      </c>
    </row>
    <row r="34" spans="1:7" ht="15" customHeight="1" x14ac:dyDescent="0.25">
      <c r="A34" s="61">
        <v>485000</v>
      </c>
      <c r="B34" s="60">
        <v>515000</v>
      </c>
      <c r="C34" s="59">
        <v>500000</v>
      </c>
      <c r="D34" s="58">
        <v>22730</v>
      </c>
      <c r="E34" s="41" t="s">
        <v>54</v>
      </c>
      <c r="F34" s="40" t="s">
        <v>103</v>
      </c>
      <c r="G34" s="40" t="s">
        <v>103</v>
      </c>
    </row>
    <row r="35" spans="1:7" ht="15" customHeight="1" x14ac:dyDescent="0.25">
      <c r="A35" s="57">
        <v>515000</v>
      </c>
      <c r="B35" s="56">
        <v>545000</v>
      </c>
      <c r="C35" s="55">
        <v>530000</v>
      </c>
      <c r="D35" s="54">
        <v>24090</v>
      </c>
      <c r="E35" s="34" t="s">
        <v>55</v>
      </c>
      <c r="F35" s="34" t="s">
        <v>102</v>
      </c>
      <c r="G35" s="34" t="s">
        <v>102</v>
      </c>
    </row>
    <row r="36" spans="1:7" ht="15" customHeight="1" x14ac:dyDescent="0.25">
      <c r="A36" s="52">
        <v>545000</v>
      </c>
      <c r="B36" s="51">
        <v>575000</v>
      </c>
      <c r="C36" s="53">
        <v>560000</v>
      </c>
      <c r="D36" s="50">
        <v>25450</v>
      </c>
      <c r="E36" s="29" t="s">
        <v>56</v>
      </c>
      <c r="F36" s="29" t="s">
        <v>101</v>
      </c>
      <c r="G36" s="29" t="s">
        <v>101</v>
      </c>
    </row>
    <row r="37" spans="1:7" ht="15" customHeight="1" x14ac:dyDescent="0.25">
      <c r="A37" s="52">
        <v>575000</v>
      </c>
      <c r="B37" s="51">
        <v>605000</v>
      </c>
      <c r="C37" s="53">
        <v>590000</v>
      </c>
      <c r="D37" s="50">
        <v>26820</v>
      </c>
      <c r="E37" s="29" t="s">
        <v>57</v>
      </c>
      <c r="F37" s="29" t="s">
        <v>100</v>
      </c>
      <c r="G37" s="29" t="s">
        <v>100</v>
      </c>
    </row>
    <row r="38" spans="1:7" ht="15" customHeight="1" x14ac:dyDescent="0.25">
      <c r="A38" s="52">
        <v>605000</v>
      </c>
      <c r="B38" s="51">
        <v>635000</v>
      </c>
      <c r="C38" s="26">
        <v>620000</v>
      </c>
      <c r="D38" s="50">
        <v>28180</v>
      </c>
      <c r="E38" s="29" t="s">
        <v>58</v>
      </c>
      <c r="F38" s="29" t="s">
        <v>99</v>
      </c>
      <c r="G38" s="29" t="s">
        <v>99</v>
      </c>
    </row>
    <row r="39" spans="1:7" ht="15" customHeight="1" x14ac:dyDescent="0.25">
      <c r="A39" s="23">
        <v>635000</v>
      </c>
      <c r="B39" s="35">
        <v>665000</v>
      </c>
      <c r="C39" s="21">
        <v>650000</v>
      </c>
      <c r="D39" s="20">
        <v>29550</v>
      </c>
      <c r="E39" s="24" t="s">
        <v>59</v>
      </c>
      <c r="F39" s="24" t="s">
        <v>98</v>
      </c>
      <c r="G39" s="24" t="s">
        <v>98</v>
      </c>
    </row>
    <row r="40" spans="1:7" ht="15" customHeight="1" x14ac:dyDescent="0.25">
      <c r="A40" s="47">
        <v>665000</v>
      </c>
      <c r="B40" s="46">
        <v>695000</v>
      </c>
      <c r="C40" s="45">
        <v>680000</v>
      </c>
      <c r="D40" s="44">
        <v>30910</v>
      </c>
      <c r="E40" s="49" t="s">
        <v>60</v>
      </c>
      <c r="F40" s="48" t="s">
        <v>97</v>
      </c>
      <c r="G40" s="48" t="s">
        <v>97</v>
      </c>
    </row>
    <row r="41" spans="1:7" ht="15" customHeight="1" x14ac:dyDescent="0.25">
      <c r="A41" s="28">
        <v>695000</v>
      </c>
      <c r="B41" s="27">
        <v>730000</v>
      </c>
      <c r="C41" s="26">
        <v>710000</v>
      </c>
      <c r="D41" s="42">
        <v>32270</v>
      </c>
      <c r="E41" s="43" t="s">
        <v>61</v>
      </c>
      <c r="F41" s="29" t="s">
        <v>97</v>
      </c>
      <c r="G41" s="29" t="s">
        <v>97</v>
      </c>
    </row>
    <row r="42" spans="1:7" ht="15" customHeight="1" x14ac:dyDescent="0.25">
      <c r="A42" s="28">
        <v>730000</v>
      </c>
      <c r="B42" s="27">
        <v>770000</v>
      </c>
      <c r="C42" s="26">
        <v>750000</v>
      </c>
      <c r="D42" s="42">
        <v>34090</v>
      </c>
      <c r="E42" s="43" t="s">
        <v>62</v>
      </c>
      <c r="F42" s="29" t="s">
        <v>97</v>
      </c>
      <c r="G42" s="29" t="s">
        <v>97</v>
      </c>
    </row>
    <row r="43" spans="1:7" ht="15" customHeight="1" x14ac:dyDescent="0.25">
      <c r="A43" s="28">
        <v>770000</v>
      </c>
      <c r="B43" s="27">
        <v>810000</v>
      </c>
      <c r="C43" s="26">
        <v>790000</v>
      </c>
      <c r="D43" s="42">
        <v>35910</v>
      </c>
      <c r="E43" s="43" t="s">
        <v>63</v>
      </c>
      <c r="F43" s="29" t="s">
        <v>97</v>
      </c>
      <c r="G43" s="29" t="s">
        <v>97</v>
      </c>
    </row>
    <row r="44" spans="1:7" ht="15" customHeight="1" x14ac:dyDescent="0.25">
      <c r="A44" s="39">
        <v>810000</v>
      </c>
      <c r="B44" s="38">
        <v>855000</v>
      </c>
      <c r="C44" s="37">
        <v>830000</v>
      </c>
      <c r="D44" s="36">
        <v>37730</v>
      </c>
      <c r="E44" s="41" t="s">
        <v>64</v>
      </c>
      <c r="F44" s="40" t="s">
        <v>97</v>
      </c>
      <c r="G44" s="40" t="s">
        <v>97</v>
      </c>
    </row>
    <row r="45" spans="1:7" ht="15" customHeight="1" x14ac:dyDescent="0.25">
      <c r="A45" s="33">
        <v>855000</v>
      </c>
      <c r="B45" s="32">
        <v>905000</v>
      </c>
      <c r="C45" s="31">
        <v>880000</v>
      </c>
      <c r="D45" s="30">
        <v>40000</v>
      </c>
      <c r="E45" s="34" t="s">
        <v>65</v>
      </c>
      <c r="F45" s="34" t="s">
        <v>97</v>
      </c>
      <c r="G45" s="34" t="s">
        <v>97</v>
      </c>
    </row>
    <row r="46" spans="1:7" ht="15" customHeight="1" x14ac:dyDescent="0.25">
      <c r="A46" s="28">
        <v>905000</v>
      </c>
      <c r="B46" s="27">
        <v>955000</v>
      </c>
      <c r="C46" s="26">
        <v>930000</v>
      </c>
      <c r="D46" s="25">
        <v>42270</v>
      </c>
      <c r="E46" s="29" t="s">
        <v>66</v>
      </c>
      <c r="F46" s="29" t="s">
        <v>97</v>
      </c>
      <c r="G46" s="29" t="s">
        <v>97</v>
      </c>
    </row>
    <row r="47" spans="1:7" ht="15" customHeight="1" x14ac:dyDescent="0.25">
      <c r="A47" s="28">
        <v>955000</v>
      </c>
      <c r="B47" s="27">
        <v>1005000</v>
      </c>
      <c r="C47" s="26">
        <v>980000</v>
      </c>
      <c r="D47" s="25">
        <v>44550</v>
      </c>
      <c r="E47" s="29" t="s">
        <v>67</v>
      </c>
      <c r="F47" s="29" t="s">
        <v>97</v>
      </c>
      <c r="G47" s="29" t="s">
        <v>97</v>
      </c>
    </row>
    <row r="48" spans="1:7" ht="15" customHeight="1" x14ac:dyDescent="0.25">
      <c r="A48" s="28">
        <v>1005000</v>
      </c>
      <c r="B48" s="27">
        <v>1055000</v>
      </c>
      <c r="C48" s="26">
        <v>1030000</v>
      </c>
      <c r="D48" s="25">
        <v>46820</v>
      </c>
      <c r="E48" s="29" t="s">
        <v>68</v>
      </c>
      <c r="F48" s="29" t="s">
        <v>97</v>
      </c>
      <c r="G48" s="29" t="s">
        <v>97</v>
      </c>
    </row>
    <row r="49" spans="1:7" ht="15" customHeight="1" x14ac:dyDescent="0.25">
      <c r="A49" s="23">
        <v>1055000</v>
      </c>
      <c r="B49" s="35">
        <v>1115000</v>
      </c>
      <c r="C49" s="21">
        <v>1090000</v>
      </c>
      <c r="D49" s="20">
        <v>49550</v>
      </c>
      <c r="E49" s="24" t="s">
        <v>69</v>
      </c>
      <c r="F49" s="24" t="s">
        <v>97</v>
      </c>
      <c r="G49" s="24" t="s">
        <v>97</v>
      </c>
    </row>
    <row r="50" spans="1:7" ht="15" customHeight="1" x14ac:dyDescent="0.25">
      <c r="A50" s="33">
        <v>1115000</v>
      </c>
      <c r="B50" s="32">
        <v>1175000</v>
      </c>
      <c r="C50" s="31">
        <v>1150000</v>
      </c>
      <c r="D50" s="30">
        <v>52270</v>
      </c>
      <c r="E50" s="34" t="s">
        <v>70</v>
      </c>
      <c r="F50" s="34" t="s">
        <v>97</v>
      </c>
      <c r="G50" s="34" t="s">
        <v>97</v>
      </c>
    </row>
    <row r="51" spans="1:7" ht="15" customHeight="1" x14ac:dyDescent="0.25">
      <c r="A51" s="28">
        <v>1175000</v>
      </c>
      <c r="B51" s="27">
        <v>1235000</v>
      </c>
      <c r="C51" s="26">
        <v>1210000</v>
      </c>
      <c r="D51" s="25">
        <v>55000</v>
      </c>
      <c r="E51" s="29" t="s">
        <v>139</v>
      </c>
      <c r="F51" s="29" t="s">
        <v>97</v>
      </c>
      <c r="G51" s="29" t="s">
        <v>97</v>
      </c>
    </row>
    <row r="52" spans="1:7" ht="15" customHeight="1" x14ac:dyDescent="0.25">
      <c r="A52" s="28">
        <v>1235000</v>
      </c>
      <c r="B52" s="27">
        <v>1295000</v>
      </c>
      <c r="C52" s="26">
        <v>1270000</v>
      </c>
      <c r="D52" s="25">
        <v>57730</v>
      </c>
      <c r="E52" s="29" t="s">
        <v>140</v>
      </c>
      <c r="F52" s="29" t="s">
        <v>97</v>
      </c>
      <c r="G52" s="29" t="s">
        <v>97</v>
      </c>
    </row>
    <row r="53" spans="1:7" ht="15" customHeight="1" x14ac:dyDescent="0.25">
      <c r="A53" s="28">
        <v>1295000</v>
      </c>
      <c r="B53" s="27">
        <v>1355000</v>
      </c>
      <c r="C53" s="26">
        <v>1330000</v>
      </c>
      <c r="D53" s="25">
        <v>60450</v>
      </c>
      <c r="E53" s="29" t="s">
        <v>141</v>
      </c>
      <c r="F53" s="29" t="s">
        <v>97</v>
      </c>
      <c r="G53" s="29" t="s">
        <v>97</v>
      </c>
    </row>
    <row r="54" spans="1:7" ht="15" customHeight="1" x14ac:dyDescent="0.25">
      <c r="A54" s="23">
        <v>1355000</v>
      </c>
      <c r="B54" s="22"/>
      <c r="C54" s="21">
        <v>1390000</v>
      </c>
      <c r="D54" s="20">
        <v>63180</v>
      </c>
      <c r="E54" s="24" t="s">
        <v>142</v>
      </c>
      <c r="F54" s="24" t="s">
        <v>97</v>
      </c>
      <c r="G54" s="24" t="s">
        <v>97</v>
      </c>
    </row>
    <row r="56" spans="1:7" x14ac:dyDescent="0.25">
      <c r="E56" s="4" t="s">
        <v>96</v>
      </c>
    </row>
    <row r="57" spans="1:7" x14ac:dyDescent="0.25">
      <c r="A57" s="19" t="s">
        <v>95</v>
      </c>
      <c r="B57" s="17" t="s">
        <v>93</v>
      </c>
      <c r="C57" s="18" t="s">
        <v>94</v>
      </c>
      <c r="D57" s="17" t="s">
        <v>93</v>
      </c>
      <c r="E57" s="110"/>
      <c r="F57" s="111"/>
      <c r="G57" s="112"/>
    </row>
    <row r="58" spans="1:7" x14ac:dyDescent="0.25">
      <c r="A58" s="16">
        <v>58000</v>
      </c>
      <c r="B58" s="15">
        <v>63000</v>
      </c>
      <c r="C58" s="14">
        <v>1390000</v>
      </c>
      <c r="D58" s="13">
        <v>1355000</v>
      </c>
      <c r="E58" s="90" t="s">
        <v>92</v>
      </c>
      <c r="F58" s="91"/>
      <c r="G58" s="92"/>
    </row>
    <row r="59" spans="1:7" x14ac:dyDescent="0.25">
      <c r="A59" s="12">
        <v>88000</v>
      </c>
      <c r="B59" s="11">
        <v>93000</v>
      </c>
      <c r="C59" s="10">
        <v>650000</v>
      </c>
      <c r="D59" s="9">
        <v>635000</v>
      </c>
      <c r="E59" s="93" t="s">
        <v>91</v>
      </c>
      <c r="F59" s="94"/>
      <c r="G59" s="95"/>
    </row>
    <row r="60" spans="1:7" x14ac:dyDescent="0.25">
      <c r="A60" s="8">
        <v>88000</v>
      </c>
      <c r="B60" s="7">
        <v>93000</v>
      </c>
      <c r="C60" s="6">
        <v>650000</v>
      </c>
      <c r="D60" s="5">
        <v>635000</v>
      </c>
      <c r="E60" s="96" t="s">
        <v>90</v>
      </c>
      <c r="F60" s="97"/>
      <c r="G60" s="98"/>
    </row>
    <row r="61" spans="1:7" x14ac:dyDescent="0.25">
      <c r="A61" s="4"/>
      <c r="B61" s="4"/>
      <c r="C61" s="4"/>
      <c r="D61" s="4"/>
      <c r="E61" s="4"/>
      <c r="F61" s="4"/>
      <c r="G61" s="4"/>
    </row>
    <row r="62" spans="1:7" x14ac:dyDescent="0.25">
      <c r="A62" s="4"/>
      <c r="B62" s="4"/>
      <c r="C62" s="4"/>
      <c r="D62" s="4"/>
      <c r="E62" s="4"/>
      <c r="F62" s="4"/>
      <c r="G62" s="4"/>
    </row>
    <row r="63" spans="1:7" x14ac:dyDescent="0.25">
      <c r="A63" s="4"/>
      <c r="B63" s="4"/>
      <c r="C63" s="4"/>
      <c r="D63" s="4"/>
      <c r="E63" s="4"/>
      <c r="F63" s="4"/>
      <c r="G63" s="4"/>
    </row>
    <row r="64" spans="1:7" x14ac:dyDescent="0.25">
      <c r="A64" s="4"/>
      <c r="B64" s="4"/>
      <c r="C64" s="4"/>
      <c r="D64" s="4"/>
      <c r="E64" s="4"/>
      <c r="F64" s="4"/>
      <c r="G64" s="4"/>
    </row>
  </sheetData>
  <mergeCells count="8">
    <mergeCell ref="E58:G58"/>
    <mergeCell ref="E59:G59"/>
    <mergeCell ref="E60:G60"/>
    <mergeCell ref="E3:G3"/>
    <mergeCell ref="A3:B4"/>
    <mergeCell ref="C3:C4"/>
    <mergeCell ref="D3:D4"/>
    <mergeCell ref="E57:G57"/>
  </mergeCells>
  <phoneticPr fontId="1"/>
  <pageMargins left="0.9055118110236221" right="0.9055118110236221" top="0.55118110236220474" bottom="0.55118110236220474" header="0" footer="0"/>
  <pageSetup paperSize="9" scale="91" orientation="portrait" r:id="rId1"/>
  <headerFooter>
    <oddHeader xml:space="preserve">&amp;R
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ＨＰ用</vt:lpstr>
      <vt:lpstr>R410等級表</vt:lpstr>
      <vt:lpstr>ＨＰ用!Print_Area</vt:lpstr>
      <vt:lpstr>'R410等級表'!Print_Area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鈴木　直子（臨職）</cp:lastModifiedBy>
  <cp:lastPrinted>2023-01-20T06:55:04Z</cp:lastPrinted>
  <dcterms:created xsi:type="dcterms:W3CDTF">2012-11-30T07:00:45Z</dcterms:created>
  <dcterms:modified xsi:type="dcterms:W3CDTF">2024-01-22T05:55:50Z</dcterms:modified>
</cp:coreProperties>
</file>