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4　給付G\R6_ 様式・手引き 修正\060905　確認後データ\様式(提出用)\02_給付\"/>
    </mc:Choice>
  </mc:AlternateContent>
  <bookViews>
    <workbookView xWindow="240" yWindow="60" windowWidth="14940" windowHeight="8556"/>
  </bookViews>
  <sheets>
    <sheet name="ファイルの説明" sheetId="6" r:id="rId1"/>
    <sheet name="入力シート" sheetId="4" r:id="rId2"/>
    <sheet name="計算書" sheetId="11" r:id="rId3"/>
  </sheets>
  <definedNames>
    <definedName name="_xlnm._FilterDatabase" localSheetId="1" hidden="1">入力シート!#REF!</definedName>
    <definedName name="_xlnm.Print_Area" localSheetId="0">ファイルの説明!$A$1:$L$11</definedName>
    <definedName name="_xlnm.Print_Area" localSheetId="2">計算書!$A$1:$AF$32</definedName>
    <definedName name="_xlnm.Print_Area" localSheetId="1">入力シート!$A$1:$B$21</definedName>
  </definedNames>
  <calcPr calcId="162913"/>
</workbook>
</file>

<file path=xl/calcChain.xml><?xml version="1.0" encoding="utf-8"?>
<calcChain xmlns="http://schemas.openxmlformats.org/spreadsheetml/2006/main">
  <c r="A11" i="11" l="1"/>
  <c r="T2" i="11"/>
  <c r="G2" i="11"/>
  <c r="B4" i="4"/>
  <c r="B9" i="4"/>
  <c r="B8" i="4"/>
  <c r="G3" i="11" s="1"/>
  <c r="B5" i="4" l="1"/>
  <c r="B13" i="4" s="1"/>
  <c r="B10" i="4"/>
  <c r="T3" i="11"/>
  <c r="I11" i="11"/>
  <c r="A10" i="11"/>
  <c r="I10" i="11" s="1"/>
  <c r="A9" i="11"/>
  <c r="I9" i="11" s="1"/>
  <c r="Y11" i="11"/>
  <c r="Y10" i="11"/>
  <c r="Y9" i="11"/>
  <c r="Y8" i="11"/>
  <c r="A8" i="11"/>
  <c r="Q9" i="11" l="1"/>
  <c r="I8" i="11"/>
  <c r="U8" i="11" s="1"/>
  <c r="B11" i="4"/>
  <c r="G4" i="11"/>
  <c r="A24" i="11" s="1"/>
  <c r="U10" i="11"/>
  <c r="U9" i="11"/>
  <c r="B12" i="4"/>
  <c r="Q11" i="11"/>
  <c r="Q8" i="11" l="1"/>
  <c r="U11" i="11"/>
  <c r="T4" i="11"/>
  <c r="A25" i="11" s="1"/>
  <c r="B1" i="11"/>
  <c r="I24" i="11" l="1"/>
  <c r="I25" i="11"/>
  <c r="A26" i="11"/>
  <c r="Q10" i="11"/>
  <c r="T5" i="11"/>
  <c r="G5" i="11"/>
  <c r="Q14" i="11" s="1"/>
  <c r="E24" i="11" l="1"/>
  <c r="L24" i="11" s="1"/>
  <c r="E25" i="11"/>
  <c r="L25" i="11" s="1"/>
  <c r="E26" i="11"/>
  <c r="I26" i="11"/>
  <c r="A27" i="11"/>
  <c r="U14" i="11"/>
  <c r="Y14" i="11"/>
  <c r="Q15" i="11"/>
  <c r="A14" i="11"/>
  <c r="L26" i="11" l="1"/>
  <c r="AB14" i="11"/>
  <c r="I14" i="11"/>
  <c r="E14" i="11"/>
  <c r="A15" i="11"/>
  <c r="Y15" i="11"/>
  <c r="Q16" i="11"/>
  <c r="U15" i="11"/>
  <c r="I27" i="11"/>
  <c r="A28" i="11"/>
  <c r="E27" i="11"/>
  <c r="L27" i="11" l="1"/>
  <c r="AB15" i="11"/>
  <c r="L14" i="11"/>
  <c r="E15" i="11"/>
  <c r="A16" i="11"/>
  <c r="I15" i="11"/>
  <c r="E28" i="11"/>
  <c r="I28" i="11"/>
  <c r="A29" i="11"/>
  <c r="U16" i="11"/>
  <c r="Y16" i="11"/>
  <c r="Q17" i="11"/>
  <c r="L15" i="11" l="1"/>
  <c r="AB16" i="11"/>
  <c r="L28" i="11"/>
  <c r="E16" i="11"/>
  <c r="A17" i="11"/>
  <c r="I16" i="11"/>
  <c r="E29" i="11"/>
  <c r="I29" i="11"/>
  <c r="I31" i="11" s="1"/>
  <c r="A30" i="11"/>
  <c r="U17" i="11"/>
  <c r="Y17" i="11"/>
  <c r="Q18" i="11"/>
  <c r="L29" i="11" l="1"/>
  <c r="L16" i="11"/>
  <c r="AB17" i="11"/>
  <c r="I17" i="11"/>
  <c r="E17" i="11"/>
  <c r="A18" i="11"/>
  <c r="U18" i="11"/>
  <c r="Y18" i="11"/>
  <c r="Q19" i="11"/>
  <c r="I30" i="11"/>
  <c r="E30" i="11"/>
  <c r="AB18" i="11" l="1"/>
  <c r="L30" i="11"/>
  <c r="L31" i="11" s="1"/>
  <c r="L17" i="11"/>
  <c r="I18" i="11"/>
  <c r="E18" i="11"/>
  <c r="A19" i="11"/>
  <c r="Y19" i="11"/>
  <c r="Q20" i="11"/>
  <c r="U20" i="11" s="1"/>
  <c r="U19" i="11"/>
  <c r="L18" i="11" l="1"/>
  <c r="AB19" i="11"/>
  <c r="E19" i="11"/>
  <c r="A20" i="11"/>
  <c r="I19" i="11"/>
  <c r="Y20" i="11"/>
  <c r="Y21" i="11" s="1"/>
  <c r="L19" i="11" l="1"/>
  <c r="AB20" i="11"/>
  <c r="AB21" i="11" s="1"/>
  <c r="E20" i="11"/>
  <c r="I20" i="11"/>
  <c r="I21" i="11" s="1"/>
  <c r="I32" i="11" s="1"/>
  <c r="L20" i="11" l="1"/>
  <c r="L21" i="11" s="1"/>
  <c r="AB31" i="11" s="1"/>
  <c r="Y31" i="11"/>
  <c r="L32" i="11" l="1"/>
</calcChain>
</file>

<file path=xl/comments1.xml><?xml version="1.0" encoding="utf-8"?>
<comments xmlns="http://schemas.openxmlformats.org/spreadsheetml/2006/main">
  <authors>
    <author>user</author>
  </authors>
  <commentList>
    <comment ref="S7" authorId="0" shapeId="0">
      <text>
        <r>
          <rPr>
            <b/>
            <sz val="9"/>
            <color indexed="81"/>
            <rFont val="ＭＳ Ｐゴシック"/>
            <family val="3"/>
            <charset val="128"/>
          </rPr>
          <t>数字を変えると下の給付金額も変わります。</t>
        </r>
      </text>
    </comment>
    <comment ref="W7" authorId="0" shapeId="0">
      <text>
        <r>
          <rPr>
            <b/>
            <sz val="9"/>
            <color indexed="81"/>
            <rFont val="ＭＳ Ｐゴシック"/>
            <family val="3"/>
            <charset val="128"/>
          </rPr>
          <t>数字を変えると下の給付金額も変わります。</t>
        </r>
      </text>
    </comment>
  </commentList>
</comments>
</file>

<file path=xl/sharedStrings.xml><?xml version="1.0" encoding="utf-8"?>
<sst xmlns="http://schemas.openxmlformats.org/spreadsheetml/2006/main" count="91" uniqueCount="60">
  <si>
    <t>育児休業期間</t>
    <rPh sb="0" eb="2">
      <t>イクジ</t>
    </rPh>
    <rPh sb="2" eb="4">
      <t>キュウギョウ</t>
    </rPh>
    <rPh sb="4" eb="6">
      <t>キカン</t>
    </rPh>
    <phoneticPr fontId="2"/>
  </si>
  <si>
    <t>請求期間
（１歳まで）</t>
    <rPh sb="0" eb="2">
      <t>セイキュウ</t>
    </rPh>
    <rPh sb="2" eb="4">
      <t>キカン</t>
    </rPh>
    <rPh sb="7" eb="8">
      <t>サイ</t>
    </rPh>
    <phoneticPr fontId="2"/>
  </si>
  <si>
    <t>請求期間
（１歳後）</t>
    <rPh sb="0" eb="2">
      <t>セイキュウ</t>
    </rPh>
    <rPh sb="2" eb="4">
      <t>キカン</t>
    </rPh>
    <rPh sb="7" eb="8">
      <t>サイ</t>
    </rPh>
    <rPh sb="8" eb="9">
      <t>ゴ</t>
    </rPh>
    <phoneticPr fontId="2"/>
  </si>
  <si>
    <t>育児休業期間（自）</t>
    <rPh sb="0" eb="2">
      <t>イクジ</t>
    </rPh>
    <rPh sb="2" eb="4">
      <t>キュウギョウ</t>
    </rPh>
    <rPh sb="4" eb="6">
      <t>キカン</t>
    </rPh>
    <rPh sb="7" eb="8">
      <t>ジ</t>
    </rPh>
    <phoneticPr fontId="2"/>
  </si>
  <si>
    <t>育児休業期間（至）</t>
    <rPh sb="0" eb="2">
      <t>イクジ</t>
    </rPh>
    <rPh sb="2" eb="4">
      <t>キュウギョウ</t>
    </rPh>
    <rPh sb="4" eb="6">
      <t>キカン</t>
    </rPh>
    <rPh sb="7" eb="8">
      <t>シ</t>
    </rPh>
    <phoneticPr fontId="2"/>
  </si>
  <si>
    <t>請求期間１歳後（自）</t>
    <rPh sb="0" eb="2">
      <t>セイキュウ</t>
    </rPh>
    <rPh sb="2" eb="4">
      <t>キカン</t>
    </rPh>
    <rPh sb="5" eb="6">
      <t>サイ</t>
    </rPh>
    <rPh sb="6" eb="7">
      <t>ゴ</t>
    </rPh>
    <rPh sb="8" eb="9">
      <t>ジ</t>
    </rPh>
    <phoneticPr fontId="2"/>
  </si>
  <si>
    <t>請求期間１歳後（至）</t>
    <rPh sb="0" eb="2">
      <t>セイキュウ</t>
    </rPh>
    <rPh sb="2" eb="4">
      <t>キカン</t>
    </rPh>
    <rPh sb="5" eb="6">
      <t>サイ</t>
    </rPh>
    <rPh sb="6" eb="7">
      <t>ゴ</t>
    </rPh>
    <rPh sb="8" eb="9">
      <t>シ</t>
    </rPh>
    <phoneticPr fontId="2"/>
  </si>
  <si>
    <t>適用開始日１</t>
    <rPh sb="0" eb="2">
      <t>テキヨウ</t>
    </rPh>
    <rPh sb="2" eb="5">
      <t>カイシビ</t>
    </rPh>
    <phoneticPr fontId="2"/>
  </si>
  <si>
    <t>適用開始日２</t>
    <rPh sb="0" eb="2">
      <t>テキヨウ</t>
    </rPh>
    <rPh sb="2" eb="5">
      <t>カイシビ</t>
    </rPh>
    <phoneticPr fontId="2"/>
  </si>
  <si>
    <t>適用開始日３</t>
    <rPh sb="0" eb="2">
      <t>テキヨウ</t>
    </rPh>
    <rPh sb="2" eb="5">
      <t>カイシビ</t>
    </rPh>
    <phoneticPr fontId="2"/>
  </si>
  <si>
    <t>適用開始日４</t>
    <rPh sb="0" eb="2">
      <t>テキヨウ</t>
    </rPh>
    <rPh sb="2" eb="5">
      <t>カイシビ</t>
    </rPh>
    <phoneticPr fontId="2"/>
  </si>
  <si>
    <t>給料日額</t>
    <rPh sb="0" eb="2">
      <t>キュウリョウ</t>
    </rPh>
    <rPh sb="2" eb="4">
      <t>ニチガク</t>
    </rPh>
    <phoneticPr fontId="2"/>
  </si>
  <si>
    <t>給付金日額</t>
    <rPh sb="0" eb="3">
      <t>キュウフキン</t>
    </rPh>
    <rPh sb="3" eb="5">
      <t>ニチガク</t>
    </rPh>
    <phoneticPr fontId="2"/>
  </si>
  <si>
    <t>適用開始日</t>
    <rPh sb="0" eb="2">
      <t>テキヨウ</t>
    </rPh>
    <rPh sb="2" eb="5">
      <t>カイシビ</t>
    </rPh>
    <phoneticPr fontId="2"/>
  </si>
  <si>
    <t>給付対象
年月</t>
    <rPh sb="0" eb="2">
      <t>キュウフ</t>
    </rPh>
    <rPh sb="2" eb="4">
      <t>タイショウ</t>
    </rPh>
    <rPh sb="5" eb="7">
      <t>ネンゲツ</t>
    </rPh>
    <phoneticPr fontId="2"/>
  </si>
  <si>
    <t>給付金
日額</t>
    <rPh sb="0" eb="3">
      <t>キュウフキン</t>
    </rPh>
    <rPh sb="4" eb="6">
      <t>ニチガク</t>
    </rPh>
    <phoneticPr fontId="2"/>
  </si>
  <si>
    <t>日数</t>
    <rPh sb="0" eb="2">
      <t>ニッスウ</t>
    </rPh>
    <phoneticPr fontId="2"/>
  </si>
  <si>
    <t>給付金月額</t>
    <rPh sb="0" eb="3">
      <t>キュウフキン</t>
    </rPh>
    <rPh sb="3" eb="5">
      <t>ゲツガク</t>
    </rPh>
    <phoneticPr fontId="2"/>
  </si>
  <si>
    <t>１歳まで分合計</t>
    <rPh sb="1" eb="2">
      <t>サイ</t>
    </rPh>
    <rPh sb="4" eb="5">
      <t>ブン</t>
    </rPh>
    <rPh sb="5" eb="7">
      <t>ゴウケイ</t>
    </rPh>
    <phoneticPr fontId="2"/>
  </si>
  <si>
    <t>１歳後分合計</t>
    <rPh sb="1" eb="2">
      <t>サイ</t>
    </rPh>
    <rPh sb="2" eb="3">
      <t>ゴ</t>
    </rPh>
    <rPh sb="3" eb="4">
      <t>ブン</t>
    </rPh>
    <rPh sb="4" eb="6">
      <t>ゴウケイ</t>
    </rPh>
    <phoneticPr fontId="2"/>
  </si>
  <si>
    <t>合計</t>
    <rPh sb="0" eb="2">
      <t>ゴウケイ</t>
    </rPh>
    <phoneticPr fontId="2"/>
  </si>
  <si>
    <t>から</t>
    <phoneticPr fontId="2"/>
  </si>
  <si>
    <t>まで</t>
    <phoneticPr fontId="2"/>
  </si>
  <si>
    <t>このファイルの計算結果は参考金額です。給料月額、育児休業手当金上限金額等の変更により支給金額が変わる場合があります。</t>
    <rPh sb="7" eb="9">
      <t>ケイサン</t>
    </rPh>
    <rPh sb="9" eb="11">
      <t>ケッカ</t>
    </rPh>
    <rPh sb="12" eb="14">
      <t>サンコウ</t>
    </rPh>
    <rPh sb="14" eb="16">
      <t>キンガク</t>
    </rPh>
    <rPh sb="19" eb="21">
      <t>キュウリョウ</t>
    </rPh>
    <rPh sb="21" eb="23">
      <t>ゲツガク</t>
    </rPh>
    <rPh sb="24" eb="31">
      <t>イクテ</t>
    </rPh>
    <rPh sb="31" eb="33">
      <t>ジョウゲン</t>
    </rPh>
    <rPh sb="33" eb="36">
      <t>キンガクトウ</t>
    </rPh>
    <rPh sb="37" eb="39">
      <t>ヘンコウ</t>
    </rPh>
    <rPh sb="42" eb="44">
      <t>シキュウ</t>
    </rPh>
    <rPh sb="44" eb="46">
      <t>キンガク</t>
    </rPh>
    <rPh sb="47" eb="48">
      <t>カ</t>
    </rPh>
    <rPh sb="50" eb="52">
      <t>バアイ</t>
    </rPh>
    <phoneticPr fontId="2"/>
  </si>
  <si>
    <t>主な更新履歴</t>
    <rPh sb="0" eb="1">
      <t>オモ</t>
    </rPh>
    <rPh sb="2" eb="4">
      <t>コウシン</t>
    </rPh>
    <rPh sb="4" eb="6">
      <t>リレキ</t>
    </rPh>
    <phoneticPr fontId="2"/>
  </si>
  <si>
    <t>平成22年 3月11日　ファイルを公開しました。</t>
    <rPh sb="0" eb="2">
      <t>ヘイセイ</t>
    </rPh>
    <rPh sb="4" eb="5">
      <t>ネン</t>
    </rPh>
    <rPh sb="7" eb="8">
      <t>ガツ</t>
    </rPh>
    <rPh sb="10" eb="11">
      <t>ニチ</t>
    </rPh>
    <rPh sb="17" eb="19">
      <t>コウカイ</t>
    </rPh>
    <phoneticPr fontId="2"/>
  </si>
  <si>
    <t>組合員番号</t>
    <rPh sb="0" eb="3">
      <t>クミアイイン</t>
    </rPh>
    <rPh sb="3" eb="5">
      <t>バンゴウ</t>
    </rPh>
    <phoneticPr fontId="2"/>
  </si>
  <si>
    <t>組合員氏名</t>
    <rPh sb="0" eb="3">
      <t>クミアイイン</t>
    </rPh>
    <rPh sb="3" eb="5">
      <t>シメイ</t>
    </rPh>
    <phoneticPr fontId="2"/>
  </si>
  <si>
    <t>子の誕生日</t>
    <rPh sb="0" eb="1">
      <t>コ</t>
    </rPh>
    <rPh sb="2" eb="5">
      <t>タンジョウビ</t>
    </rPh>
    <phoneticPr fontId="2"/>
  </si>
  <si>
    <t>×</t>
    <phoneticPr fontId="2"/>
  </si>
  <si>
    <r>
      <t>1</t>
    </r>
    <r>
      <rPr>
        <sz val="12"/>
        <rFont val="ＭＳ 明朝"/>
        <family val="1"/>
        <charset val="128"/>
      </rPr>
      <t>80日目まで分</t>
    </r>
    <rPh sb="3" eb="4">
      <t>ヒ</t>
    </rPh>
    <rPh sb="4" eb="5">
      <t>メ</t>
    </rPh>
    <rPh sb="7" eb="8">
      <t>ブン</t>
    </rPh>
    <phoneticPr fontId="2"/>
  </si>
  <si>
    <t>が上限</t>
    <rPh sb="1" eb="3">
      <t>ジョウゲン</t>
    </rPh>
    <phoneticPr fontId="2"/>
  </si>
  <si>
    <t>以降</t>
    <rPh sb="0" eb="2">
      <t>イコウ</t>
    </rPh>
    <phoneticPr fontId="2"/>
  </si>
  <si>
    <t>180日目まで分</t>
    <rPh sb="3" eb="4">
      <t>ヒ</t>
    </rPh>
    <rPh sb="4" eb="5">
      <t>メ</t>
    </rPh>
    <rPh sb="7" eb="8">
      <t>ブン</t>
    </rPh>
    <phoneticPr fontId="2"/>
  </si>
  <si>
    <t>１歳後分</t>
    <rPh sb="1" eb="2">
      <t>サイ</t>
    </rPh>
    <rPh sb="2" eb="3">
      <t>ゴ</t>
    </rPh>
    <rPh sb="3" eb="4">
      <t>ブン</t>
    </rPh>
    <phoneticPr fontId="2"/>
  </si>
  <si>
    <t>180日目まで分合計</t>
    <rPh sb="3" eb="4">
      <t>ヒ</t>
    </rPh>
    <rPh sb="4" eb="5">
      <t>メ</t>
    </rPh>
    <rPh sb="7" eb="8">
      <t>ブン</t>
    </rPh>
    <rPh sb="8" eb="10">
      <t>ゴウケイ</t>
    </rPh>
    <phoneticPr fontId="2"/>
  </si>
  <si>
    <t>１歳まで分</t>
    <rPh sb="1" eb="2">
      <t>サイ</t>
    </rPh>
    <rPh sb="4" eb="5">
      <t>ブン</t>
    </rPh>
    <phoneticPr fontId="2"/>
  </si>
  <si>
    <t>１歳までの請求金額</t>
    <rPh sb="1" eb="2">
      <t>サイ</t>
    </rPh>
    <rPh sb="5" eb="7">
      <t>セイキュウ</t>
    </rPh>
    <rPh sb="7" eb="9">
      <t>キンガク</t>
    </rPh>
    <phoneticPr fontId="2"/>
  </si>
  <si>
    <t>子が１歳となる日</t>
    <rPh sb="0" eb="1">
      <t>コ</t>
    </rPh>
    <rPh sb="3" eb="4">
      <t>サイ</t>
    </rPh>
    <rPh sb="7" eb="8">
      <t>ヒ</t>
    </rPh>
    <phoneticPr fontId="2"/>
  </si>
  <si>
    <t>181日目から１歳まで（自）</t>
    <rPh sb="3" eb="4">
      <t>ヒ</t>
    </rPh>
    <rPh sb="4" eb="5">
      <t>メ</t>
    </rPh>
    <rPh sb="8" eb="9">
      <t>サイ</t>
    </rPh>
    <rPh sb="12" eb="13">
      <t>ジ</t>
    </rPh>
    <phoneticPr fontId="2"/>
  </si>
  <si>
    <t>181日目から１歳まで（至）</t>
    <rPh sb="3" eb="4">
      <t>ヒ</t>
    </rPh>
    <rPh sb="4" eb="5">
      <t>メ</t>
    </rPh>
    <rPh sb="8" eb="9">
      <t>サイ</t>
    </rPh>
    <rPh sb="12" eb="13">
      <t>イタル</t>
    </rPh>
    <phoneticPr fontId="2"/>
  </si>
  <si>
    <t>子が１歳となる日から半年後</t>
    <rPh sb="0" eb="1">
      <t>コ</t>
    </rPh>
    <rPh sb="3" eb="4">
      <t>サイ</t>
    </rPh>
    <rPh sb="7" eb="8">
      <t>ヒ</t>
    </rPh>
    <rPh sb="10" eb="13">
      <t>ハントシゴ</t>
    </rPh>
    <phoneticPr fontId="2"/>
  </si>
  <si>
    <t>支給開始から180日間（自）</t>
    <rPh sb="0" eb="2">
      <t>シキュウ</t>
    </rPh>
    <rPh sb="2" eb="4">
      <t>カイシ</t>
    </rPh>
    <rPh sb="9" eb="10">
      <t>ヒ</t>
    </rPh>
    <rPh sb="10" eb="11">
      <t>アイダ</t>
    </rPh>
    <phoneticPr fontId="2"/>
  </si>
  <si>
    <t>支給開始から180日間（至）</t>
    <rPh sb="0" eb="2">
      <t>シキュウ</t>
    </rPh>
    <rPh sb="2" eb="4">
      <t>カイシ</t>
    </rPh>
    <rPh sb="9" eb="10">
      <t>ヒ</t>
    </rPh>
    <rPh sb="10" eb="11">
      <t>アイダ</t>
    </rPh>
    <phoneticPr fontId="2"/>
  </si>
  <si>
    <t xml:space="preserve"> </t>
    <phoneticPr fontId="2"/>
  </si>
  <si>
    <t>　</t>
    <phoneticPr fontId="2"/>
  </si>
  <si>
    <t>必須</t>
    <rPh sb="0" eb="2">
      <t>ヒッス</t>
    </rPh>
    <phoneticPr fontId="2"/>
  </si>
  <si>
    <t xml:space="preserve"> </t>
    <phoneticPr fontId="2"/>
  </si>
  <si>
    <t>123456</t>
    <phoneticPr fontId="2"/>
  </si>
  <si>
    <t>公立　花子</t>
    <rPh sb="0" eb="2">
      <t>コウリツ</t>
    </rPh>
    <rPh sb="3" eb="5">
      <t>ハナコ</t>
    </rPh>
    <phoneticPr fontId="2"/>
  </si>
  <si>
    <r>
      <rPr>
        <sz val="12"/>
        <rFont val="ＭＳ 明朝"/>
        <family val="1"/>
        <charset val="128"/>
      </rPr>
      <t>請　求　期　間</t>
    </r>
    <r>
      <rPr>
        <sz val="10"/>
        <rFont val="ＭＳ 明朝"/>
        <family val="1"/>
        <charset val="128"/>
      </rPr>
      <t xml:space="preserve">
（180日目まで）</t>
    </r>
    <rPh sb="0" eb="1">
      <t>ショウ</t>
    </rPh>
    <rPh sb="2" eb="3">
      <t>モトム</t>
    </rPh>
    <rPh sb="4" eb="5">
      <t>キ</t>
    </rPh>
    <rPh sb="6" eb="7">
      <t>アイダ</t>
    </rPh>
    <rPh sb="12" eb="13">
      <t>ヒ</t>
    </rPh>
    <rPh sb="13" eb="14">
      <t>メ</t>
    </rPh>
    <phoneticPr fontId="2"/>
  </si>
  <si>
    <t>給料月額or標準報酬月額</t>
    <rPh sb="0" eb="2">
      <t>キュウリョウ</t>
    </rPh>
    <rPh sb="2" eb="4">
      <t>ゲツガク</t>
    </rPh>
    <rPh sb="6" eb="8">
      <t>ヒョウジュン</t>
    </rPh>
    <rPh sb="8" eb="10">
      <t>ホウシュウ</t>
    </rPh>
    <rPh sb="10" eb="12">
      <t>ゲツガク</t>
    </rPh>
    <phoneticPr fontId="2"/>
  </si>
  <si>
    <t>給料月額or標準報酬月額１（金額）</t>
    <rPh sb="0" eb="2">
      <t>キュウリョウ</t>
    </rPh>
    <rPh sb="2" eb="4">
      <t>ゲツガク</t>
    </rPh>
    <rPh sb="6" eb="8">
      <t>ヒョウジュン</t>
    </rPh>
    <rPh sb="8" eb="9">
      <t>ホウ</t>
    </rPh>
    <rPh sb="9" eb="10">
      <t>シュウ</t>
    </rPh>
    <rPh sb="10" eb="12">
      <t>ゲツガク</t>
    </rPh>
    <rPh sb="14" eb="16">
      <t>キンガク</t>
    </rPh>
    <phoneticPr fontId="2"/>
  </si>
  <si>
    <t>給料月額or標準報酬月額２（金額）</t>
    <rPh sb="0" eb="2">
      <t>キュウリョウ</t>
    </rPh>
    <rPh sb="2" eb="4">
      <t>ゲツガク</t>
    </rPh>
    <rPh sb="6" eb="8">
      <t>ヒョウジュン</t>
    </rPh>
    <rPh sb="8" eb="10">
      <t>ホウシュウ</t>
    </rPh>
    <rPh sb="10" eb="12">
      <t>ゲツガク</t>
    </rPh>
    <rPh sb="14" eb="16">
      <t>キンガク</t>
    </rPh>
    <phoneticPr fontId="2"/>
  </si>
  <si>
    <t>給料月額or標準報酬月額３（金額）</t>
    <rPh sb="6" eb="8">
      <t>ヒョウジュン</t>
    </rPh>
    <rPh sb="8" eb="10">
      <t>ホウシュウ</t>
    </rPh>
    <rPh sb="10" eb="12">
      <t>ゲツガク</t>
    </rPh>
    <rPh sb="14" eb="16">
      <t>キンガク</t>
    </rPh>
    <phoneticPr fontId="2"/>
  </si>
  <si>
    <t>給料月額or標準報酬月額４（金額）</t>
    <rPh sb="6" eb="8">
      <t>ヒョウジュン</t>
    </rPh>
    <rPh sb="8" eb="10">
      <t>ホウシュウ</t>
    </rPh>
    <rPh sb="10" eb="12">
      <t>ゲツガク</t>
    </rPh>
    <rPh sb="14" eb="16">
      <t>キンガク</t>
    </rPh>
    <phoneticPr fontId="2"/>
  </si>
  <si>
    <t>181日目～</t>
    <rPh sb="3" eb="4">
      <t>ニチ</t>
    </rPh>
    <rPh sb="4" eb="5">
      <t>メ</t>
    </rPh>
    <phoneticPr fontId="2"/>
  </si>
  <si>
    <t>平成27年10月 1日　標準報酬制移行</t>
    <rPh sb="0" eb="2">
      <t>ヘイセイ</t>
    </rPh>
    <rPh sb="4" eb="5">
      <t>ネン</t>
    </rPh>
    <rPh sb="7" eb="8">
      <t>ガツ</t>
    </rPh>
    <rPh sb="10" eb="11">
      <t>ニチ</t>
    </rPh>
    <rPh sb="12" eb="14">
      <t>ヒョウジュン</t>
    </rPh>
    <rPh sb="14" eb="16">
      <t>ホウシュウ</t>
    </rPh>
    <rPh sb="16" eb="17">
      <t>セイ</t>
    </rPh>
    <rPh sb="17" eb="19">
      <t>イコウ</t>
    </rPh>
    <phoneticPr fontId="2"/>
  </si>
  <si>
    <t>令和６年８月１日　令和６年８月以降の給付上限相当額を修正しました。</t>
    <rPh sb="0" eb="2">
      <t>レイワ</t>
    </rPh>
    <rPh sb="3" eb="4">
      <t>ネン</t>
    </rPh>
    <rPh sb="5" eb="6">
      <t>ガツ</t>
    </rPh>
    <rPh sb="7" eb="8">
      <t>ニチ</t>
    </rPh>
    <rPh sb="9" eb="11">
      <t>レイワ</t>
    </rPh>
    <rPh sb="12" eb="13">
      <t>ネン</t>
    </rPh>
    <rPh sb="14" eb="15">
      <t>ガツ</t>
    </rPh>
    <rPh sb="15" eb="17">
      <t>イコウ</t>
    </rPh>
    <rPh sb="18" eb="20">
      <t>キュウフ</t>
    </rPh>
    <rPh sb="20" eb="22">
      <t>ジョウゲン</t>
    </rPh>
    <rPh sb="22" eb="25">
      <t>ソウトウガク</t>
    </rPh>
    <rPh sb="26" eb="28">
      <t>シュウセイ</t>
    </rPh>
    <phoneticPr fontId="2"/>
  </si>
  <si>
    <t>「入力シート」にデータを入力すると、「計算書」シートに育児休業手当金の支給金額が計算されます。</t>
    <rPh sb="1" eb="3">
      <t>ニュウリョク</t>
    </rPh>
    <rPh sb="12" eb="14">
      <t>ニュウリョク</t>
    </rPh>
    <rPh sb="19" eb="22">
      <t>ケイサンショ</t>
    </rPh>
    <rPh sb="27" eb="29">
      <t>イクジ</t>
    </rPh>
    <rPh sb="29" eb="31">
      <t>キュウギョウ</t>
    </rPh>
    <rPh sb="31" eb="33">
      <t>テアテ</t>
    </rPh>
    <rPh sb="33" eb="34">
      <t>キン</t>
    </rPh>
    <rPh sb="35" eb="37">
      <t>シキュウ</t>
    </rPh>
    <rPh sb="37" eb="39">
      <t>キンガク</t>
    </rPh>
    <rPh sb="40" eb="42">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</si>
</sst>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quot;¥&quot;#,##0&quot;円&quot;"/>
    <numFmt numFmtId="178" formatCode="#,##0&quot;日&quot;"/>
    <numFmt numFmtId="179" formatCode="[$-411]gee\.mm\.dd"/>
    <numFmt numFmtId="180" formatCode="[$-411]ee&quot;年&quot;mm&quot;月&quot;"/>
    <numFmt numFmtId="181" formatCode="0.0_ "/>
    <numFmt numFmtId="182" formatCode="0.00_ "/>
    <numFmt numFmtId="183" formatCode="#,##0&quot;円&quot;"/>
  </numFmts>
  <fonts count="14">
    <font>
      <sz val="12"/>
      <name val="ＭＳ 明朝"/>
      <family val="1"/>
      <charset val="128"/>
    </font>
    <font>
      <sz val="12"/>
      <name val="ＭＳ 明朝"/>
      <family val="1"/>
      <charset val="128"/>
    </font>
    <font>
      <sz val="6"/>
      <name val="ＭＳ 明朝"/>
      <family val="1"/>
      <charset val="128"/>
    </font>
    <font>
      <b/>
      <sz val="12"/>
      <name val="ＭＳ ゴシック"/>
      <family val="3"/>
      <charset val="128"/>
    </font>
    <font>
      <sz val="16"/>
      <name val="ＭＳ 明朝"/>
      <family val="1"/>
      <charset val="128"/>
    </font>
    <font>
      <sz val="11"/>
      <name val="ＭＳ 明朝"/>
      <family val="1"/>
      <charset val="128"/>
    </font>
    <font>
      <sz val="10"/>
      <name val="ＭＳ 明朝"/>
      <family val="1"/>
      <charset val="128"/>
    </font>
    <font>
      <sz val="8"/>
      <name val="ＭＳ 明朝"/>
      <family val="1"/>
      <charset val="128"/>
    </font>
    <font>
      <b/>
      <sz val="10"/>
      <name val="ＭＳ ゴシック"/>
      <family val="3"/>
      <charset val="128"/>
    </font>
    <font>
      <sz val="12"/>
      <name val="ＭＳ ゴシック"/>
      <family val="3"/>
      <charset val="128"/>
    </font>
    <font>
      <b/>
      <sz val="9"/>
      <color indexed="81"/>
      <name val="ＭＳ Ｐゴシック"/>
      <family val="3"/>
      <charset val="128"/>
    </font>
    <font>
      <sz val="12"/>
      <color rgb="FFFF0000"/>
      <name val="ＭＳ 明朝"/>
      <family val="1"/>
      <charset val="128"/>
    </font>
    <font>
      <sz val="12"/>
      <color theme="1"/>
      <name val="ＭＳ 明朝"/>
      <family val="1"/>
      <charset val="128"/>
    </font>
    <font>
      <b/>
      <sz val="9"/>
      <name val="ＭＳ 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style="thin">
        <color indexed="64"/>
      </bottom>
      <diagonal/>
    </border>
    <border>
      <left/>
      <right style="hair">
        <color indexed="64"/>
      </right>
      <top style="medium">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Protection="1">
      <alignment vertical="center"/>
    </xf>
    <xf numFmtId="0" fontId="1" fillId="0" borderId="0" xfId="0" applyFont="1">
      <alignment vertical="center"/>
    </xf>
    <xf numFmtId="0" fontId="1" fillId="0" borderId="1" xfId="0" applyFont="1" applyBorder="1">
      <alignment vertical="center"/>
    </xf>
    <xf numFmtId="0" fontId="1" fillId="0" borderId="0" xfId="0" applyFont="1" applyBorder="1">
      <alignment vertical="center"/>
    </xf>
    <xf numFmtId="0" fontId="8" fillId="0" borderId="19" xfId="0" applyNumberFormat="1" applyFont="1" applyFill="1" applyBorder="1" applyAlignment="1">
      <alignment vertical="center"/>
    </xf>
    <xf numFmtId="181" fontId="8" fillId="0" borderId="4" xfId="0" applyNumberFormat="1" applyFont="1" applyFill="1" applyBorder="1" applyAlignment="1">
      <alignment vertical="center"/>
    </xf>
    <xf numFmtId="181" fontId="8" fillId="0" borderId="2" xfId="0" applyNumberFormat="1" applyFont="1" applyFill="1" applyBorder="1" applyAlignment="1">
      <alignment vertical="center"/>
    </xf>
    <xf numFmtId="176" fontId="1" fillId="0" borderId="45" xfId="0" applyNumberFormat="1" applyFont="1" applyBorder="1">
      <alignment vertical="center"/>
    </xf>
    <xf numFmtId="176" fontId="0" fillId="0" borderId="45" xfId="0" applyNumberFormat="1" applyBorder="1">
      <alignment vertical="center"/>
    </xf>
    <xf numFmtId="183" fontId="3" fillId="2" borderId="45" xfId="0" applyNumberFormat="1" applyFont="1" applyFill="1" applyBorder="1" applyAlignment="1">
      <alignment vertical="center"/>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0" fontId="1" fillId="0" borderId="0" xfId="0" applyNumberFormat="1" applyFont="1" applyAlignment="1">
      <alignment horizontal="center" vertical="center"/>
    </xf>
    <xf numFmtId="176" fontId="1" fillId="0" borderId="3" xfId="0" applyNumberFormat="1" applyFont="1" applyBorder="1">
      <alignment vertical="center"/>
    </xf>
    <xf numFmtId="176" fontId="0" fillId="0" borderId="3" xfId="0" applyNumberFormat="1" applyBorder="1">
      <alignment vertical="center"/>
    </xf>
    <xf numFmtId="0" fontId="1" fillId="0" borderId="0" xfId="0" applyFont="1" applyFill="1" applyBorder="1">
      <alignment vertical="center"/>
    </xf>
    <xf numFmtId="0" fontId="1" fillId="0" borderId="0" xfId="0" applyFont="1" applyFill="1">
      <alignment vertical="center"/>
    </xf>
    <xf numFmtId="0" fontId="0" fillId="0" borderId="0" xfId="0" applyAlignment="1" applyProtection="1">
      <alignment vertical="center" wrapText="1"/>
    </xf>
    <xf numFmtId="0" fontId="0" fillId="0" borderId="0" xfId="0" applyAlignment="1" applyProtection="1">
      <alignment horizontal="center" vertical="center" wrapText="1"/>
    </xf>
    <xf numFmtId="0" fontId="0" fillId="2" borderId="0" xfId="0" applyFill="1" applyAlignment="1" applyProtection="1">
      <alignment horizontal="right" vertical="center"/>
      <protection locked="0"/>
    </xf>
    <xf numFmtId="49" fontId="0" fillId="2" borderId="0" xfId="0" applyNumberFormat="1" applyFill="1" applyProtection="1">
      <alignment vertical="center"/>
      <protection locked="0"/>
    </xf>
    <xf numFmtId="183" fontId="3" fillId="0" borderId="3" xfId="0" applyNumberFormat="1" applyFont="1" applyFill="1" applyBorder="1" applyAlignment="1">
      <alignment vertical="center"/>
    </xf>
    <xf numFmtId="176" fontId="0" fillId="0" borderId="0" xfId="0" applyNumberFormat="1" applyFont="1" applyProtection="1">
      <alignment vertical="center"/>
    </xf>
    <xf numFmtId="58" fontId="1" fillId="0" borderId="0" xfId="0" applyNumberFormat="1" applyFont="1">
      <alignment vertical="center"/>
    </xf>
    <xf numFmtId="58" fontId="0" fillId="0" borderId="0" xfId="0" applyNumberFormat="1">
      <alignment vertical="center"/>
    </xf>
    <xf numFmtId="0" fontId="0" fillId="0" borderId="0" xfId="0" applyAlignment="1" applyProtection="1">
      <alignment vertical="center" textRotation="255"/>
    </xf>
    <xf numFmtId="0" fontId="0" fillId="0" borderId="0" xfId="0" applyAlignment="1" applyProtection="1">
      <alignment horizontal="center" vertical="center" textRotation="255"/>
    </xf>
    <xf numFmtId="0" fontId="11" fillId="0" borderId="0" xfId="0" applyFont="1" applyAlignment="1" applyProtection="1">
      <alignment vertical="center" textRotation="255"/>
    </xf>
    <xf numFmtId="0" fontId="11" fillId="0" borderId="0" xfId="0" applyFont="1" applyAlignment="1" applyProtection="1">
      <alignment horizontal="center" vertical="center" textRotation="255"/>
    </xf>
    <xf numFmtId="0" fontId="11" fillId="0" borderId="0" xfId="0" applyFont="1" applyProtection="1">
      <alignment vertical="center"/>
    </xf>
    <xf numFmtId="0" fontId="11" fillId="0" borderId="0" xfId="0" applyFont="1">
      <alignment vertical="center"/>
    </xf>
    <xf numFmtId="58" fontId="11" fillId="0" borderId="0" xfId="0" applyNumberFormat="1" applyFont="1">
      <alignment vertical="center"/>
    </xf>
    <xf numFmtId="0" fontId="12" fillId="0" borderId="0" xfId="0" applyFont="1">
      <alignment vertical="center"/>
    </xf>
    <xf numFmtId="0" fontId="1" fillId="2" borderId="8" xfId="0" applyFont="1" applyFill="1" applyBorder="1" applyAlignment="1">
      <alignment horizontal="center" vertical="center" justifyLastLine="1"/>
    </xf>
    <xf numFmtId="0" fontId="1" fillId="2" borderId="9" xfId="0" applyFont="1" applyFill="1" applyBorder="1" applyAlignment="1">
      <alignment horizontal="center" vertical="center" justifyLastLine="1"/>
    </xf>
    <xf numFmtId="0" fontId="1" fillId="2" borderId="10" xfId="0" applyFont="1" applyFill="1" applyBorder="1" applyAlignment="1">
      <alignment horizontal="center" vertical="center" justifyLastLine="1"/>
    </xf>
    <xf numFmtId="0" fontId="4" fillId="0" borderId="1" xfId="0" applyFont="1" applyBorder="1" applyAlignment="1">
      <alignment horizontal="center" vertical="center"/>
    </xf>
    <xf numFmtId="0" fontId="1" fillId="0" borderId="8" xfId="0" applyFont="1" applyBorder="1" applyAlignment="1">
      <alignment horizontal="distributed" vertical="center" wrapText="1" justifyLastLine="1"/>
    </xf>
    <xf numFmtId="0" fontId="1" fillId="0" borderId="9" xfId="0" applyFont="1" applyBorder="1" applyAlignment="1">
      <alignment horizontal="distributed" vertical="center" wrapText="1" justifyLastLine="1"/>
    </xf>
    <xf numFmtId="0" fontId="1" fillId="0" borderId="52" xfId="0" applyFont="1" applyBorder="1" applyAlignment="1">
      <alignment horizontal="distributed" vertical="center" wrapText="1" justifyLastLine="1"/>
    </xf>
    <xf numFmtId="176" fontId="3" fillId="0" borderId="9" xfId="0" quotePrefix="1"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shrinkToFit="1"/>
    </xf>
    <xf numFmtId="0" fontId="1" fillId="0" borderId="9" xfId="0" applyFont="1" applyBorder="1" applyAlignment="1">
      <alignment horizontal="center" vertical="center"/>
    </xf>
    <xf numFmtId="176" fontId="3" fillId="0" borderId="9" xfId="0" applyNumberFormat="1" applyFont="1" applyBorder="1" applyAlignment="1">
      <alignment horizontal="center" vertical="center" shrinkToFit="1"/>
    </xf>
    <xf numFmtId="0" fontId="1" fillId="0" borderId="9" xfId="0" applyNumberFormat="1" applyFont="1" applyBorder="1" applyAlignment="1">
      <alignment horizontal="center" vertical="center" shrinkToFit="1"/>
    </xf>
    <xf numFmtId="0" fontId="1" fillId="0" borderId="10" xfId="0" applyNumberFormat="1" applyFont="1" applyBorder="1" applyAlignment="1">
      <alignment horizontal="center" vertical="center" shrinkToFit="1"/>
    </xf>
    <xf numFmtId="183" fontId="9" fillId="0" borderId="19" xfId="0" applyNumberFormat="1" applyFont="1" applyFill="1" applyBorder="1" applyAlignment="1">
      <alignment horizontal="right" vertical="center"/>
    </xf>
    <xf numFmtId="183" fontId="9" fillId="0" borderId="4" xfId="0" applyNumberFormat="1" applyFont="1" applyFill="1" applyBorder="1" applyAlignment="1">
      <alignment horizontal="right" vertical="center"/>
    </xf>
    <xf numFmtId="183" fontId="9" fillId="0" borderId="51" xfId="0" applyNumberFormat="1" applyFont="1" applyFill="1" applyBorder="1" applyAlignment="1">
      <alignment horizontal="right" vertical="center"/>
    </xf>
    <xf numFmtId="179" fontId="9" fillId="0" borderId="19" xfId="0" applyNumberFormat="1" applyFont="1" applyBorder="1" applyAlignment="1">
      <alignment horizontal="center" vertical="center"/>
    </xf>
    <xf numFmtId="179" fontId="9" fillId="0" borderId="4" xfId="0" applyNumberFormat="1" applyFont="1" applyBorder="1" applyAlignment="1">
      <alignment horizontal="center" vertical="center"/>
    </xf>
    <xf numFmtId="179" fontId="9" fillId="0" borderId="13" xfId="0" applyNumberFormat="1" applyFont="1" applyBorder="1" applyAlignment="1">
      <alignment horizontal="center" vertical="center"/>
    </xf>
    <xf numFmtId="182" fontId="13" fillId="0" borderId="2" xfId="0" applyNumberFormat="1" applyFont="1" applyFill="1" applyBorder="1" applyAlignment="1">
      <alignment horizontal="center" vertical="center"/>
    </xf>
    <xf numFmtId="182" fontId="13" fillId="0" borderId="43" xfId="0" applyNumberFormat="1" applyFont="1" applyFill="1" applyBorder="1" applyAlignment="1">
      <alignment horizontal="center" vertical="center"/>
    </xf>
    <xf numFmtId="177" fontId="9" fillId="0" borderId="11"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9" fillId="0" borderId="18" xfId="0" applyNumberFormat="1" applyFont="1" applyBorder="1" applyAlignment="1">
      <alignment horizontal="center" vertical="center"/>
    </xf>
    <xf numFmtId="0" fontId="1" fillId="0" borderId="11" xfId="0" applyFont="1" applyBorder="1" applyAlignment="1">
      <alignment horizontal="distributed" vertical="center" wrapText="1" justifyLastLine="1"/>
    </xf>
    <xf numFmtId="0" fontId="1" fillId="0" borderId="4" xfId="0" applyFont="1" applyBorder="1" applyAlignment="1">
      <alignment horizontal="distributed" vertical="center" wrapText="1" justifyLastLine="1"/>
    </xf>
    <xf numFmtId="0" fontId="1" fillId="0" borderId="12" xfId="0" applyFont="1" applyBorder="1" applyAlignment="1">
      <alignment horizontal="distributed" vertical="center" wrapText="1" justifyLastLine="1"/>
    </xf>
    <xf numFmtId="176" fontId="3" fillId="0" borderId="4" xfId="0" quotePrefix="1"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0" fontId="1" fillId="0" borderId="4" xfId="0" applyFont="1" applyBorder="1" applyAlignment="1">
      <alignment horizontal="center" vertical="center"/>
    </xf>
    <xf numFmtId="0" fontId="7" fillId="0" borderId="19" xfId="0" applyFont="1" applyBorder="1" applyAlignment="1">
      <alignment horizontal="distributed" vertical="center" wrapText="1" justifyLastLine="1"/>
    </xf>
    <xf numFmtId="0" fontId="7" fillId="0" borderId="4"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7" fillId="0" borderId="13" xfId="0" applyFont="1" applyBorder="1" applyAlignment="1">
      <alignment horizontal="distributed" vertical="center" justifyLastLine="1"/>
    </xf>
    <xf numFmtId="176" fontId="0" fillId="0" borderId="19"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8" xfId="0" applyNumberFormat="1" applyBorder="1" applyAlignment="1">
      <alignment horizontal="center" vertical="center"/>
    </xf>
    <xf numFmtId="0" fontId="1" fillId="0" borderId="14" xfId="0" applyFont="1" applyBorder="1" applyAlignment="1">
      <alignment horizontal="distributed" vertical="center" wrapText="1" justifyLastLine="1"/>
    </xf>
    <xf numFmtId="0" fontId="1" fillId="0" borderId="2" xfId="0" applyFont="1" applyBorder="1" applyAlignment="1">
      <alignment horizontal="distributed" vertical="center" wrapText="1" justifyLastLine="1"/>
    </xf>
    <xf numFmtId="0" fontId="1" fillId="0" borderId="15" xfId="0" applyFont="1" applyBorder="1" applyAlignment="1">
      <alignment horizontal="distributed" vertical="center" wrapText="1" justifyLastLine="1"/>
    </xf>
    <xf numFmtId="176" fontId="3" fillId="0" borderId="2" xfId="0" applyNumberFormat="1" applyFont="1" applyBorder="1" applyAlignment="1">
      <alignment horizontal="center" vertical="center" shrinkToFit="1"/>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16" xfId="0" applyNumberFormat="1" applyFont="1" applyBorder="1" applyAlignment="1">
      <alignment horizontal="center" vertical="center" shrinkToFit="1"/>
    </xf>
    <xf numFmtId="0" fontId="0" fillId="0" borderId="46" xfId="0" applyBorder="1" applyAlignment="1">
      <alignment horizontal="center" vertical="center" justifyLastLine="1"/>
    </xf>
    <xf numFmtId="0" fontId="1" fillId="0" borderId="47" xfId="0" applyFont="1" applyBorder="1" applyAlignment="1">
      <alignment horizontal="center" vertical="center" justifyLastLine="1"/>
    </xf>
    <xf numFmtId="0" fontId="1" fillId="0" borderId="48" xfId="0" applyFont="1" applyBorder="1" applyAlignment="1">
      <alignment horizontal="center" vertical="center" justifyLastLine="1"/>
    </xf>
    <xf numFmtId="0" fontId="1" fillId="0" borderId="14" xfId="0" applyFont="1" applyBorder="1" applyAlignment="1">
      <alignment horizontal="center" vertical="center" justifyLastLine="1"/>
    </xf>
    <xf numFmtId="0" fontId="1" fillId="0" borderId="2" xfId="0" applyFont="1" applyBorder="1" applyAlignment="1">
      <alignment horizontal="center" vertical="center" justifyLastLine="1"/>
    </xf>
    <xf numFmtId="0" fontId="1" fillId="0" borderId="43" xfId="0" applyFont="1" applyBorder="1" applyAlignment="1">
      <alignment horizontal="center" vertical="center" justifyLastLine="1"/>
    </xf>
    <xf numFmtId="0" fontId="1" fillId="0" borderId="49" xfId="0" applyFont="1" applyBorder="1" applyAlignment="1">
      <alignment horizontal="center" vertical="center" justifyLastLine="1"/>
    </xf>
    <xf numFmtId="0" fontId="1" fillId="0" borderId="42" xfId="0" applyFont="1" applyBorder="1" applyAlignment="1">
      <alignment horizontal="center" vertical="center" justifyLastLine="1"/>
    </xf>
    <xf numFmtId="0" fontId="1" fillId="0" borderId="9"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17" xfId="0" applyBorder="1" applyAlignment="1">
      <alignment horizontal="distributed" vertical="center" justifyLastLine="1"/>
    </xf>
    <xf numFmtId="0" fontId="1" fillId="0" borderId="50" xfId="0" applyFont="1" applyBorder="1" applyAlignment="1">
      <alignment horizontal="center" vertical="center" justifyLastLine="1"/>
    </xf>
    <xf numFmtId="0" fontId="1" fillId="0" borderId="16" xfId="0" applyFont="1" applyBorder="1" applyAlignment="1">
      <alignment horizontal="center" vertical="center" justifyLastLine="1"/>
    </xf>
    <xf numFmtId="181" fontId="8" fillId="0" borderId="4" xfId="0" applyNumberFormat="1" applyFont="1" applyFill="1" applyBorder="1" applyAlignment="1">
      <alignment horizontal="center" vertical="center"/>
    </xf>
    <xf numFmtId="0" fontId="6" fillId="0" borderId="11" xfId="0" applyFont="1" applyFill="1" applyBorder="1" applyAlignment="1">
      <alignment horizontal="center" vertical="center" wrapText="1" shrinkToFit="1"/>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 fillId="0" borderId="4" xfId="0" applyFont="1" applyFill="1" applyBorder="1" applyAlignment="1">
      <alignment horizontal="center" vertical="center"/>
    </xf>
    <xf numFmtId="176" fontId="3" fillId="0" borderId="4" xfId="0" applyNumberFormat="1" applyFont="1" applyBorder="1" applyAlignment="1">
      <alignment horizontal="center" vertical="center" shrinkToFit="1"/>
    </xf>
    <xf numFmtId="0" fontId="1" fillId="0" borderId="4" xfId="0" applyNumberFormat="1" applyFont="1" applyFill="1" applyBorder="1" applyAlignment="1">
      <alignment horizontal="center" vertical="center" shrinkToFit="1"/>
    </xf>
    <xf numFmtId="0" fontId="1" fillId="0" borderId="13" xfId="0" applyNumberFormat="1" applyFont="1" applyFill="1" applyBorder="1" applyAlignment="1">
      <alignment horizontal="center" vertical="center" shrinkToFit="1"/>
    </xf>
    <xf numFmtId="176" fontId="11" fillId="0" borderId="19" xfId="0" applyNumberFormat="1" applyFont="1" applyBorder="1" applyAlignment="1">
      <alignment horizontal="center" vertical="center"/>
    </xf>
    <xf numFmtId="0" fontId="1" fillId="0" borderId="4" xfId="0" applyNumberFormat="1" applyFont="1" applyBorder="1" applyAlignment="1">
      <alignment horizontal="center" vertical="center" shrinkToFit="1"/>
    </xf>
    <xf numFmtId="0" fontId="1" fillId="0" borderId="13" xfId="0" applyNumberFormat="1" applyFont="1" applyBorder="1" applyAlignment="1">
      <alignment horizontal="center" vertical="center" shrinkToFit="1"/>
    </xf>
    <xf numFmtId="177" fontId="9" fillId="0" borderId="20" xfId="0" applyNumberFormat="1" applyFont="1" applyBorder="1" applyAlignment="1">
      <alignment horizontal="center" vertical="center"/>
    </xf>
    <xf numFmtId="177" fontId="9" fillId="0" borderId="21" xfId="0" applyNumberFormat="1" applyFont="1" applyBorder="1" applyAlignment="1">
      <alignment horizontal="center" vertical="center"/>
    </xf>
    <xf numFmtId="177" fontId="9" fillId="0" borderId="22" xfId="0" applyNumberFormat="1" applyFont="1" applyBorder="1" applyAlignment="1">
      <alignment horizontal="center" vertical="center"/>
    </xf>
    <xf numFmtId="179" fontId="9" fillId="0" borderId="23" xfId="0" applyNumberFormat="1" applyFont="1" applyBorder="1" applyAlignment="1">
      <alignment horizontal="center" vertical="center"/>
    </xf>
    <xf numFmtId="179" fontId="9" fillId="0" borderId="21" xfId="0" applyNumberFormat="1" applyFont="1" applyBorder="1" applyAlignment="1">
      <alignment horizontal="center" vertical="center"/>
    </xf>
    <xf numFmtId="179" fontId="9" fillId="0" borderId="24" xfId="0" applyNumberFormat="1" applyFont="1" applyBorder="1" applyAlignment="1">
      <alignment horizontal="center" vertical="center"/>
    </xf>
    <xf numFmtId="0" fontId="0" fillId="2" borderId="8" xfId="0" applyFill="1" applyBorder="1" applyAlignment="1">
      <alignment horizontal="center" vertical="center" justifyLastLine="1"/>
    </xf>
    <xf numFmtId="0" fontId="7" fillId="0" borderId="11"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18" xfId="0" applyFont="1" applyBorder="1" applyAlignment="1">
      <alignment horizontal="distributed" vertical="center" wrapText="1" justifyLastLine="1"/>
    </xf>
    <xf numFmtId="178" fontId="3" fillId="0" borderId="29" xfId="0" applyNumberFormat="1" applyFont="1" applyBorder="1" applyAlignment="1">
      <alignment horizontal="right" vertical="center"/>
    </xf>
    <xf numFmtId="178" fontId="3" fillId="0" borderId="26" xfId="0" applyNumberFormat="1" applyFont="1" applyBorder="1" applyAlignment="1">
      <alignment horizontal="right" vertical="center"/>
    </xf>
    <xf numFmtId="178" fontId="3" fillId="0" borderId="27"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8" xfId="0" applyNumberFormat="1" applyFont="1" applyBorder="1" applyAlignment="1">
      <alignment vertical="center"/>
    </xf>
    <xf numFmtId="180" fontId="3" fillId="0" borderId="30" xfId="0" applyNumberFormat="1" applyFont="1" applyBorder="1" applyAlignment="1">
      <alignment horizontal="center" vertical="center"/>
    </xf>
    <xf numFmtId="180" fontId="3" fillId="0" borderId="6" xfId="0" applyNumberFormat="1" applyFont="1" applyBorder="1" applyAlignment="1">
      <alignment horizontal="center" vertical="center"/>
    </xf>
    <xf numFmtId="180" fontId="3" fillId="0" borderId="7" xfId="0" applyNumberFormat="1" applyFont="1" applyBorder="1" applyAlignment="1">
      <alignment horizontal="center" vertical="center"/>
    </xf>
    <xf numFmtId="183" fontId="3" fillId="0" borderId="5" xfId="0" applyNumberFormat="1" applyFont="1" applyBorder="1" applyAlignment="1">
      <alignment horizontal="right" vertical="center"/>
    </xf>
    <xf numFmtId="183" fontId="3" fillId="0" borderId="6" xfId="0" applyNumberFormat="1" applyFont="1" applyBorder="1" applyAlignment="1">
      <alignment horizontal="right" vertical="center"/>
    </xf>
    <xf numFmtId="183" fontId="3" fillId="0" borderId="7" xfId="0" applyNumberFormat="1" applyFont="1" applyBorder="1" applyAlignment="1">
      <alignment horizontal="right" vertical="center"/>
    </xf>
    <xf numFmtId="178"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178" fontId="3" fillId="0" borderId="7" xfId="0" applyNumberFormat="1" applyFont="1" applyBorder="1" applyAlignment="1">
      <alignment horizontal="right" vertical="center"/>
    </xf>
    <xf numFmtId="177" fontId="3" fillId="0" borderId="5" xfId="0" applyNumberFormat="1" applyFont="1" applyBorder="1" applyAlignment="1">
      <alignment vertical="center"/>
    </xf>
    <xf numFmtId="177" fontId="3" fillId="0" borderId="6" xfId="0" applyNumberFormat="1" applyFont="1" applyBorder="1" applyAlignment="1">
      <alignment vertical="center"/>
    </xf>
    <xf numFmtId="177" fontId="3" fillId="0" borderId="31" xfId="0" applyNumberFormat="1" applyFont="1" applyBorder="1" applyAlignment="1">
      <alignment vertical="center"/>
    </xf>
    <xf numFmtId="180" fontId="3" fillId="0" borderId="25" xfId="0" applyNumberFormat="1" applyFont="1" applyBorder="1" applyAlignment="1">
      <alignment horizontal="center" vertical="center"/>
    </xf>
    <xf numFmtId="180" fontId="3" fillId="0" borderId="26" xfId="0" applyNumberFormat="1" applyFont="1" applyBorder="1" applyAlignment="1">
      <alignment horizontal="center" vertical="center"/>
    </xf>
    <xf numFmtId="180" fontId="3" fillId="0" borderId="27" xfId="0" applyNumberFormat="1" applyFont="1" applyBorder="1" applyAlignment="1">
      <alignment horizontal="center" vertical="center"/>
    </xf>
    <xf numFmtId="183" fontId="3" fillId="0" borderId="29" xfId="0" applyNumberFormat="1" applyFont="1" applyBorder="1" applyAlignment="1">
      <alignment horizontal="right" vertical="center"/>
    </xf>
    <xf numFmtId="183" fontId="3" fillId="0" borderId="26" xfId="0" applyNumberFormat="1" applyFont="1" applyBorder="1" applyAlignment="1">
      <alignment horizontal="right" vertical="center"/>
    </xf>
    <xf numFmtId="183" fontId="3" fillId="0" borderId="27" xfId="0" applyNumberFormat="1" applyFont="1" applyBorder="1" applyAlignment="1">
      <alignment horizontal="right" vertical="center"/>
    </xf>
    <xf numFmtId="178" fontId="3" fillId="0" borderId="39" xfId="0" applyNumberFormat="1" applyFont="1" applyFill="1" applyBorder="1" applyAlignment="1">
      <alignment horizontal="right" vertical="center"/>
    </xf>
    <xf numFmtId="178" fontId="3" fillId="0" borderId="34" xfId="0" applyNumberFormat="1" applyFont="1" applyFill="1" applyBorder="1" applyAlignment="1">
      <alignment horizontal="right" vertical="center"/>
    </xf>
    <xf numFmtId="178" fontId="3" fillId="0" borderId="35" xfId="0" applyNumberFormat="1" applyFont="1" applyFill="1" applyBorder="1" applyAlignment="1">
      <alignment horizontal="right" vertical="center"/>
    </xf>
    <xf numFmtId="177" fontId="3" fillId="0" borderId="39" xfId="0" applyNumberFormat="1" applyFont="1" applyFill="1" applyBorder="1" applyAlignment="1">
      <alignment vertical="center"/>
    </xf>
    <xf numFmtId="177" fontId="3" fillId="0" borderId="34" xfId="0" applyNumberFormat="1" applyFont="1" applyFill="1" applyBorder="1" applyAlignment="1">
      <alignment vertical="center"/>
    </xf>
    <xf numFmtId="177" fontId="3" fillId="0" borderId="40" xfId="0" applyNumberFormat="1" applyFont="1" applyFill="1" applyBorder="1" applyAlignment="1">
      <alignment vertical="center"/>
    </xf>
    <xf numFmtId="180" fontId="3" fillId="0" borderId="41" xfId="0" applyNumberFormat="1" applyFont="1" applyBorder="1" applyAlignment="1">
      <alignment horizontal="center" vertical="center"/>
    </xf>
    <xf numFmtId="180" fontId="3" fillId="0" borderId="37" xfId="0" applyNumberFormat="1" applyFont="1" applyBorder="1" applyAlignment="1">
      <alignment horizontal="center" vertical="center"/>
    </xf>
    <xf numFmtId="180" fontId="3" fillId="0" borderId="38" xfId="0" applyNumberFormat="1" applyFont="1" applyBorder="1" applyAlignment="1">
      <alignment horizontal="center" vertical="center"/>
    </xf>
    <xf numFmtId="183" fontId="3" fillId="0" borderId="36" xfId="0" applyNumberFormat="1" applyFont="1" applyBorder="1" applyAlignment="1">
      <alignment horizontal="right" vertical="center"/>
    </xf>
    <xf numFmtId="183" fontId="3" fillId="0" borderId="37" xfId="0" applyNumberFormat="1" applyFont="1" applyBorder="1" applyAlignment="1">
      <alignment horizontal="right" vertical="center"/>
    </xf>
    <xf numFmtId="183" fontId="3" fillId="0" borderId="38" xfId="0" applyNumberFormat="1" applyFont="1" applyBorder="1" applyAlignment="1">
      <alignment horizontal="right" vertical="center"/>
    </xf>
    <xf numFmtId="178" fontId="3" fillId="0" borderId="36" xfId="0" applyNumberFormat="1" applyFont="1" applyBorder="1" applyAlignment="1">
      <alignment horizontal="right" vertical="center"/>
    </xf>
    <xf numFmtId="178" fontId="3" fillId="0" borderId="37" xfId="0" applyNumberFormat="1" applyFont="1" applyBorder="1" applyAlignment="1">
      <alignment horizontal="right" vertical="center"/>
    </xf>
    <xf numFmtId="178" fontId="3" fillId="0" borderId="38" xfId="0" applyNumberFormat="1" applyFont="1" applyBorder="1" applyAlignment="1">
      <alignment horizontal="right" vertical="center"/>
    </xf>
    <xf numFmtId="177" fontId="3" fillId="0" borderId="36" xfId="0" applyNumberFormat="1" applyFont="1" applyBorder="1" applyAlignment="1">
      <alignment horizontal="right" vertical="center"/>
    </xf>
    <xf numFmtId="177" fontId="3" fillId="0" borderId="37" xfId="0" applyNumberFormat="1" applyFont="1" applyBorder="1" applyAlignment="1">
      <alignment horizontal="right" vertical="center"/>
    </xf>
    <xf numFmtId="177" fontId="3" fillId="0" borderId="44" xfId="0" applyNumberFormat="1" applyFont="1" applyBorder="1" applyAlignment="1">
      <alignment horizontal="right" vertical="center"/>
    </xf>
    <xf numFmtId="177" fontId="3" fillId="0" borderId="0" xfId="0" applyNumberFormat="1" applyFont="1" applyBorder="1" applyAlignment="1">
      <alignment vertical="center"/>
    </xf>
    <xf numFmtId="177" fontId="3" fillId="0" borderId="32" xfId="0" applyNumberFormat="1" applyFont="1" applyBorder="1" applyAlignment="1">
      <alignment vertical="center"/>
    </xf>
    <xf numFmtId="0" fontId="5" fillId="0" borderId="33" xfId="0" applyFont="1" applyFill="1" applyBorder="1" applyAlignment="1">
      <alignment horizontal="center" vertical="center" justifyLastLine="1"/>
    </xf>
    <xf numFmtId="0" fontId="5" fillId="0" borderId="34" xfId="0" applyFont="1" applyFill="1" applyBorder="1" applyAlignment="1">
      <alignment horizontal="center" vertical="center" justifyLastLine="1"/>
    </xf>
    <xf numFmtId="0" fontId="5" fillId="0" borderId="35" xfId="0" applyFont="1" applyFill="1" applyBorder="1" applyAlignment="1">
      <alignment horizontal="center" vertical="center" justifyLastLine="1"/>
    </xf>
    <xf numFmtId="0" fontId="1" fillId="0" borderId="33" xfId="0" applyFont="1" applyFill="1" applyBorder="1" applyAlignment="1">
      <alignment horizontal="center" vertical="center" justifyLastLine="1"/>
    </xf>
    <xf numFmtId="0" fontId="1" fillId="0" borderId="34" xfId="0" applyFont="1" applyFill="1" applyBorder="1" applyAlignment="1">
      <alignment horizontal="center" vertical="center" justifyLastLine="1"/>
    </xf>
    <xf numFmtId="0" fontId="1" fillId="0" borderId="35" xfId="0" applyFont="1" applyFill="1" applyBorder="1" applyAlignment="1">
      <alignment horizontal="center" vertical="center" justifyLastLine="1"/>
    </xf>
    <xf numFmtId="177" fontId="3" fillId="0" borderId="36" xfId="0" applyNumberFormat="1" applyFont="1" applyBorder="1" applyAlignment="1">
      <alignment vertical="center"/>
    </xf>
    <xf numFmtId="177" fontId="3" fillId="0" borderId="37" xfId="0" applyNumberFormat="1" applyFont="1" applyBorder="1" applyAlignment="1">
      <alignment vertical="center"/>
    </xf>
    <xf numFmtId="177" fontId="3" fillId="0" borderId="44" xfId="0" applyNumberFormat="1" applyFont="1" applyBorder="1" applyAlignment="1">
      <alignment vertical="center"/>
    </xf>
    <xf numFmtId="177" fontId="3" fillId="0" borderId="39" xfId="0" applyNumberFormat="1" applyFont="1" applyFill="1" applyBorder="1" applyAlignment="1">
      <alignment horizontal="right" vertical="center"/>
    </xf>
    <xf numFmtId="177" fontId="3" fillId="0" borderId="34" xfId="0" applyNumberFormat="1" applyFont="1" applyFill="1" applyBorder="1" applyAlignment="1">
      <alignment horizontal="right" vertical="center"/>
    </xf>
    <xf numFmtId="177" fontId="3" fillId="0" borderId="40" xfId="0" applyNumberFormat="1" applyFont="1" applyFill="1" applyBorder="1" applyAlignment="1">
      <alignment horizontal="right" vertical="center"/>
    </xf>
    <xf numFmtId="0" fontId="0" fillId="0" borderId="33" xfId="0" applyFill="1" applyBorder="1" applyAlignment="1">
      <alignment horizontal="center" vertical="center" justifyLastLine="1"/>
    </xf>
  </cellXfs>
  <cellStyles count="1">
    <cellStyle name="標準" xfId="0" builtinId="0"/>
  </cellStyles>
  <dxfs count="4">
    <dxf>
      <font>
        <condense val="0"/>
        <extend val="0"/>
        <color indexed="9"/>
      </font>
    </dxf>
    <dxf>
      <font>
        <condense val="0"/>
        <extend val="0"/>
        <color indexed="9"/>
      </font>
    </dxf>
    <dxf>
      <font>
        <b/>
        <i val="0"/>
        <condense val="0"/>
        <extend val="0"/>
        <color indexed="10"/>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2</xdr:row>
      <xdr:rowOff>139065</xdr:rowOff>
    </xdr:from>
    <xdr:to>
      <xdr:col>11</xdr:col>
      <xdr:colOff>708660</xdr:colOff>
      <xdr:row>5</xdr:row>
      <xdr:rowOff>24765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5937885" y="901065"/>
          <a:ext cx="2596515" cy="1028700"/>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　問合せ先</a:t>
          </a:r>
        </a:p>
        <a:p>
          <a:pPr algn="l" rtl="0">
            <a:defRPr sz="1000"/>
          </a:pPr>
          <a:r>
            <a:rPr lang="ja-JP" altLang="en-US" sz="1200" b="0" i="0" u="none" strike="noStrike" baseline="0">
              <a:solidFill>
                <a:srgbClr val="000000"/>
              </a:solidFill>
              <a:latin typeface="ＭＳ 明朝"/>
              <a:ea typeface="ＭＳ 明朝"/>
            </a:rPr>
            <a:t>  　公立学校共済組合神奈川支部</a:t>
          </a:r>
        </a:p>
        <a:p>
          <a:pPr algn="l" rtl="0">
            <a:defRPr sz="1000"/>
          </a:pPr>
          <a:r>
            <a:rPr lang="ja-JP" altLang="en-US" sz="1200" b="0" i="0" u="none" strike="noStrike" baseline="0">
              <a:solidFill>
                <a:srgbClr val="000000"/>
              </a:solidFill>
              <a:latin typeface="ＭＳ 明朝"/>
              <a:ea typeface="ＭＳ 明朝"/>
            </a:rPr>
            <a:t>  　給付グループ</a:t>
          </a:r>
        </a:p>
        <a:p>
          <a:pPr algn="l" rtl="0">
            <a:defRPr sz="1000"/>
          </a:pPr>
          <a:r>
            <a:rPr lang="ja-JP" altLang="en-US" sz="1200" b="0" i="0" u="none" strike="noStrike" baseline="0">
              <a:solidFill>
                <a:srgbClr val="000000"/>
              </a:solidFill>
              <a:latin typeface="ＭＳ 明朝"/>
              <a:ea typeface="ＭＳ 明朝"/>
            </a:rPr>
            <a:t>  　電話　</a:t>
          </a:r>
          <a:r>
            <a:rPr lang="en-US" altLang="ja-JP" sz="1200" b="0" i="0" u="none" strike="noStrike" baseline="0">
              <a:solidFill>
                <a:srgbClr val="000000"/>
              </a:solidFill>
              <a:latin typeface="ＭＳ 明朝"/>
              <a:ea typeface="ＭＳ 明朝"/>
            </a:rPr>
            <a:t>(045)210-8179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19051</xdr:colOff>
      <xdr:row>13</xdr:row>
      <xdr:rowOff>28575</xdr:rowOff>
    </xdr:from>
    <xdr:to>
      <xdr:col>8</xdr:col>
      <xdr:colOff>171451</xdr:colOff>
      <xdr:row>15</xdr:row>
      <xdr:rowOff>257175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010151" y="5105400"/>
          <a:ext cx="2895600" cy="1009650"/>
        </a:xfrm>
        <a:prstGeom prst="wedgeRoundRectCallout">
          <a:avLst>
            <a:gd name="adj1" fmla="val -69544"/>
            <a:gd name="adj2" fmla="val 7645"/>
            <a:gd name="adj3" fmla="val 1666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育児休業手当期間に給料月額と標準報酬月額（</a:t>
          </a:r>
          <a:r>
            <a:rPr kumimoji="1" lang="en-US" altLang="ja-JP" sz="1100">
              <a:solidFill>
                <a:sysClr val="windowText" lastClr="000000"/>
              </a:solidFill>
            </a:rPr>
            <a:t>H27.10.1</a:t>
          </a:r>
          <a:r>
            <a:rPr kumimoji="1" lang="ja-JP" altLang="en-US" sz="1100">
              <a:solidFill>
                <a:sysClr val="windowText" lastClr="000000"/>
              </a:solidFill>
            </a:rPr>
            <a:t>導入）がある場合は分けて入力してください。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tabSelected="1" zoomScaleNormal="100" workbookViewId="0"/>
  </sheetViews>
  <sheetFormatPr defaultRowHeight="30" customHeight="1"/>
  <cols>
    <col min="1" max="1" width="14.69921875" bestFit="1" customWidth="1"/>
    <col min="12" max="12" width="12.09765625" customWidth="1"/>
  </cols>
  <sheetData>
    <row r="1" spans="1:8" ht="30" customHeight="1">
      <c r="A1" t="s">
        <v>59</v>
      </c>
    </row>
    <row r="2" spans="1:8" ht="30" customHeight="1">
      <c r="A2" s="2" t="s">
        <v>23</v>
      </c>
    </row>
    <row r="8" spans="1:8" ht="30" customHeight="1">
      <c r="A8" t="s">
        <v>24</v>
      </c>
    </row>
    <row r="9" spans="1:8" ht="30" customHeight="1">
      <c r="A9" t="s">
        <v>25</v>
      </c>
    </row>
    <row r="10" spans="1:8" ht="30" customHeight="1">
      <c r="A10" s="33" t="s">
        <v>57</v>
      </c>
      <c r="B10" s="33"/>
      <c r="C10" s="33"/>
      <c r="D10" s="33"/>
      <c r="E10" s="33"/>
      <c r="F10" s="33"/>
      <c r="G10" s="33"/>
      <c r="H10" s="33"/>
    </row>
    <row r="11" spans="1:8" ht="30" customHeight="1">
      <c r="A11" t="s">
        <v>58</v>
      </c>
    </row>
  </sheetData>
  <sheetProtection password="CC27" sheet="1" selectLockedCells="1"/>
  <dataConsolidate/>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zoomScaleSheetLayoutView="100" workbookViewId="0">
      <selection activeCell="AJ4" sqref="AJ4"/>
    </sheetView>
  </sheetViews>
  <sheetFormatPr defaultColWidth="9" defaultRowHeight="30" customHeight="1"/>
  <cols>
    <col min="1" max="1" width="32.19921875" style="1" customWidth="1"/>
    <col min="2" max="2" width="20.59765625" style="1" customWidth="1"/>
    <col min="3" max="3" width="3.5" style="26" bestFit="1" customWidth="1"/>
    <col min="4" max="4" width="9" style="1" customWidth="1"/>
    <col min="5" max="16384" width="9" style="1"/>
  </cols>
  <sheetData>
    <row r="1" spans="1:4" ht="30.75" customHeight="1">
      <c r="A1" s="1" t="s">
        <v>26</v>
      </c>
      <c r="B1" s="21" t="s">
        <v>48</v>
      </c>
      <c r="C1" s="28" t="s">
        <v>46</v>
      </c>
      <c r="D1" s="18"/>
    </row>
    <row r="2" spans="1:4" ht="30.75" customHeight="1">
      <c r="A2" s="1" t="s">
        <v>27</v>
      </c>
      <c r="B2" s="20" t="s">
        <v>49</v>
      </c>
      <c r="C2" s="28" t="s">
        <v>46</v>
      </c>
      <c r="D2" s="19"/>
    </row>
    <row r="3" spans="1:4" ht="30.75" customHeight="1">
      <c r="A3" s="1" t="s">
        <v>28</v>
      </c>
      <c r="B3" s="11">
        <v>45355</v>
      </c>
      <c r="C3" s="28" t="s">
        <v>46</v>
      </c>
      <c r="D3" s="18"/>
    </row>
    <row r="4" spans="1:4" ht="30.75" customHeight="1">
      <c r="A4" s="1" t="s">
        <v>38</v>
      </c>
      <c r="B4" s="23">
        <f>EDATE(B3,12)-1</f>
        <v>45719</v>
      </c>
      <c r="C4" s="27"/>
      <c r="D4" s="18"/>
    </row>
    <row r="5" spans="1:4" ht="30.75" customHeight="1">
      <c r="A5" s="1" t="s">
        <v>41</v>
      </c>
      <c r="B5" s="23">
        <f>EDATE(B4,6)</f>
        <v>45903</v>
      </c>
      <c r="C5" s="27"/>
      <c r="D5" s="18"/>
    </row>
    <row r="6" spans="1:4" ht="30.75" customHeight="1">
      <c r="A6" s="1" t="s">
        <v>3</v>
      </c>
      <c r="B6" s="11">
        <v>45412</v>
      </c>
      <c r="C6" s="29" t="s">
        <v>46</v>
      </c>
      <c r="D6" s="18"/>
    </row>
    <row r="7" spans="1:4" ht="30.75" customHeight="1">
      <c r="A7" s="1" t="s">
        <v>4</v>
      </c>
      <c r="B7" s="11">
        <v>45719</v>
      </c>
      <c r="C7" s="29" t="s">
        <v>46</v>
      </c>
      <c r="D7" s="18"/>
    </row>
    <row r="8" spans="1:4" ht="30.75" customHeight="1">
      <c r="A8" s="1" t="s">
        <v>42</v>
      </c>
      <c r="B8" s="23">
        <f>B6</f>
        <v>45412</v>
      </c>
      <c r="C8" s="27"/>
      <c r="D8" s="18"/>
    </row>
    <row r="9" spans="1:4" ht="30.75" customHeight="1">
      <c r="A9" s="1" t="s">
        <v>43</v>
      </c>
      <c r="B9" s="23">
        <f>B6+179</f>
        <v>45591</v>
      </c>
      <c r="C9" s="27"/>
      <c r="D9" s="18"/>
    </row>
    <row r="10" spans="1:4" ht="30.75" customHeight="1">
      <c r="A10" s="1" t="s">
        <v>39</v>
      </c>
      <c r="B10" s="23">
        <f>IF(B9&gt;B4,"",B9+1)</f>
        <v>45592</v>
      </c>
      <c r="C10" s="27"/>
      <c r="D10" s="18"/>
    </row>
    <row r="11" spans="1:4" ht="30.75" customHeight="1">
      <c r="A11" s="1" t="s">
        <v>40</v>
      </c>
      <c r="B11" s="23">
        <f>IF(B10="","",B4)</f>
        <v>45719</v>
      </c>
      <c r="C11" s="27"/>
      <c r="D11" s="18"/>
    </row>
    <row r="12" spans="1:4" ht="30.75" customHeight="1">
      <c r="A12" s="1" t="s">
        <v>5</v>
      </c>
      <c r="B12" s="23">
        <f>IF(B13="","",IF(B10="",B9+1,B4+1))</f>
        <v>45720</v>
      </c>
      <c r="C12" s="27"/>
      <c r="D12" s="18"/>
    </row>
    <row r="13" spans="1:4" ht="30.75" customHeight="1">
      <c r="A13" s="1" t="s">
        <v>6</v>
      </c>
      <c r="B13" s="23">
        <f>IF(B9&gt;B5,"",B5)</f>
        <v>45903</v>
      </c>
      <c r="C13" s="27"/>
      <c r="D13" s="18"/>
    </row>
    <row r="14" spans="1:4" ht="30.75" customHeight="1">
      <c r="A14" s="30" t="s">
        <v>52</v>
      </c>
      <c r="B14" s="12">
        <v>360000</v>
      </c>
      <c r="C14" s="28" t="s">
        <v>46</v>
      </c>
      <c r="D14" s="18"/>
    </row>
    <row r="15" spans="1:4" ht="30.75" customHeight="1">
      <c r="A15" s="1" t="s">
        <v>7</v>
      </c>
      <c r="B15" s="11">
        <v>45170</v>
      </c>
      <c r="C15" s="28" t="s">
        <v>46</v>
      </c>
      <c r="D15" s="18"/>
    </row>
    <row r="16" spans="1:4" ht="30.75" customHeight="1">
      <c r="A16" s="30" t="s">
        <v>53</v>
      </c>
      <c r="B16" s="12"/>
      <c r="D16" s="18"/>
    </row>
    <row r="17" spans="1:4" ht="30.75" customHeight="1">
      <c r="A17" s="1" t="s">
        <v>8</v>
      </c>
      <c r="B17" s="11"/>
      <c r="D17" s="18"/>
    </row>
    <row r="18" spans="1:4" ht="30.75" customHeight="1">
      <c r="A18" s="30" t="s">
        <v>54</v>
      </c>
      <c r="B18" s="12"/>
      <c r="D18" s="18"/>
    </row>
    <row r="19" spans="1:4" ht="30.75" customHeight="1">
      <c r="A19" s="1" t="s">
        <v>9</v>
      </c>
      <c r="B19" s="11"/>
      <c r="D19" s="18"/>
    </row>
    <row r="20" spans="1:4" ht="30.75" customHeight="1">
      <c r="A20" s="30" t="s">
        <v>55</v>
      </c>
      <c r="B20" s="12"/>
      <c r="D20" s="18"/>
    </row>
    <row r="21" spans="1:4" ht="30.75" customHeight="1">
      <c r="A21" s="1" t="s">
        <v>10</v>
      </c>
      <c r="B21" s="11"/>
      <c r="D21" s="18"/>
    </row>
    <row r="22" spans="1:4" ht="22.5" customHeight="1"/>
  </sheetData>
  <sheetProtection selectLockedCells="1"/>
  <phoneticPr fontId="2"/>
  <dataValidations count="3">
    <dataValidation imeMode="off" allowBlank="1" showInputMessage="1" showErrorMessage="1" sqref="B11:B21 B3:B9"/>
    <dataValidation imeMode="halfAlpha" allowBlank="1" showInputMessage="1" showErrorMessage="1" sqref="B1"/>
    <dataValidation imeMode="hiragana" allowBlank="1" showInputMessage="1" showErrorMessage="1" sqref="B2"/>
  </dataValidations>
  <pageMargins left="0.78740157480314965" right="0.78740157480314965" top="0.98425196850393704" bottom="0.98425196850393704" header="0.51181102362204722" footer="0.51181102362204722"/>
  <pageSetup paperSize="9" orientation="portrait"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0"/>
  <sheetViews>
    <sheetView zoomScaleNormal="100" zoomScaleSheetLayoutView="75" workbookViewId="0">
      <selection activeCell="AJ4" sqref="AJ4"/>
    </sheetView>
  </sheetViews>
  <sheetFormatPr defaultColWidth="2.5" defaultRowHeight="15" customHeight="1"/>
  <cols>
    <col min="1" max="11" width="2.69921875" style="2" customWidth="1"/>
    <col min="12" max="16" width="3.09765625" style="2" customWidth="1"/>
    <col min="17" max="19" width="2.69921875" style="2" customWidth="1"/>
    <col min="20" max="20" width="5.5" style="2" bestFit="1" customWidth="1"/>
    <col min="21" max="27" width="2.69921875" style="2" customWidth="1"/>
    <col min="28" max="32" width="3.09765625" style="2" customWidth="1"/>
    <col min="33" max="33" width="2.5" style="2"/>
    <col min="34" max="34" width="17.19921875" style="2" bestFit="1" customWidth="1"/>
    <col min="35" max="35" width="5.5" style="2" bestFit="1" customWidth="1"/>
    <col min="36" max="36" width="11.19921875" style="2" bestFit="1" customWidth="1"/>
    <col min="37" max="37" width="7.5" style="2" bestFit="1" customWidth="1"/>
    <col min="38" max="16384" width="2.5" style="2"/>
  </cols>
  <sheetData>
    <row r="1" spans="1:39" ht="30" customHeight="1" thickBot="1">
      <c r="A1" s="3"/>
      <c r="B1" s="37" t="str">
        <f>IF(G2&lt;40269,"平成22年４月１日以降に育児休業を開始した組合員用","育児休業手当金計算書")</f>
        <v>育児休業手当金計算書</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
    </row>
    <row r="2" spans="1:39" ht="29.25" customHeight="1">
      <c r="A2" s="38" t="s">
        <v>0</v>
      </c>
      <c r="B2" s="39"/>
      <c r="C2" s="39"/>
      <c r="D2" s="39"/>
      <c r="E2" s="39"/>
      <c r="F2" s="40"/>
      <c r="G2" s="41">
        <f>IF(入力シート!$B$1=" "," ",入力シート!$B$6)</f>
        <v>45412</v>
      </c>
      <c r="H2" s="42"/>
      <c r="I2" s="42"/>
      <c r="J2" s="42"/>
      <c r="K2" s="42"/>
      <c r="L2" s="42"/>
      <c r="M2" s="42"/>
      <c r="N2" s="42"/>
      <c r="O2" s="42"/>
      <c r="P2" s="42"/>
      <c r="Q2" s="43" t="s">
        <v>21</v>
      </c>
      <c r="R2" s="43"/>
      <c r="S2" s="43"/>
      <c r="T2" s="44">
        <f>IF(入力シート!$B$1=" "," ",入力シート!$B$7)</f>
        <v>45719</v>
      </c>
      <c r="U2" s="44"/>
      <c r="V2" s="44"/>
      <c r="W2" s="44"/>
      <c r="X2" s="44"/>
      <c r="Y2" s="44"/>
      <c r="Z2" s="44"/>
      <c r="AA2" s="44"/>
      <c r="AB2" s="44"/>
      <c r="AC2" s="44"/>
      <c r="AD2" s="45" t="s">
        <v>22</v>
      </c>
      <c r="AE2" s="45"/>
      <c r="AF2" s="46"/>
      <c r="AH2" s="69" t="s">
        <v>30</v>
      </c>
      <c r="AI2" s="70"/>
      <c r="AJ2" s="71"/>
    </row>
    <row r="3" spans="1:39" ht="29.25" customHeight="1">
      <c r="A3" s="93" t="s">
        <v>50</v>
      </c>
      <c r="B3" s="94"/>
      <c r="C3" s="94"/>
      <c r="D3" s="94"/>
      <c r="E3" s="94"/>
      <c r="F3" s="95"/>
      <c r="G3" s="61">
        <f>入力シート!B8</f>
        <v>45412</v>
      </c>
      <c r="H3" s="62"/>
      <c r="I3" s="62"/>
      <c r="J3" s="62"/>
      <c r="K3" s="62"/>
      <c r="L3" s="62"/>
      <c r="M3" s="62"/>
      <c r="N3" s="62"/>
      <c r="O3" s="62"/>
      <c r="P3" s="62"/>
      <c r="Q3" s="96" t="s">
        <v>21</v>
      </c>
      <c r="R3" s="96"/>
      <c r="S3" s="96"/>
      <c r="T3" s="97">
        <f>入力シート!B9</f>
        <v>45591</v>
      </c>
      <c r="U3" s="97"/>
      <c r="V3" s="97"/>
      <c r="W3" s="97"/>
      <c r="X3" s="97"/>
      <c r="Y3" s="97"/>
      <c r="Z3" s="97"/>
      <c r="AA3" s="97"/>
      <c r="AB3" s="97"/>
      <c r="AC3" s="97"/>
      <c r="AD3" s="98" t="s">
        <v>22</v>
      </c>
      <c r="AE3" s="98"/>
      <c r="AF3" s="99"/>
      <c r="AH3" s="8">
        <v>44774</v>
      </c>
      <c r="AI3" s="9" t="s">
        <v>32</v>
      </c>
      <c r="AJ3" s="10">
        <v>13878</v>
      </c>
      <c r="AK3" t="s">
        <v>31</v>
      </c>
    </row>
    <row r="4" spans="1:39" ht="29.25" customHeight="1">
      <c r="A4" s="58" t="s">
        <v>1</v>
      </c>
      <c r="B4" s="59"/>
      <c r="C4" s="59"/>
      <c r="D4" s="59"/>
      <c r="E4" s="59"/>
      <c r="F4" s="60"/>
      <c r="G4" s="61">
        <f>入力シート!B10</f>
        <v>45592</v>
      </c>
      <c r="H4" s="62"/>
      <c r="I4" s="62"/>
      <c r="J4" s="62"/>
      <c r="K4" s="62"/>
      <c r="L4" s="62"/>
      <c r="M4" s="62"/>
      <c r="N4" s="62"/>
      <c r="O4" s="62"/>
      <c r="P4" s="62"/>
      <c r="Q4" s="63" t="s">
        <v>21</v>
      </c>
      <c r="R4" s="63"/>
      <c r="S4" s="63"/>
      <c r="T4" s="97">
        <f>入力シート!B11</f>
        <v>45719</v>
      </c>
      <c r="U4" s="97"/>
      <c r="V4" s="97"/>
      <c r="W4" s="97"/>
      <c r="X4" s="97"/>
      <c r="Y4" s="97"/>
      <c r="Z4" s="97"/>
      <c r="AA4" s="97"/>
      <c r="AB4" s="97"/>
      <c r="AC4" s="97"/>
      <c r="AD4" s="101" t="s">
        <v>22</v>
      </c>
      <c r="AE4" s="101"/>
      <c r="AF4" s="102"/>
      <c r="AH4" s="8">
        <v>45139</v>
      </c>
      <c r="AI4" s="9" t="s">
        <v>32</v>
      </c>
      <c r="AJ4" s="10">
        <v>14097</v>
      </c>
      <c r="AK4" t="s">
        <v>31</v>
      </c>
    </row>
    <row r="5" spans="1:39" ht="29.25" customHeight="1" thickBot="1">
      <c r="A5" s="72" t="s">
        <v>2</v>
      </c>
      <c r="B5" s="73"/>
      <c r="C5" s="73"/>
      <c r="D5" s="73"/>
      <c r="E5" s="73"/>
      <c r="F5" s="74"/>
      <c r="G5" s="75">
        <f>入力シート!B12</f>
        <v>45720</v>
      </c>
      <c r="H5" s="75"/>
      <c r="I5" s="75"/>
      <c r="J5" s="75"/>
      <c r="K5" s="75"/>
      <c r="L5" s="75"/>
      <c r="M5" s="75"/>
      <c r="N5" s="75"/>
      <c r="O5" s="75"/>
      <c r="P5" s="75"/>
      <c r="Q5" s="76" t="s">
        <v>21</v>
      </c>
      <c r="R5" s="76"/>
      <c r="S5" s="76"/>
      <c r="T5" s="75">
        <f>入力シート!B13</f>
        <v>45903</v>
      </c>
      <c r="U5" s="75"/>
      <c r="V5" s="75"/>
      <c r="W5" s="75"/>
      <c r="X5" s="75"/>
      <c r="Y5" s="75"/>
      <c r="Z5" s="75"/>
      <c r="AA5" s="75"/>
      <c r="AB5" s="75"/>
      <c r="AC5" s="75"/>
      <c r="AD5" s="77" t="s">
        <v>22</v>
      </c>
      <c r="AE5" s="77"/>
      <c r="AF5" s="78"/>
      <c r="AH5" s="8">
        <v>45505</v>
      </c>
      <c r="AI5" s="9" t="s">
        <v>32</v>
      </c>
      <c r="AJ5" s="10">
        <v>14334</v>
      </c>
      <c r="AK5" t="s">
        <v>31</v>
      </c>
    </row>
    <row r="6" spans="1:39" ht="29.25" customHeight="1">
      <c r="A6" s="79" t="s">
        <v>51</v>
      </c>
      <c r="B6" s="80"/>
      <c r="C6" s="80"/>
      <c r="D6" s="80"/>
      <c r="E6" s="80"/>
      <c r="F6" s="80"/>
      <c r="G6" s="80"/>
      <c r="H6" s="81"/>
      <c r="I6" s="85" t="s">
        <v>11</v>
      </c>
      <c r="J6" s="80"/>
      <c r="K6" s="80"/>
      <c r="L6" s="80"/>
      <c r="M6" s="80"/>
      <c r="N6" s="80"/>
      <c r="O6" s="80"/>
      <c r="P6" s="81"/>
      <c r="Q6" s="87" t="s">
        <v>12</v>
      </c>
      <c r="R6" s="88"/>
      <c r="S6" s="88"/>
      <c r="T6" s="88"/>
      <c r="U6" s="88"/>
      <c r="V6" s="88"/>
      <c r="W6" s="88"/>
      <c r="X6" s="89"/>
      <c r="Y6" s="85" t="s">
        <v>13</v>
      </c>
      <c r="Z6" s="80"/>
      <c r="AA6" s="80"/>
      <c r="AB6" s="80"/>
      <c r="AC6" s="80"/>
      <c r="AD6" s="80"/>
      <c r="AE6" s="80"/>
      <c r="AF6" s="90"/>
      <c r="AG6" s="4"/>
      <c r="AH6" s="14"/>
      <c r="AI6" s="15"/>
      <c r="AJ6" s="22"/>
      <c r="AK6"/>
    </row>
    <row r="7" spans="1:39" ht="29.25" customHeight="1">
      <c r="A7" s="82"/>
      <c r="B7" s="83"/>
      <c r="C7" s="83"/>
      <c r="D7" s="83"/>
      <c r="E7" s="83"/>
      <c r="F7" s="83"/>
      <c r="G7" s="83"/>
      <c r="H7" s="84"/>
      <c r="I7" s="86"/>
      <c r="J7" s="83"/>
      <c r="K7" s="83"/>
      <c r="L7" s="83"/>
      <c r="M7" s="83"/>
      <c r="N7" s="83"/>
      <c r="O7" s="83"/>
      <c r="P7" s="84"/>
      <c r="Q7" s="5"/>
      <c r="R7" s="6" t="s">
        <v>29</v>
      </c>
      <c r="S7" s="92">
        <v>0.5</v>
      </c>
      <c r="T7" s="92"/>
      <c r="U7" s="5"/>
      <c r="V7" s="7" t="s">
        <v>29</v>
      </c>
      <c r="W7" s="53">
        <v>0.67</v>
      </c>
      <c r="X7" s="54"/>
      <c r="Y7" s="86"/>
      <c r="Z7" s="83"/>
      <c r="AA7" s="83"/>
      <c r="AB7" s="83"/>
      <c r="AC7" s="83"/>
      <c r="AD7" s="83"/>
      <c r="AE7" s="83"/>
      <c r="AF7" s="91"/>
      <c r="AG7" s="4"/>
      <c r="AH7" s="100" t="s">
        <v>56</v>
      </c>
      <c r="AI7" s="70"/>
      <c r="AJ7" s="71"/>
    </row>
    <row r="8" spans="1:39" ht="29.25" customHeight="1">
      <c r="A8" s="55">
        <f>IF(入力シート!$B$14="","",入力シート!$B$14)</f>
        <v>360000</v>
      </c>
      <c r="B8" s="56"/>
      <c r="C8" s="56"/>
      <c r="D8" s="56"/>
      <c r="E8" s="56"/>
      <c r="F8" s="56"/>
      <c r="G8" s="56"/>
      <c r="H8" s="57"/>
      <c r="I8" s="56">
        <f>IF(A8=" "," ",ROUND(A8/22,-1))</f>
        <v>16360</v>
      </c>
      <c r="J8" s="56"/>
      <c r="K8" s="56"/>
      <c r="L8" s="56"/>
      <c r="M8" s="56"/>
      <c r="N8" s="56"/>
      <c r="O8" s="56"/>
      <c r="P8" s="57"/>
      <c r="Q8" s="47">
        <f>IF(Y8&lt;$AH$13,(IF(A8=" "," ",(ROUNDDOWN(I8*$S$7*1.25,0)))),(IF(A8=" "," ",(ROUNDDOWN(I8*$S$7,0)))))</f>
        <v>8180</v>
      </c>
      <c r="R8" s="48"/>
      <c r="S8" s="48"/>
      <c r="T8" s="49"/>
      <c r="U8" s="47">
        <f>IF(Y8&lt;$AH$13,(IF(A8=" "," ",(ROUNDDOWN(I8*$W$7*1.25,0)))),(IF(A8=" "," ",(ROUNDDOWN(I8*$W$7,0)))))</f>
        <v>10961</v>
      </c>
      <c r="V8" s="48"/>
      <c r="W8" s="48"/>
      <c r="X8" s="49"/>
      <c r="Y8" s="50">
        <f>IF(入力シート!$B$15="","",入力シート!$B$15)</f>
        <v>45170</v>
      </c>
      <c r="Z8" s="51"/>
      <c r="AA8" s="51"/>
      <c r="AB8" s="51"/>
      <c r="AC8" s="51"/>
      <c r="AD8" s="51"/>
      <c r="AE8" s="51"/>
      <c r="AF8" s="52"/>
      <c r="AH8" s="8">
        <v>44774</v>
      </c>
      <c r="AI8" s="9" t="s">
        <v>32</v>
      </c>
      <c r="AJ8" s="10">
        <v>10356</v>
      </c>
      <c r="AK8" t="s">
        <v>31</v>
      </c>
    </row>
    <row r="9" spans="1:39" ht="29.25" customHeight="1">
      <c r="A9" s="55" t="str">
        <f>IF(入力シート!$B$16="","",入力シート!$B$16)</f>
        <v/>
      </c>
      <c r="B9" s="56"/>
      <c r="C9" s="56"/>
      <c r="D9" s="56"/>
      <c r="E9" s="56"/>
      <c r="F9" s="56"/>
      <c r="G9" s="56"/>
      <c r="H9" s="57"/>
      <c r="I9" s="56" t="e">
        <f>IF(A9=" "," ",ROUND(A9/22,-1))</f>
        <v>#VALUE!</v>
      </c>
      <c r="J9" s="56"/>
      <c r="K9" s="56"/>
      <c r="L9" s="56"/>
      <c r="M9" s="56"/>
      <c r="N9" s="56"/>
      <c r="O9" s="56"/>
      <c r="P9" s="57"/>
      <c r="Q9" s="47" t="e">
        <f>IF(Y9&lt;$AH$13,(IF(A9=" "," ",(ROUNDDOWN(I9*$S$7*1.25,0)))),(IF(A9=" "," ",(ROUNDDOWN(I9*$S$7,0)))))</f>
        <v>#VALUE!</v>
      </c>
      <c r="R9" s="48"/>
      <c r="S9" s="48"/>
      <c r="T9" s="49"/>
      <c r="U9" s="47" t="e">
        <f t="shared" ref="U9:U11" si="0">IF(Y9&lt;$AH$13,(IF(A9=" "," ",(ROUNDDOWN(I9*$W$7*1.25,0)))),(IF(A9=" "," ",(ROUNDDOWN(I9*$W$7,0)))))</f>
        <v>#VALUE!</v>
      </c>
      <c r="V9" s="48"/>
      <c r="W9" s="48"/>
      <c r="X9" s="49"/>
      <c r="Y9" s="50" t="str">
        <f>IF(入力シート!$B$17="","",入力シート!$B$17)</f>
        <v/>
      </c>
      <c r="Z9" s="51"/>
      <c r="AA9" s="51"/>
      <c r="AB9" s="51"/>
      <c r="AC9" s="51"/>
      <c r="AD9" s="51"/>
      <c r="AE9" s="51"/>
      <c r="AF9" s="52"/>
      <c r="AH9" s="8">
        <v>45139</v>
      </c>
      <c r="AI9" s="9" t="s">
        <v>32</v>
      </c>
      <c r="AJ9" s="10">
        <v>10520</v>
      </c>
      <c r="AK9" t="s">
        <v>31</v>
      </c>
      <c r="AL9"/>
    </row>
    <row r="10" spans="1:39" ht="29.25" customHeight="1">
      <c r="A10" s="55" t="str">
        <f>IF(入力シート!$B$18="","",入力シート!$B$18)</f>
        <v/>
      </c>
      <c r="B10" s="56"/>
      <c r="C10" s="56"/>
      <c r="D10" s="56"/>
      <c r="E10" s="56"/>
      <c r="F10" s="56"/>
      <c r="G10" s="56"/>
      <c r="H10" s="57"/>
      <c r="I10" s="56" t="e">
        <f>IF(A10=" "," ",ROUND(A10/22,-1))</f>
        <v>#VALUE!</v>
      </c>
      <c r="J10" s="56"/>
      <c r="K10" s="56"/>
      <c r="L10" s="56"/>
      <c r="M10" s="56"/>
      <c r="N10" s="56"/>
      <c r="O10" s="56"/>
      <c r="P10" s="57"/>
      <c r="Q10" s="47" t="e">
        <f t="shared" ref="Q10:Q11" si="1">IF(Y10&lt;$AH$13,(IF(A10=" "," ",(ROUNDDOWN(I10*$S$7*1.25,0)))),(IF(A10=" "," ",(ROUNDDOWN(I10*$S$7,0)))))</f>
        <v>#VALUE!</v>
      </c>
      <c r="R10" s="48"/>
      <c r="S10" s="48"/>
      <c r="T10" s="49"/>
      <c r="U10" s="47" t="e">
        <f t="shared" si="0"/>
        <v>#VALUE!</v>
      </c>
      <c r="V10" s="48"/>
      <c r="W10" s="48"/>
      <c r="X10" s="49"/>
      <c r="Y10" s="50" t="str">
        <f>IF(入力シート!$B$19="","",入力シート!$B$19)</f>
        <v/>
      </c>
      <c r="Z10" s="51"/>
      <c r="AA10" s="51"/>
      <c r="AB10" s="51"/>
      <c r="AC10" s="51"/>
      <c r="AD10" s="51"/>
      <c r="AE10" s="51"/>
      <c r="AF10" s="52"/>
      <c r="AH10" s="8">
        <v>45505</v>
      </c>
      <c r="AI10" s="9" t="s">
        <v>32</v>
      </c>
      <c r="AJ10" s="10">
        <v>10697</v>
      </c>
      <c r="AK10" t="s">
        <v>31</v>
      </c>
      <c r="AL10"/>
    </row>
    <row r="11" spans="1:39" ht="29.25" customHeight="1" thickBot="1">
      <c r="A11" s="103" t="str">
        <f>IF(入力シート!$B$20="","",入力シート!$B$20)</f>
        <v/>
      </c>
      <c r="B11" s="104"/>
      <c r="C11" s="104"/>
      <c r="D11" s="104"/>
      <c r="E11" s="104"/>
      <c r="F11" s="104"/>
      <c r="G11" s="104"/>
      <c r="H11" s="105"/>
      <c r="I11" s="104" t="e">
        <f>IF(A11=" "," ",ROUND(A11/22,-1))</f>
        <v>#VALUE!</v>
      </c>
      <c r="J11" s="104"/>
      <c r="K11" s="104"/>
      <c r="L11" s="104"/>
      <c r="M11" s="104"/>
      <c r="N11" s="104"/>
      <c r="O11" s="104"/>
      <c r="P11" s="105"/>
      <c r="Q11" s="47" t="e">
        <f t="shared" si="1"/>
        <v>#VALUE!</v>
      </c>
      <c r="R11" s="48"/>
      <c r="S11" s="48"/>
      <c r="T11" s="49"/>
      <c r="U11" s="47" t="e">
        <f t="shared" si="0"/>
        <v>#VALUE!</v>
      </c>
      <c r="V11" s="48"/>
      <c r="W11" s="48"/>
      <c r="X11" s="49"/>
      <c r="Y11" s="106" t="str">
        <f>IF(入力シート!$B$21="","",入力シート!$B$21)</f>
        <v/>
      </c>
      <c r="Z11" s="107"/>
      <c r="AA11" s="107"/>
      <c r="AB11" s="107"/>
      <c r="AC11" s="107"/>
      <c r="AD11" s="107"/>
      <c r="AE11" s="107"/>
      <c r="AF11" s="108"/>
      <c r="AK11" s="13"/>
      <c r="AL11"/>
    </row>
    <row r="12" spans="1:39" ht="29.25" customHeight="1">
      <c r="A12" s="109" t="s">
        <v>33</v>
      </c>
      <c r="B12" s="35"/>
      <c r="C12" s="35"/>
      <c r="D12" s="35"/>
      <c r="E12" s="35"/>
      <c r="F12" s="35"/>
      <c r="G12" s="35"/>
      <c r="H12" s="35"/>
      <c r="I12" s="35"/>
      <c r="J12" s="35"/>
      <c r="K12" s="35"/>
      <c r="L12" s="35"/>
      <c r="M12" s="35"/>
      <c r="N12" s="35"/>
      <c r="O12" s="35"/>
      <c r="P12" s="36"/>
      <c r="Q12" s="34" t="s">
        <v>34</v>
      </c>
      <c r="R12" s="35"/>
      <c r="S12" s="35"/>
      <c r="T12" s="35"/>
      <c r="U12" s="35"/>
      <c r="V12" s="35"/>
      <c r="W12" s="35"/>
      <c r="X12" s="35"/>
      <c r="Y12" s="35"/>
      <c r="Z12" s="35"/>
      <c r="AA12" s="35"/>
      <c r="AB12" s="35"/>
      <c r="AC12" s="35"/>
      <c r="AD12" s="35"/>
      <c r="AE12" s="35"/>
      <c r="AF12" s="36"/>
      <c r="AH12" s="31"/>
      <c r="AK12" s="13"/>
      <c r="AL12"/>
    </row>
    <row r="13" spans="1:39" ht="29.25" customHeight="1">
      <c r="A13" s="110" t="s">
        <v>14</v>
      </c>
      <c r="B13" s="111"/>
      <c r="C13" s="111"/>
      <c r="D13" s="112"/>
      <c r="E13" s="111" t="s">
        <v>15</v>
      </c>
      <c r="F13" s="65"/>
      <c r="G13" s="65"/>
      <c r="H13" s="66"/>
      <c r="I13" s="67" t="s">
        <v>16</v>
      </c>
      <c r="J13" s="65"/>
      <c r="K13" s="66"/>
      <c r="L13" s="65" t="s">
        <v>17</v>
      </c>
      <c r="M13" s="65"/>
      <c r="N13" s="65"/>
      <c r="O13" s="65"/>
      <c r="P13" s="68"/>
      <c r="Q13" s="110" t="s">
        <v>14</v>
      </c>
      <c r="R13" s="111"/>
      <c r="S13" s="111"/>
      <c r="T13" s="112"/>
      <c r="U13" s="64" t="s">
        <v>15</v>
      </c>
      <c r="V13" s="65"/>
      <c r="W13" s="65"/>
      <c r="X13" s="66"/>
      <c r="Y13" s="67" t="s">
        <v>16</v>
      </c>
      <c r="Z13" s="65"/>
      <c r="AA13" s="66"/>
      <c r="AB13" s="65" t="s">
        <v>17</v>
      </c>
      <c r="AC13" s="65"/>
      <c r="AD13" s="65"/>
      <c r="AE13" s="65"/>
      <c r="AF13" s="68"/>
      <c r="AH13" s="32"/>
      <c r="AL13" s="13"/>
      <c r="AM13"/>
    </row>
    <row r="14" spans="1:39" ht="29.25" customHeight="1">
      <c r="A14" s="130">
        <f>IF(G3="","",G3)</f>
        <v>45412</v>
      </c>
      <c r="B14" s="131"/>
      <c r="C14" s="131"/>
      <c r="D14" s="132"/>
      <c r="E14" s="133">
        <f t="shared" ref="E14:E20" si="2">IF(A14=" "," ",IF(IF(OR($Y$9="",A14&lt;$Y$9),$U$8,IF(OR($Y$10="",A14&lt;$Y$10),$U$9,IF(OR($Y$11="",A14&lt;$Y$11),$U$10,$U$11)))&lt;=IF(A14&lt;$AH$4,$AJ$3,IF(A14&lt;$AH$5,$AJ$4,$AJ$5)),IF(OR($Y$9="",A14&lt;$Y$9),$U$8,IF(OR($Y$10="",A14&lt;$Y$10),$U$9,IF(OR($Y$11="",A14&lt;$Y$11),$U$10,$U$11))),IF(A14&lt;$AH$4,$AJ$3,IF(A14&lt;$AH$5,$AJ$4,$AJ$5))))</f>
        <v>10961</v>
      </c>
      <c r="F14" s="134"/>
      <c r="G14" s="134"/>
      <c r="H14" s="135"/>
      <c r="I14" s="113">
        <f t="shared" ref="I14:I20" si="3">IF(A14=" "," ",NETWORKDAYS(A14,IF($T$3&lt;=EOMONTH(A14,0),$T$3,EOMONTH(A14,0))))</f>
        <v>1</v>
      </c>
      <c r="J14" s="114"/>
      <c r="K14" s="115"/>
      <c r="L14" s="116">
        <f t="shared" ref="L14:L20" si="4">IF(A14=" "," ",E14*I14)</f>
        <v>10961</v>
      </c>
      <c r="M14" s="116"/>
      <c r="N14" s="116"/>
      <c r="O14" s="116"/>
      <c r="P14" s="117"/>
      <c r="Q14" s="130">
        <f>IF(G5=" "," ",G5)</f>
        <v>45720</v>
      </c>
      <c r="R14" s="131"/>
      <c r="S14" s="131"/>
      <c r="T14" s="132"/>
      <c r="U14" s="133">
        <f t="shared" ref="U14:U19" si="5">IF(Q14=" "," ",IF(IF(OR($Y$9="",Q14&lt;$Y$9),$Q$8,IF(OR($Y$10="",Q14&lt;$Y$10),$Q$9,IF(OR($Y$11="",Q14&lt;$Y$11),$Q$10,$Q$11)))&lt;=IF(Q14&lt;$AH$9,$AJ$8,IF(Q14&lt;$AH$10,$AJ$9,$AJ$10)),IF(OR($Y$9="",Q14&lt;$Y$9),$Q$8,IF(OR($Y$10="",Q14&lt;$Y$10),$Q$9,IF(OR($Y$11="",Q14&lt;$Y$11),$Q$10,$Q$11))),IF(Q14&lt;$AH$9,$AJ$8,IF(Q14&lt;$AH$10,$AJ$9,$AJ$10))))</f>
        <v>8180</v>
      </c>
      <c r="V14" s="134"/>
      <c r="W14" s="134"/>
      <c r="X14" s="135"/>
      <c r="Y14" s="113">
        <f t="shared" ref="Y14:Y20" si="6">IF(Q14=" "," ",NETWORKDAYS(Q14,IF($T$5&lt;=EOMONTH(Q14,0),$T$5,EOMONTH(Q14,0))))</f>
        <v>20</v>
      </c>
      <c r="Z14" s="114"/>
      <c r="AA14" s="115"/>
      <c r="AB14" s="116">
        <f t="shared" ref="AB14:AB20" si="7">IF(Q14=" "," ",U14*Y14)</f>
        <v>163600</v>
      </c>
      <c r="AC14" s="116"/>
      <c r="AD14" s="116"/>
      <c r="AE14" s="116"/>
      <c r="AF14" s="117"/>
      <c r="AH14" s="25" t="s">
        <v>45</v>
      </c>
      <c r="AL14" s="13"/>
      <c r="AM14"/>
    </row>
    <row r="15" spans="1:39" ht="29.25" customHeight="1">
      <c r="A15" s="118">
        <f t="shared" ref="A15:A20" si="8">IF(A14=" "," ",IF(EOMONTH(A14,0)+1&lt;=$T$3,EOMONTH(A14,0)+1," "))</f>
        <v>45413</v>
      </c>
      <c r="B15" s="119"/>
      <c r="C15" s="119"/>
      <c r="D15" s="120"/>
      <c r="E15" s="121">
        <f t="shared" si="2"/>
        <v>10961</v>
      </c>
      <c r="F15" s="122"/>
      <c r="G15" s="122"/>
      <c r="H15" s="123"/>
      <c r="I15" s="124">
        <f t="shared" si="3"/>
        <v>23</v>
      </c>
      <c r="J15" s="125"/>
      <c r="K15" s="126"/>
      <c r="L15" s="127">
        <f t="shared" si="4"/>
        <v>252103</v>
      </c>
      <c r="M15" s="128"/>
      <c r="N15" s="128"/>
      <c r="O15" s="128"/>
      <c r="P15" s="129"/>
      <c r="Q15" s="118">
        <f t="shared" ref="Q15:Q20" si="9">IF(Q14=" "," ",IF(EOMONTH(Q14,0)+1&lt;=$T$5,EOMONTH(Q14,0)+1," "))</f>
        <v>45748</v>
      </c>
      <c r="R15" s="119"/>
      <c r="S15" s="119"/>
      <c r="T15" s="120"/>
      <c r="U15" s="121">
        <f t="shared" si="5"/>
        <v>8180</v>
      </c>
      <c r="V15" s="122"/>
      <c r="W15" s="122"/>
      <c r="X15" s="123"/>
      <c r="Y15" s="124">
        <f t="shared" si="6"/>
        <v>22</v>
      </c>
      <c r="Z15" s="125"/>
      <c r="AA15" s="126"/>
      <c r="AB15" s="128">
        <f t="shared" si="7"/>
        <v>179960</v>
      </c>
      <c r="AC15" s="128"/>
      <c r="AD15" s="128"/>
      <c r="AE15" s="128"/>
      <c r="AF15" s="129"/>
      <c r="AM15"/>
    </row>
    <row r="16" spans="1:39" ht="29.25" customHeight="1">
      <c r="A16" s="118">
        <f t="shared" si="8"/>
        <v>45444</v>
      </c>
      <c r="B16" s="119"/>
      <c r="C16" s="119"/>
      <c r="D16" s="120"/>
      <c r="E16" s="121">
        <f t="shared" si="2"/>
        <v>10961</v>
      </c>
      <c r="F16" s="122"/>
      <c r="G16" s="122"/>
      <c r="H16" s="123"/>
      <c r="I16" s="124">
        <f t="shared" si="3"/>
        <v>20</v>
      </c>
      <c r="J16" s="125"/>
      <c r="K16" s="126"/>
      <c r="L16" s="127">
        <f t="shared" si="4"/>
        <v>219220</v>
      </c>
      <c r="M16" s="128"/>
      <c r="N16" s="128"/>
      <c r="O16" s="128"/>
      <c r="P16" s="129"/>
      <c r="Q16" s="118">
        <f t="shared" si="9"/>
        <v>45778</v>
      </c>
      <c r="R16" s="119"/>
      <c r="S16" s="119"/>
      <c r="T16" s="120"/>
      <c r="U16" s="121">
        <f t="shared" si="5"/>
        <v>8180</v>
      </c>
      <c r="V16" s="122"/>
      <c r="W16" s="122"/>
      <c r="X16" s="123"/>
      <c r="Y16" s="124">
        <f t="shared" si="6"/>
        <v>22</v>
      </c>
      <c r="Z16" s="125"/>
      <c r="AA16" s="126"/>
      <c r="AB16" s="128">
        <f t="shared" si="7"/>
        <v>179960</v>
      </c>
      <c r="AC16" s="128"/>
      <c r="AD16" s="128"/>
      <c r="AE16" s="128"/>
      <c r="AF16" s="129"/>
      <c r="AM16"/>
    </row>
    <row r="17" spans="1:39" ht="29.25" customHeight="1">
      <c r="A17" s="118">
        <f t="shared" si="8"/>
        <v>45474</v>
      </c>
      <c r="B17" s="119"/>
      <c r="C17" s="119"/>
      <c r="D17" s="120"/>
      <c r="E17" s="121">
        <f t="shared" si="2"/>
        <v>10961</v>
      </c>
      <c r="F17" s="122"/>
      <c r="G17" s="122"/>
      <c r="H17" s="123"/>
      <c r="I17" s="124">
        <f t="shared" si="3"/>
        <v>23</v>
      </c>
      <c r="J17" s="125"/>
      <c r="K17" s="126"/>
      <c r="L17" s="127">
        <f t="shared" si="4"/>
        <v>252103</v>
      </c>
      <c r="M17" s="128"/>
      <c r="N17" s="128"/>
      <c r="O17" s="128"/>
      <c r="P17" s="129"/>
      <c r="Q17" s="118">
        <f t="shared" si="9"/>
        <v>45809</v>
      </c>
      <c r="R17" s="119"/>
      <c r="S17" s="119"/>
      <c r="T17" s="120"/>
      <c r="U17" s="121">
        <f t="shared" si="5"/>
        <v>8180</v>
      </c>
      <c r="V17" s="122"/>
      <c r="W17" s="122"/>
      <c r="X17" s="123"/>
      <c r="Y17" s="124">
        <f t="shared" si="6"/>
        <v>21</v>
      </c>
      <c r="Z17" s="125"/>
      <c r="AA17" s="126"/>
      <c r="AB17" s="128">
        <f t="shared" si="7"/>
        <v>171780</v>
      </c>
      <c r="AC17" s="128"/>
      <c r="AD17" s="128"/>
      <c r="AE17" s="128"/>
      <c r="AF17" s="129"/>
      <c r="AM17" s="13"/>
    </row>
    <row r="18" spans="1:39" ht="29.25" customHeight="1">
      <c r="A18" s="118">
        <f t="shared" si="8"/>
        <v>45505</v>
      </c>
      <c r="B18" s="119"/>
      <c r="C18" s="119"/>
      <c r="D18" s="120"/>
      <c r="E18" s="121">
        <f t="shared" si="2"/>
        <v>10961</v>
      </c>
      <c r="F18" s="122"/>
      <c r="G18" s="122"/>
      <c r="H18" s="123"/>
      <c r="I18" s="124">
        <f t="shared" si="3"/>
        <v>22</v>
      </c>
      <c r="J18" s="125"/>
      <c r="K18" s="126"/>
      <c r="L18" s="127">
        <f t="shared" si="4"/>
        <v>241142</v>
      </c>
      <c r="M18" s="128"/>
      <c r="N18" s="128"/>
      <c r="O18" s="128"/>
      <c r="P18" s="129"/>
      <c r="Q18" s="118">
        <f t="shared" si="9"/>
        <v>45839</v>
      </c>
      <c r="R18" s="119"/>
      <c r="S18" s="119"/>
      <c r="T18" s="120"/>
      <c r="U18" s="121">
        <f t="shared" si="5"/>
        <v>8180</v>
      </c>
      <c r="V18" s="122"/>
      <c r="W18" s="122"/>
      <c r="X18" s="123"/>
      <c r="Y18" s="124">
        <f t="shared" si="6"/>
        <v>23</v>
      </c>
      <c r="Z18" s="125"/>
      <c r="AA18" s="126"/>
      <c r="AB18" s="128">
        <f t="shared" si="7"/>
        <v>188140</v>
      </c>
      <c r="AC18" s="128"/>
      <c r="AD18" s="128"/>
      <c r="AE18" s="128"/>
      <c r="AF18" s="129"/>
      <c r="AM18" s="13"/>
    </row>
    <row r="19" spans="1:39" ht="29.25" customHeight="1">
      <c r="A19" s="118">
        <f t="shared" si="8"/>
        <v>45536</v>
      </c>
      <c r="B19" s="119"/>
      <c r="C19" s="119"/>
      <c r="D19" s="120"/>
      <c r="E19" s="121">
        <f t="shared" si="2"/>
        <v>10961</v>
      </c>
      <c r="F19" s="122"/>
      <c r="G19" s="122"/>
      <c r="H19" s="123"/>
      <c r="I19" s="124">
        <f t="shared" si="3"/>
        <v>21</v>
      </c>
      <c r="J19" s="125"/>
      <c r="K19" s="126"/>
      <c r="L19" s="127">
        <f t="shared" si="4"/>
        <v>230181</v>
      </c>
      <c r="M19" s="128"/>
      <c r="N19" s="128"/>
      <c r="O19" s="128"/>
      <c r="P19" s="129"/>
      <c r="Q19" s="118">
        <f t="shared" si="9"/>
        <v>45870</v>
      </c>
      <c r="R19" s="119"/>
      <c r="S19" s="119"/>
      <c r="T19" s="120"/>
      <c r="U19" s="121">
        <f t="shared" si="5"/>
        <v>8180</v>
      </c>
      <c r="V19" s="122"/>
      <c r="W19" s="122"/>
      <c r="X19" s="123"/>
      <c r="Y19" s="124">
        <f t="shared" si="6"/>
        <v>21</v>
      </c>
      <c r="Z19" s="125"/>
      <c r="AA19" s="126"/>
      <c r="AB19" s="128">
        <f t="shared" si="7"/>
        <v>171780</v>
      </c>
      <c r="AC19" s="128"/>
      <c r="AD19" s="128"/>
      <c r="AE19" s="128"/>
      <c r="AF19" s="129"/>
    </row>
    <row r="20" spans="1:39" ht="29.25" customHeight="1" thickBot="1">
      <c r="A20" s="142">
        <f t="shared" si="8"/>
        <v>45566</v>
      </c>
      <c r="B20" s="143"/>
      <c r="C20" s="143"/>
      <c r="D20" s="144"/>
      <c r="E20" s="145">
        <f t="shared" si="2"/>
        <v>10961</v>
      </c>
      <c r="F20" s="146"/>
      <c r="G20" s="146"/>
      <c r="H20" s="147"/>
      <c r="I20" s="148">
        <f t="shared" si="3"/>
        <v>19</v>
      </c>
      <c r="J20" s="149"/>
      <c r="K20" s="150"/>
      <c r="L20" s="151">
        <f t="shared" si="4"/>
        <v>208259</v>
      </c>
      <c r="M20" s="152"/>
      <c r="N20" s="152"/>
      <c r="O20" s="152"/>
      <c r="P20" s="153"/>
      <c r="Q20" s="142">
        <f t="shared" si="9"/>
        <v>45901</v>
      </c>
      <c r="R20" s="143"/>
      <c r="S20" s="143"/>
      <c r="T20" s="144"/>
      <c r="U20" s="145">
        <f>IF(Q20=" "," ",IF(IF(OR($Y$9="",Q20&lt;$Y$9),$Q$8,IF(OR($Y$10="",Q20&lt;$Y$10),$Q$9,IF(OR($Y$11="",Q20&lt;$Y$11),$Q$10,$Q$11)))&lt;=IF(Q20&lt;$AH$9,$AJ$8,IF(Q20&lt;$AH$10,$AJ$9,$AJ$10)),IF(OR($Y$9="",Q20&lt;$Y$9),$Q$8,IF(OR($Y$10="",Q20&lt;$Y$10),$Q$9,IF(OR($Y$11="",Q20&lt;$Y$11),$Q$10,$Q$11))),IF(Q20&lt;$AH$9,$AJ$8,IF(Q20&lt;$AH$10,$AJ$9,$AJ$10))))</f>
        <v>8180</v>
      </c>
      <c r="V20" s="146"/>
      <c r="W20" s="146"/>
      <c r="X20" s="147"/>
      <c r="Y20" s="148">
        <f t="shared" si="6"/>
        <v>3</v>
      </c>
      <c r="Z20" s="149"/>
      <c r="AA20" s="150"/>
      <c r="AB20" s="154">
        <f t="shared" si="7"/>
        <v>24540</v>
      </c>
      <c r="AC20" s="154"/>
      <c r="AD20" s="154"/>
      <c r="AE20" s="154"/>
      <c r="AF20" s="155"/>
    </row>
    <row r="21" spans="1:39" ht="29.25" customHeight="1" thickBot="1">
      <c r="A21" s="156" t="s">
        <v>35</v>
      </c>
      <c r="B21" s="157"/>
      <c r="C21" s="157"/>
      <c r="D21" s="157"/>
      <c r="E21" s="157"/>
      <c r="F21" s="157"/>
      <c r="G21" s="157"/>
      <c r="H21" s="158"/>
      <c r="I21" s="136">
        <f>SUM(I14:K20)</f>
        <v>129</v>
      </c>
      <c r="J21" s="137"/>
      <c r="K21" s="138"/>
      <c r="L21" s="139">
        <f>SUM(L14:P20)</f>
        <v>1413969</v>
      </c>
      <c r="M21" s="140"/>
      <c r="N21" s="140"/>
      <c r="O21" s="140"/>
      <c r="P21" s="141"/>
      <c r="Q21" s="159" t="s">
        <v>19</v>
      </c>
      <c r="R21" s="160"/>
      <c r="S21" s="160"/>
      <c r="T21" s="160"/>
      <c r="U21" s="160"/>
      <c r="V21" s="160"/>
      <c r="W21" s="160"/>
      <c r="X21" s="161"/>
      <c r="Y21" s="136">
        <f>SUM(Y14:AA20)</f>
        <v>132</v>
      </c>
      <c r="Z21" s="137"/>
      <c r="AA21" s="138"/>
      <c r="AB21" s="139">
        <f>SUM(AB14:AF20)</f>
        <v>1079760</v>
      </c>
      <c r="AC21" s="140"/>
      <c r="AD21" s="140"/>
      <c r="AE21" s="140"/>
      <c r="AF21" s="141"/>
    </row>
    <row r="22" spans="1:39" ht="29.25" customHeight="1">
      <c r="A22" s="34" t="s">
        <v>36</v>
      </c>
      <c r="B22" s="35"/>
      <c r="C22" s="35"/>
      <c r="D22" s="35"/>
      <c r="E22" s="35"/>
      <c r="F22" s="35"/>
      <c r="G22" s="35"/>
      <c r="H22" s="35"/>
      <c r="I22" s="35"/>
      <c r="J22" s="35"/>
      <c r="K22" s="35"/>
      <c r="L22" s="35"/>
      <c r="M22" s="35"/>
      <c r="N22" s="35"/>
      <c r="O22" s="35"/>
      <c r="P22" s="36"/>
      <c r="Q22" s="4"/>
    </row>
    <row r="23" spans="1:39" ht="29.25" customHeight="1">
      <c r="A23" s="110" t="s">
        <v>14</v>
      </c>
      <c r="B23" s="111"/>
      <c r="C23" s="111"/>
      <c r="D23" s="112"/>
      <c r="E23" s="111" t="s">
        <v>15</v>
      </c>
      <c r="F23" s="65"/>
      <c r="G23" s="65"/>
      <c r="H23" s="66"/>
      <c r="I23" s="67" t="s">
        <v>16</v>
      </c>
      <c r="J23" s="65"/>
      <c r="K23" s="66"/>
      <c r="L23" s="65" t="s">
        <v>17</v>
      </c>
      <c r="M23" s="65"/>
      <c r="N23" s="65"/>
      <c r="O23" s="65"/>
      <c r="P23" s="68"/>
      <c r="Q23" s="4"/>
    </row>
    <row r="24" spans="1:39" ht="29.25" customHeight="1">
      <c r="A24" s="130">
        <f>IF(G4=" "," ",G4)</f>
        <v>45592</v>
      </c>
      <c r="B24" s="131"/>
      <c r="C24" s="131"/>
      <c r="D24" s="132"/>
      <c r="E24" s="133">
        <f t="shared" ref="E24:E30" si="10">IF(A24=" "," ",IF(IF(OR($Y$9="",A24&lt;$Y$9),$Q$8,IF(OR($Y$10="",A24&lt;$Y$10),$Q$9,IF(OR($Y$11="",A24&lt;$Y$11),$Q$10,$Q$11)))&lt;=IF(A24&lt;$AH$9,$AJ$8,IF(A24&lt;$AH$10,$AJ$9,$AJ$10)),IF(OR($Y$9="",A24&lt;$Y$9),$Q$8,IF(OR($Y$10="",A24&lt;$Y$10),$Q$9,IF(OR($Y$11="",A24&lt;$Y$11),$Q$10,$Q$11))),IF(A24&lt;$AH$9,$AJ$8,IF(A24&lt;$AH$10,$AJ$9,$AJ$10))))</f>
        <v>8180</v>
      </c>
      <c r="F24" s="134"/>
      <c r="G24" s="134"/>
      <c r="H24" s="135"/>
      <c r="I24" s="113">
        <f t="shared" ref="I24:I30" si="11">IF(A24=" "," ",NETWORKDAYS(A24,IF($T$4&lt;=EOMONTH(A24,0),$T$4,EOMONTH(A24,0))))</f>
        <v>4</v>
      </c>
      <c r="J24" s="114"/>
      <c r="K24" s="115"/>
      <c r="L24" s="116">
        <f t="shared" ref="L24:L30" si="12">IF(A24=" "," ",E24*I24)</f>
        <v>32720</v>
      </c>
      <c r="M24" s="116"/>
      <c r="N24" s="116"/>
      <c r="O24" s="116"/>
      <c r="P24" s="117"/>
      <c r="Q24" s="4"/>
    </row>
    <row r="25" spans="1:39" ht="29.25" customHeight="1">
      <c r="A25" s="118">
        <f t="shared" ref="A25:A30" si="13">IF(A24=" "," ",IF(EOMONTH(A24,0)+1&lt;=$T$4,EOMONTH(A24,0)+1," "))</f>
        <v>45597</v>
      </c>
      <c r="B25" s="119"/>
      <c r="C25" s="119"/>
      <c r="D25" s="120"/>
      <c r="E25" s="121">
        <f t="shared" si="10"/>
        <v>8180</v>
      </c>
      <c r="F25" s="122"/>
      <c r="G25" s="122"/>
      <c r="H25" s="123"/>
      <c r="I25" s="124">
        <f t="shared" si="11"/>
        <v>21</v>
      </c>
      <c r="J25" s="125"/>
      <c r="K25" s="126"/>
      <c r="L25" s="127">
        <f t="shared" si="12"/>
        <v>171780</v>
      </c>
      <c r="M25" s="128"/>
      <c r="N25" s="128"/>
      <c r="O25" s="128"/>
      <c r="P25" s="129"/>
      <c r="Q25" s="4"/>
    </row>
    <row r="26" spans="1:39" ht="29.25" customHeight="1">
      <c r="A26" s="118">
        <f t="shared" si="13"/>
        <v>45627</v>
      </c>
      <c r="B26" s="119"/>
      <c r="C26" s="119"/>
      <c r="D26" s="120"/>
      <c r="E26" s="121">
        <f t="shared" si="10"/>
        <v>8180</v>
      </c>
      <c r="F26" s="122"/>
      <c r="G26" s="122"/>
      <c r="H26" s="123"/>
      <c r="I26" s="124">
        <f t="shared" si="11"/>
        <v>22</v>
      </c>
      <c r="J26" s="125"/>
      <c r="K26" s="126"/>
      <c r="L26" s="127">
        <f t="shared" si="12"/>
        <v>179960</v>
      </c>
      <c r="M26" s="128"/>
      <c r="N26" s="128"/>
      <c r="O26" s="128"/>
      <c r="P26" s="129"/>
      <c r="Q26" s="4"/>
    </row>
    <row r="27" spans="1:39" ht="29.25" customHeight="1">
      <c r="A27" s="118">
        <f t="shared" si="13"/>
        <v>45658</v>
      </c>
      <c r="B27" s="119"/>
      <c r="C27" s="119"/>
      <c r="D27" s="120"/>
      <c r="E27" s="121">
        <f t="shared" si="10"/>
        <v>8180</v>
      </c>
      <c r="F27" s="122"/>
      <c r="G27" s="122"/>
      <c r="H27" s="123"/>
      <c r="I27" s="124">
        <f t="shared" si="11"/>
        <v>23</v>
      </c>
      <c r="J27" s="125"/>
      <c r="K27" s="126"/>
      <c r="L27" s="127">
        <f t="shared" si="12"/>
        <v>188140</v>
      </c>
      <c r="M27" s="128"/>
      <c r="N27" s="128"/>
      <c r="O27" s="128"/>
      <c r="P27" s="129"/>
      <c r="Q27" s="4"/>
    </row>
    <row r="28" spans="1:39" ht="29.25" customHeight="1">
      <c r="A28" s="118">
        <f t="shared" si="13"/>
        <v>45689</v>
      </c>
      <c r="B28" s="119"/>
      <c r="C28" s="119"/>
      <c r="D28" s="120"/>
      <c r="E28" s="121">
        <f t="shared" si="10"/>
        <v>8180</v>
      </c>
      <c r="F28" s="122"/>
      <c r="G28" s="122"/>
      <c r="H28" s="123"/>
      <c r="I28" s="124">
        <f t="shared" si="11"/>
        <v>20</v>
      </c>
      <c r="J28" s="125"/>
      <c r="K28" s="126"/>
      <c r="L28" s="127">
        <f t="shared" si="12"/>
        <v>163600</v>
      </c>
      <c r="M28" s="128"/>
      <c r="N28" s="128"/>
      <c r="O28" s="128"/>
      <c r="P28" s="129"/>
      <c r="Q28" s="4"/>
    </row>
    <row r="29" spans="1:39" ht="29.25" customHeight="1">
      <c r="A29" s="118">
        <f t="shared" si="13"/>
        <v>45717</v>
      </c>
      <c r="B29" s="119"/>
      <c r="C29" s="119"/>
      <c r="D29" s="120"/>
      <c r="E29" s="121">
        <f t="shared" si="10"/>
        <v>8180</v>
      </c>
      <c r="F29" s="122"/>
      <c r="G29" s="122"/>
      <c r="H29" s="123"/>
      <c r="I29" s="124">
        <f t="shared" si="11"/>
        <v>1</v>
      </c>
      <c r="J29" s="125"/>
      <c r="K29" s="126"/>
      <c r="L29" s="127">
        <f t="shared" si="12"/>
        <v>8180</v>
      </c>
      <c r="M29" s="128"/>
      <c r="N29" s="128"/>
      <c r="O29" s="128"/>
      <c r="P29" s="129"/>
      <c r="Q29" s="4"/>
      <c r="R29" s="4"/>
      <c r="S29" s="4"/>
      <c r="T29" s="4"/>
      <c r="U29" s="4"/>
      <c r="V29" s="4"/>
      <c r="W29" s="4"/>
      <c r="X29" s="4"/>
      <c r="Y29" s="4"/>
      <c r="Z29" s="4"/>
      <c r="AA29" s="4"/>
      <c r="AB29" s="4"/>
      <c r="AC29" s="4"/>
      <c r="AD29" s="4"/>
      <c r="AE29" s="4"/>
      <c r="AF29" s="4"/>
    </row>
    <row r="30" spans="1:39" ht="29.25" customHeight="1" thickBot="1">
      <c r="A30" s="142" t="str">
        <f t="shared" si="13"/>
        <v xml:space="preserve"> </v>
      </c>
      <c r="B30" s="143"/>
      <c r="C30" s="143"/>
      <c r="D30" s="144"/>
      <c r="E30" s="145" t="str">
        <f t="shared" si="10"/>
        <v xml:space="preserve"> </v>
      </c>
      <c r="F30" s="146"/>
      <c r="G30" s="146"/>
      <c r="H30" s="147"/>
      <c r="I30" s="148" t="str">
        <f t="shared" si="11"/>
        <v xml:space="preserve"> </v>
      </c>
      <c r="J30" s="149"/>
      <c r="K30" s="150"/>
      <c r="L30" s="162" t="str">
        <f t="shared" si="12"/>
        <v xml:space="preserve"> </v>
      </c>
      <c r="M30" s="163"/>
      <c r="N30" s="163"/>
      <c r="O30" s="163"/>
      <c r="P30" s="164"/>
      <c r="Q30" s="3"/>
      <c r="R30" s="3"/>
      <c r="S30" s="3"/>
      <c r="T30" s="3"/>
      <c r="U30" s="3"/>
      <c r="V30" s="3"/>
      <c r="W30" s="3"/>
      <c r="X30" s="3"/>
      <c r="Y30" s="3"/>
      <c r="Z30" s="3"/>
      <c r="AA30" s="3"/>
      <c r="AB30" s="3"/>
      <c r="AC30" s="3"/>
      <c r="AD30" s="3"/>
      <c r="AE30" s="3"/>
      <c r="AF30" s="3"/>
    </row>
    <row r="31" spans="1:39" ht="29.25" customHeight="1" thickBot="1">
      <c r="A31" s="159" t="s">
        <v>18</v>
      </c>
      <c r="B31" s="160"/>
      <c r="C31" s="160"/>
      <c r="D31" s="160"/>
      <c r="E31" s="160"/>
      <c r="F31" s="160"/>
      <c r="G31" s="160"/>
      <c r="H31" s="161"/>
      <c r="I31" s="136">
        <f>SUM(I24:K29)</f>
        <v>91</v>
      </c>
      <c r="J31" s="137"/>
      <c r="K31" s="138"/>
      <c r="L31" s="139">
        <f>SUM(L24:P30)</f>
        <v>744380</v>
      </c>
      <c r="M31" s="140"/>
      <c r="N31" s="140"/>
      <c r="O31" s="140"/>
      <c r="P31" s="141"/>
      <c r="Q31" s="159" t="s">
        <v>20</v>
      </c>
      <c r="R31" s="160"/>
      <c r="S31" s="160"/>
      <c r="T31" s="160"/>
      <c r="U31" s="160"/>
      <c r="V31" s="160"/>
      <c r="W31" s="160"/>
      <c r="X31" s="161"/>
      <c r="Y31" s="136">
        <f>I21+I31+Y21</f>
        <v>352</v>
      </c>
      <c r="Z31" s="137"/>
      <c r="AA31" s="138"/>
      <c r="AB31" s="165">
        <f>L21+L31+AB21</f>
        <v>3238109</v>
      </c>
      <c r="AC31" s="166"/>
      <c r="AD31" s="166"/>
      <c r="AE31" s="166"/>
      <c r="AF31" s="167"/>
    </row>
    <row r="32" spans="1:39" ht="29.25" customHeight="1" thickBot="1">
      <c r="A32" s="168" t="s">
        <v>37</v>
      </c>
      <c r="B32" s="160"/>
      <c r="C32" s="160"/>
      <c r="D32" s="160"/>
      <c r="E32" s="160"/>
      <c r="F32" s="160"/>
      <c r="G32" s="160"/>
      <c r="H32" s="161"/>
      <c r="I32" s="136">
        <f>I21+I31</f>
        <v>220</v>
      </c>
      <c r="J32" s="137"/>
      <c r="K32" s="138"/>
      <c r="L32" s="139">
        <f>L21+L31</f>
        <v>2158349</v>
      </c>
      <c r="M32" s="140"/>
      <c r="N32" s="140"/>
      <c r="O32" s="140"/>
      <c r="P32" s="141"/>
      <c r="Q32" s="16"/>
      <c r="R32" s="17"/>
      <c r="S32" s="17"/>
      <c r="T32" s="17"/>
      <c r="U32" s="17"/>
      <c r="V32" s="17"/>
      <c r="W32" s="17"/>
      <c r="X32" s="17"/>
      <c r="Y32" s="17"/>
      <c r="Z32" s="17"/>
      <c r="AA32" s="17"/>
      <c r="AB32" s="17"/>
      <c r="AC32" s="17"/>
      <c r="AD32" s="17"/>
      <c r="AE32" s="17"/>
      <c r="AF32" s="17"/>
    </row>
    <row r="33" spans="12:34" ht="20.25" customHeight="1">
      <c r="L33" s="4"/>
      <c r="M33" s="4"/>
      <c r="N33" s="4"/>
      <c r="O33" s="4"/>
      <c r="P33" s="4"/>
      <c r="Q33" s="4"/>
      <c r="AH33" s="24"/>
    </row>
    <row r="34" spans="12:34" ht="15" customHeight="1">
      <c r="L34" s="4"/>
      <c r="M34" s="4"/>
      <c r="N34" s="4"/>
      <c r="O34" s="4"/>
      <c r="P34" s="4"/>
      <c r="AH34" s="25"/>
    </row>
    <row r="35" spans="12:34" ht="15" customHeight="1">
      <c r="L35" s="4"/>
      <c r="M35" s="4"/>
      <c r="N35" s="4"/>
      <c r="O35" s="4"/>
      <c r="P35" s="4"/>
      <c r="Q35" s="4"/>
      <c r="T35" t="s">
        <v>44</v>
      </c>
    </row>
    <row r="36" spans="12:34" ht="15" customHeight="1">
      <c r="L36" s="4"/>
      <c r="M36" s="4"/>
      <c r="N36" s="4"/>
      <c r="O36" s="4"/>
      <c r="P36" s="4"/>
      <c r="Q36" s="4"/>
      <c r="T36" t="s">
        <v>47</v>
      </c>
    </row>
    <row r="37" spans="12:34" ht="15" customHeight="1">
      <c r="L37" s="4"/>
      <c r="M37" s="4"/>
      <c r="N37" s="4"/>
      <c r="O37" s="4"/>
      <c r="P37" s="4"/>
      <c r="Q37" s="4"/>
    </row>
    <row r="38" spans="12:34" ht="15" customHeight="1">
      <c r="L38" s="4"/>
      <c r="M38" s="4"/>
      <c r="N38" s="4"/>
      <c r="O38" s="4"/>
      <c r="P38" s="4"/>
      <c r="Q38" s="4"/>
    </row>
    <row r="39" spans="12:34" ht="15" customHeight="1">
      <c r="L39" s="4"/>
      <c r="M39" s="4"/>
      <c r="N39" s="4"/>
      <c r="O39" s="4"/>
      <c r="P39" s="4"/>
      <c r="Q39" s="4"/>
    </row>
    <row r="40" spans="12:34" ht="15" customHeight="1">
      <c r="L40" s="4"/>
      <c r="M40" s="4"/>
      <c r="N40" s="4"/>
      <c r="O40" s="4"/>
      <c r="P40" s="4"/>
      <c r="Q40" s="4"/>
    </row>
    <row r="41" spans="12:34" ht="15" customHeight="1">
      <c r="Q41" s="4"/>
    </row>
    <row r="42" spans="12:34" ht="15" customHeight="1">
      <c r="Q42" s="4"/>
    </row>
    <row r="43" spans="12:34" ht="15" customHeight="1">
      <c r="Q43" s="4"/>
    </row>
    <row r="44" spans="12:34" ht="15" customHeight="1">
      <c r="Q44" s="4"/>
    </row>
    <row r="45" spans="12:34" ht="15" customHeight="1">
      <c r="Q45" s="4"/>
    </row>
    <row r="46" spans="12:34" ht="15" customHeight="1">
      <c r="Q46" s="4"/>
    </row>
    <row r="47" spans="12:34" ht="15" customHeight="1">
      <c r="Q47" s="4"/>
    </row>
    <row r="48" spans="12:34" ht="15" customHeight="1">
      <c r="Q48" s="4"/>
    </row>
    <row r="49" spans="17:17" ht="15" customHeight="1">
      <c r="Q49" s="4"/>
    </row>
    <row r="50" spans="17:17" ht="15" customHeight="1">
      <c r="Q50" s="4"/>
    </row>
  </sheetData>
  <sheetProtection selectLockedCells="1"/>
  <mergeCells count="163">
    <mergeCell ref="A32:H32"/>
    <mergeCell ref="I32:K32"/>
    <mergeCell ref="L32:P32"/>
    <mergeCell ref="I28:K28"/>
    <mergeCell ref="L28:P28"/>
    <mergeCell ref="A26:D26"/>
    <mergeCell ref="E26:H26"/>
    <mergeCell ref="I26:K26"/>
    <mergeCell ref="L26:P26"/>
    <mergeCell ref="A30:D30"/>
    <mergeCell ref="A27:D27"/>
    <mergeCell ref="E27:H27"/>
    <mergeCell ref="I27:K27"/>
    <mergeCell ref="L27:P27"/>
    <mergeCell ref="A28:D28"/>
    <mergeCell ref="E28:H28"/>
    <mergeCell ref="AB31:AF31"/>
    <mergeCell ref="Q31:X31"/>
    <mergeCell ref="A29:D29"/>
    <mergeCell ref="E29:H29"/>
    <mergeCell ref="I29:K29"/>
    <mergeCell ref="L29:P29"/>
    <mergeCell ref="A31:H31"/>
    <mergeCell ref="I31:K31"/>
    <mergeCell ref="L31:P31"/>
    <mergeCell ref="A23:D23"/>
    <mergeCell ref="E23:H23"/>
    <mergeCell ref="I23:K23"/>
    <mergeCell ref="L23:P23"/>
    <mergeCell ref="A24:D24"/>
    <mergeCell ref="E24:H24"/>
    <mergeCell ref="I24:K24"/>
    <mergeCell ref="L24:P24"/>
    <mergeCell ref="Y31:AA31"/>
    <mergeCell ref="A25:D25"/>
    <mergeCell ref="E25:H25"/>
    <mergeCell ref="I25:K25"/>
    <mergeCell ref="L25:P25"/>
    <mergeCell ref="E30:H30"/>
    <mergeCell ref="I30:K30"/>
    <mergeCell ref="L30:P30"/>
    <mergeCell ref="Y21:AA21"/>
    <mergeCell ref="AB21:AF21"/>
    <mergeCell ref="Y19:AA19"/>
    <mergeCell ref="AB19:AF19"/>
    <mergeCell ref="A20:D20"/>
    <mergeCell ref="E20:H20"/>
    <mergeCell ref="I20:K20"/>
    <mergeCell ref="L20:P20"/>
    <mergeCell ref="Q20:T20"/>
    <mergeCell ref="U20:X20"/>
    <mergeCell ref="Y20:AA20"/>
    <mergeCell ref="AB20:AF20"/>
    <mergeCell ref="A19:D19"/>
    <mergeCell ref="E19:H19"/>
    <mergeCell ref="I19:K19"/>
    <mergeCell ref="L19:P19"/>
    <mergeCell ref="Q19:T19"/>
    <mergeCell ref="U19:X19"/>
    <mergeCell ref="A21:H21"/>
    <mergeCell ref="I21:K21"/>
    <mergeCell ref="L21:P21"/>
    <mergeCell ref="Q21:X21"/>
    <mergeCell ref="U18:X18"/>
    <mergeCell ref="Y18:AA18"/>
    <mergeCell ref="AB18:AF18"/>
    <mergeCell ref="Y16:AA16"/>
    <mergeCell ref="AB16:AF16"/>
    <mergeCell ref="A17:D17"/>
    <mergeCell ref="E17:H17"/>
    <mergeCell ref="I17:K17"/>
    <mergeCell ref="L17:P17"/>
    <mergeCell ref="Q17:T17"/>
    <mergeCell ref="U17:X17"/>
    <mergeCell ref="Y17:AA17"/>
    <mergeCell ref="AB17:AF17"/>
    <mergeCell ref="A16:D16"/>
    <mergeCell ref="E16:H16"/>
    <mergeCell ref="I16:K16"/>
    <mergeCell ref="L16:P16"/>
    <mergeCell ref="Q16:T16"/>
    <mergeCell ref="U16:X16"/>
    <mergeCell ref="A18:D18"/>
    <mergeCell ref="E18:H18"/>
    <mergeCell ref="I18:K18"/>
    <mergeCell ref="L18:P18"/>
    <mergeCell ref="Q18:T18"/>
    <mergeCell ref="Y14:AA14"/>
    <mergeCell ref="AB14:AF14"/>
    <mergeCell ref="A15:D15"/>
    <mergeCell ref="E15:H15"/>
    <mergeCell ref="I15:K15"/>
    <mergeCell ref="L15:P15"/>
    <mergeCell ref="Q15:T15"/>
    <mergeCell ref="U15:X15"/>
    <mergeCell ref="Y15:AA15"/>
    <mergeCell ref="AB15:AF15"/>
    <mergeCell ref="A14:D14"/>
    <mergeCell ref="E14:H14"/>
    <mergeCell ref="I14:K14"/>
    <mergeCell ref="L14:P14"/>
    <mergeCell ref="Q14:T14"/>
    <mergeCell ref="U14:X14"/>
    <mergeCell ref="A11:H11"/>
    <mergeCell ref="I11:P11"/>
    <mergeCell ref="Q11:T11"/>
    <mergeCell ref="U11:X11"/>
    <mergeCell ref="Y11:AF11"/>
    <mergeCell ref="A12:P12"/>
    <mergeCell ref="Q12:AF12"/>
    <mergeCell ref="A13:D13"/>
    <mergeCell ref="E13:H13"/>
    <mergeCell ref="I13:K13"/>
    <mergeCell ref="L13:P13"/>
    <mergeCell ref="Q13:T13"/>
    <mergeCell ref="AH2:AJ2"/>
    <mergeCell ref="A8:H8"/>
    <mergeCell ref="I8:P8"/>
    <mergeCell ref="Q8:T8"/>
    <mergeCell ref="U8:X8"/>
    <mergeCell ref="Y8:AF8"/>
    <mergeCell ref="A5:F5"/>
    <mergeCell ref="G5:P5"/>
    <mergeCell ref="Q5:S5"/>
    <mergeCell ref="T5:AC5"/>
    <mergeCell ref="AD5:AF5"/>
    <mergeCell ref="A6:H7"/>
    <mergeCell ref="I6:P7"/>
    <mergeCell ref="Q6:X6"/>
    <mergeCell ref="Y6:AF7"/>
    <mergeCell ref="S7:T7"/>
    <mergeCell ref="A3:F3"/>
    <mergeCell ref="G3:P3"/>
    <mergeCell ref="Q3:S3"/>
    <mergeCell ref="T3:AC3"/>
    <mergeCell ref="AD3:AF3"/>
    <mergeCell ref="AH7:AJ7"/>
    <mergeCell ref="T4:AC4"/>
    <mergeCell ref="AD4:AF4"/>
    <mergeCell ref="A22:P22"/>
    <mergeCell ref="B1:AE1"/>
    <mergeCell ref="A2:F2"/>
    <mergeCell ref="G2:P2"/>
    <mergeCell ref="Q2:S2"/>
    <mergeCell ref="T2:AC2"/>
    <mergeCell ref="AD2:AF2"/>
    <mergeCell ref="U10:X10"/>
    <mergeCell ref="Y10:AF10"/>
    <mergeCell ref="W7:X7"/>
    <mergeCell ref="A9:H9"/>
    <mergeCell ref="I9:P9"/>
    <mergeCell ref="Q9:T9"/>
    <mergeCell ref="U9:X9"/>
    <mergeCell ref="Y9:AF9"/>
    <mergeCell ref="A10:H10"/>
    <mergeCell ref="I10:P10"/>
    <mergeCell ref="Q10:T10"/>
    <mergeCell ref="A4:F4"/>
    <mergeCell ref="G4:P4"/>
    <mergeCell ref="Q4:S4"/>
    <mergeCell ref="U13:X13"/>
    <mergeCell ref="Y13:AA13"/>
    <mergeCell ref="AB13:AF13"/>
  </mergeCells>
  <phoneticPr fontId="2"/>
  <conditionalFormatting sqref="Y14:Y20 AB14:AF20 I14:I20 L14:L20 M14:P17 Q7 Y8:Y11 A14:A20 E14:E20 B14:D14 Q14:Q20 R14:T14 U14:U20 A19:D19 A24:E24 L24:P30 A24:A30 I24:I30 E24:E30 G2:P5 T2:AC5 A8:Q11 U7:U11 AJ3:AJ6 AJ8:AJ10">
    <cfRule type="expression" dxfId="3" priority="8" stopIfTrue="1">
      <formula>$G$2&lt;40269</formula>
    </cfRule>
  </conditionalFormatting>
  <conditionalFormatting sqref="B1:AE1">
    <cfRule type="expression" dxfId="2" priority="7" stopIfTrue="1">
      <formula>$G$2&lt;40269</formula>
    </cfRule>
  </conditionalFormatting>
  <conditionalFormatting sqref="AB21 L21 I21 Y21 I31:I32 L31:L32 Y31 AB31">
    <cfRule type="expression" dxfId="1" priority="5" stopIfTrue="1">
      <formula>$G$2&lt;40269</formula>
    </cfRule>
    <cfRule type="cellIs" dxfId="0" priority="6"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2" fitToWidth="0" orientation="portrait" r:id="rId1"/>
  <headerFooter alignWithMargins="0">
    <oddFooter>&amp;L&amp;9〒231-8309　横浜市中区日本大通5-1
公立学校共済組合神奈川支部　給付グループ
電話　(045)210-8179</oddFooter>
  </headerFooter>
  <rowBreaks count="2" manualBreakCount="2">
    <brk id="32" max="31" man="1"/>
    <brk id="33"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ファイルの説明</vt:lpstr>
      <vt:lpstr>入力シート</vt:lpstr>
      <vt:lpstr>計算書</vt:lpstr>
      <vt:lpstr>ファイルの説明!Print_Area</vt:lpstr>
      <vt:lpstr>計算書!Print_Area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2024-08-07T08:44:37Z</cp:lastPrinted>
  <dcterms:modified xsi:type="dcterms:W3CDTF">2024-09-06T04:35:11Z</dcterms:modified>
</cp:coreProperties>
</file>