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0教育委員会事務局\000教委管理部\040健康福利課\06 短期給付係\【共通】広報\福利厚生事務の手引\R05手引き等の変更\HP（R5.12改正）\施行\02手続きナビ\02被扶養者\"/>
    </mc:Choice>
  </mc:AlternateContent>
  <xr:revisionPtr revIDLastSave="0" documentId="8_{D5524B75-BBEA-42B9-BA4D-424EE82F44DB}" xr6:coauthVersionLast="36" xr6:coauthVersionMax="36" xr10:uidLastSave="{00000000-0000-0000-0000-000000000000}"/>
  <bookViews>
    <workbookView xWindow="0" yWindow="0" windowWidth="20490" windowHeight="7455"/>
  </bookViews>
  <sheets>
    <sheet name="給与" sheetId="7" r:id="rId1"/>
  </sheets>
  <calcPr calcId="191029"/>
</workbook>
</file>

<file path=xl/calcChain.xml><?xml version="1.0" encoding="utf-8"?>
<calcChain xmlns="http://schemas.openxmlformats.org/spreadsheetml/2006/main">
  <c r="J19" i="7" l="1"/>
  <c r="J18" i="7"/>
  <c r="J17" i="7"/>
  <c r="J16" i="7"/>
  <c r="J15" i="7"/>
  <c r="J14" i="7"/>
  <c r="J13" i="7"/>
  <c r="J12" i="7"/>
  <c r="J11" i="7"/>
  <c r="J10" i="7"/>
  <c r="J9" i="7"/>
  <c r="J8" i="7"/>
  <c r="F19" i="7"/>
  <c r="G19" i="7"/>
  <c r="I19" i="7"/>
  <c r="F15" i="7"/>
  <c r="G15" i="7"/>
  <c r="I15" i="7"/>
  <c r="F16" i="7"/>
  <c r="G16" i="7"/>
  <c r="I16" i="7"/>
  <c r="F8" i="7"/>
  <c r="G8" i="7"/>
  <c r="H9" i="7"/>
  <c r="I8" i="7"/>
  <c r="F17" i="7"/>
  <c r="G17" i="7"/>
  <c r="I17" i="7"/>
  <c r="F9" i="7"/>
  <c r="G9" i="7"/>
  <c r="I9" i="7"/>
  <c r="F10" i="7"/>
  <c r="G10" i="7"/>
  <c r="I10" i="7"/>
  <c r="F11" i="7"/>
  <c r="G11" i="7"/>
  <c r="I11" i="7"/>
  <c r="F12" i="7"/>
  <c r="G12" i="7"/>
  <c r="F14" i="7"/>
  <c r="G14" i="7"/>
  <c r="I14" i="7"/>
  <c r="F13" i="7"/>
  <c r="G13" i="7"/>
  <c r="I13" i="7"/>
  <c r="F18" i="7"/>
  <c r="G18" i="7"/>
  <c r="I18" i="7"/>
  <c r="H8" i="7"/>
  <c r="H10" i="7"/>
  <c r="H18" i="7"/>
  <c r="I12" i="7"/>
  <c r="H15" i="7"/>
  <c r="H12" i="7"/>
  <c r="H14" i="7"/>
  <c r="H19" i="7"/>
  <c r="H17" i="7"/>
  <c r="H16" i="7"/>
  <c r="H11" i="7"/>
  <c r="H13" i="7"/>
</calcChain>
</file>

<file path=xl/sharedStrings.xml><?xml version="1.0" encoding="utf-8"?>
<sst xmlns="http://schemas.openxmlformats.org/spreadsheetml/2006/main" count="28" uniqueCount="27">
  <si>
    <t>支　　　　　　給　　　　　　額　　　　　　(円)</t>
    <rPh sb="0" eb="1">
      <t>ササ</t>
    </rPh>
    <rPh sb="7" eb="8">
      <t>キュウ</t>
    </rPh>
    <rPh sb="14" eb="15">
      <t>ガク</t>
    </rPh>
    <rPh sb="22" eb="23">
      <t>エン</t>
    </rPh>
    <phoneticPr fontId="1"/>
  </si>
  <si>
    <t>賞与按分</t>
    <rPh sb="0" eb="2">
      <t>ショウヨ</t>
    </rPh>
    <rPh sb="2" eb="4">
      <t>アンブン</t>
    </rPh>
    <phoneticPr fontId="1"/>
  </si>
  <si>
    <t>賞与按分Ａ</t>
    <rPh sb="0" eb="2">
      <t>ショウヨ</t>
    </rPh>
    <rPh sb="2" eb="4">
      <t>アンブン</t>
    </rPh>
    <phoneticPr fontId="1"/>
  </si>
  <si>
    <t xml:space="preserve">支払月
</t>
    <rPh sb="0" eb="2">
      <t>シハライ</t>
    </rPh>
    <rPh sb="2" eb="3">
      <t>ツキ</t>
    </rPh>
    <phoneticPr fontId="1"/>
  </si>
  <si>
    <t xml:space="preserve">月　計
</t>
    <rPh sb="0" eb="1">
      <t>ツキ</t>
    </rPh>
    <rPh sb="2" eb="3">
      <t>ケイ</t>
    </rPh>
    <phoneticPr fontId="1"/>
  </si>
  <si>
    <t>給与総支給月額（円）</t>
    <rPh sb="0" eb="2">
      <t>キュウヨ</t>
    </rPh>
    <rPh sb="2" eb="3">
      <t>ソウ</t>
    </rPh>
    <rPh sb="3" eb="5">
      <t>シキュウ</t>
    </rPh>
    <rPh sb="5" eb="7">
      <t>ゲツガク</t>
    </rPh>
    <rPh sb="8" eb="9">
      <t>エン</t>
    </rPh>
    <phoneticPr fontId="1"/>
  </si>
  <si>
    <t>月々判定
（４か月連続×で４か月目の初日に取消し）</t>
    <rPh sb="0" eb="2">
      <t>ツキヅキ</t>
    </rPh>
    <rPh sb="2" eb="4">
      <t>ハンテイ</t>
    </rPh>
    <rPh sb="8" eb="9">
      <t>ゲツ</t>
    </rPh>
    <rPh sb="9" eb="11">
      <t>レンゾク</t>
    </rPh>
    <rPh sb="15" eb="16">
      <t>ゲツ</t>
    </rPh>
    <rPh sb="16" eb="17">
      <t>メ</t>
    </rPh>
    <rPh sb="18" eb="20">
      <t>ショニチ</t>
    </rPh>
    <rPh sb="21" eb="23">
      <t>トリケ</t>
    </rPh>
    <phoneticPr fontId="1"/>
  </si>
  <si>
    <t>年額(１２か月の累計)
※どの１２か月の累計が１３０万円を超過していても１２か月目の初日で認定取消</t>
    <rPh sb="0" eb="2">
      <t>ネンガク</t>
    </rPh>
    <rPh sb="6" eb="7">
      <t>ツキ</t>
    </rPh>
    <rPh sb="8" eb="10">
      <t>ルイケイ</t>
    </rPh>
    <rPh sb="18" eb="19">
      <t>ゲツ</t>
    </rPh>
    <rPh sb="20" eb="22">
      <t>ルイケイ</t>
    </rPh>
    <rPh sb="26" eb="28">
      <t>マンエン</t>
    </rPh>
    <rPh sb="29" eb="31">
      <t>チョウカ</t>
    </rPh>
    <rPh sb="39" eb="40">
      <t>ゲツ</t>
    </rPh>
    <rPh sb="40" eb="41">
      <t>メ</t>
    </rPh>
    <rPh sb="42" eb="44">
      <t>ショニチ</t>
    </rPh>
    <rPh sb="45" eb="47">
      <t>ニンテイ</t>
    </rPh>
    <rPh sb="47" eb="49">
      <t>トリケ</t>
    </rPh>
    <phoneticPr fontId="1"/>
  </si>
  <si>
    <t>給与</t>
    <rPh sb="0" eb="2">
      <t>キュウヨ</t>
    </rPh>
    <phoneticPr fontId="1"/>
  </si>
  <si>
    <t>通勤手当</t>
    <rPh sb="0" eb="2">
      <t>ツウキン</t>
    </rPh>
    <rPh sb="2" eb="4">
      <t>テアテ</t>
    </rPh>
    <phoneticPr fontId="1"/>
  </si>
  <si>
    <t>賞与</t>
    <rPh sb="0" eb="2">
      <t>ショウヨ</t>
    </rPh>
    <phoneticPr fontId="1"/>
  </si>
  <si>
    <t>賞与（円）</t>
    <rPh sb="0" eb="1">
      <t>ショウ</t>
    </rPh>
    <rPh sb="1" eb="2">
      <t>アタエ</t>
    </rPh>
    <rPh sb="3" eb="4">
      <t>エン</t>
    </rPh>
    <phoneticPr fontId="1"/>
  </si>
  <si>
    <t>R4.12</t>
    <phoneticPr fontId="1"/>
  </si>
  <si>
    <t>R5.1</t>
  </si>
  <si>
    <t>R5.2</t>
  </si>
  <si>
    <t>R5.3</t>
  </si>
  <si>
    <t>R5.4</t>
  </si>
  <si>
    <t>R5.5</t>
  </si>
  <si>
    <t>R5.6</t>
  </si>
  <si>
    <t>R5.7</t>
  </si>
  <si>
    <t>R5.8</t>
  </si>
  <si>
    <t>R5.9</t>
  </si>
  <si>
    <t>R5.10</t>
  </si>
  <si>
    <t>R5.11</t>
  </si>
  <si>
    <t>この例の場合、4か月連続して限度額を超えた令和5年8月1日に遡って認定取消になります。</t>
    <rPh sb="2" eb="3">
      <t>レイ</t>
    </rPh>
    <rPh sb="4" eb="6">
      <t>バアイ</t>
    </rPh>
    <rPh sb="9" eb="10">
      <t>ゲツ</t>
    </rPh>
    <rPh sb="10" eb="12">
      <t>レンゾク</t>
    </rPh>
    <rPh sb="14" eb="16">
      <t>ゲンド</t>
    </rPh>
    <rPh sb="16" eb="17">
      <t>ガク</t>
    </rPh>
    <rPh sb="18" eb="19">
      <t>コ</t>
    </rPh>
    <rPh sb="21" eb="23">
      <t>レイワ</t>
    </rPh>
    <rPh sb="24" eb="25">
      <t>ネン</t>
    </rPh>
    <rPh sb="26" eb="27">
      <t>ガツ</t>
    </rPh>
    <rPh sb="28" eb="29">
      <t>ニチ</t>
    </rPh>
    <rPh sb="30" eb="31">
      <t>サカノボ</t>
    </rPh>
    <rPh sb="33" eb="35">
      <t>ニンテイ</t>
    </rPh>
    <rPh sb="35" eb="36">
      <t>ト</t>
    </rPh>
    <rPh sb="36" eb="37">
      <t>ケ</t>
    </rPh>
    <phoneticPr fontId="1"/>
  </si>
  <si>
    <t>例）令和4年12月からパート収入を得ることとなり、年2回のボーナス支給がある。（雇用条件説明書等の交付なし）</t>
    <rPh sb="0" eb="1">
      <t>レイ</t>
    </rPh>
    <rPh sb="40" eb="42">
      <t>コヨウ</t>
    </rPh>
    <rPh sb="42" eb="44">
      <t>ジョウケン</t>
    </rPh>
    <rPh sb="44" eb="48">
      <t>セツメイショトウ</t>
    </rPh>
    <rPh sb="49" eb="51">
      <t>コウフ</t>
    </rPh>
    <phoneticPr fontId="1"/>
  </si>
  <si>
    <t>（表１）</t>
    <rPh sb="1" eb="2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</si>
</sst>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9" formatCode="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vertical="center" shrinkToFit="1"/>
    </xf>
    <xf numFmtId="176" fontId="0" fillId="0" borderId="2" xfId="0" applyNumberFormat="1" applyBorder="1" applyAlignment="1">
      <alignment vertical="center" shrinkToFit="1"/>
    </xf>
    <xf numFmtId="177" fontId="0" fillId="2" borderId="3" xfId="0" applyNumberFormat="1" applyFill="1" applyBorder="1" applyAlignment="1">
      <alignment horizontal="right" vertical="center" shrinkToFit="1"/>
    </xf>
    <xf numFmtId="177" fontId="0" fillId="2" borderId="2" xfId="0" applyNumberFormat="1" applyFill="1" applyBorder="1" applyAlignment="1">
      <alignment horizontal="right" vertical="center" shrinkToFit="1"/>
    </xf>
    <xf numFmtId="179" fontId="2" fillId="0" borderId="0" xfId="0" applyNumberFormat="1" applyFont="1" applyBorder="1" applyAlignment="1">
      <alignment horizontal="right" vertical="center" shrinkToFit="1"/>
    </xf>
    <xf numFmtId="177" fontId="0" fillId="3" borderId="4" xfId="0" applyNumberFormat="1" applyFill="1" applyBorder="1" applyAlignment="1">
      <alignment horizontal="right" vertical="center" shrinkToFit="1"/>
    </xf>
    <xf numFmtId="0" fontId="0" fillId="3" borderId="1" xfId="0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right" vertical="center" shrinkToFit="1"/>
    </xf>
    <xf numFmtId="0" fontId="3" fillId="0" borderId="0" xfId="0" applyFont="1" applyBorder="1" applyAlignment="1">
      <alignment vertical="center" shrinkToFit="1"/>
    </xf>
    <xf numFmtId="0" fontId="0" fillId="0" borderId="5" xfId="0" applyFont="1" applyBorder="1" applyAlignment="1">
      <alignment horizontal="center" vertical="center" wrapText="1"/>
    </xf>
    <xf numFmtId="177" fontId="0" fillId="2" borderId="6" xfId="0" applyNumberFormat="1" applyFill="1" applyBorder="1" applyAlignment="1">
      <alignment horizontal="right" vertical="center" shrinkToFit="1"/>
    </xf>
    <xf numFmtId="177" fontId="0" fillId="2" borderId="7" xfId="0" applyNumberFormat="1" applyFill="1" applyBorder="1" applyAlignment="1">
      <alignment horizontal="right" vertical="center" shrinkToFit="1"/>
    </xf>
    <xf numFmtId="177" fontId="0" fillId="0" borderId="8" xfId="0" applyNumberFormat="1" applyBorder="1" applyAlignment="1">
      <alignment vertical="center" shrinkToFit="1"/>
    </xf>
    <xf numFmtId="177" fontId="0" fillId="3" borderId="9" xfId="0" applyNumberFormat="1" applyFill="1" applyBorder="1" applyAlignment="1">
      <alignment horizontal="right" vertical="center" shrinkToFit="1"/>
    </xf>
    <xf numFmtId="0" fontId="0" fillId="3" borderId="8" xfId="0" applyFill="1" applyBorder="1" applyAlignment="1">
      <alignment horizontal="center" vertical="center"/>
    </xf>
    <xf numFmtId="177" fontId="0" fillId="0" borderId="10" xfId="0" applyNumberFormat="1" applyBorder="1" applyAlignment="1">
      <alignment vertical="center" shrinkToFit="1"/>
    </xf>
    <xf numFmtId="177" fontId="0" fillId="3" borderId="11" xfId="0" applyNumberFormat="1" applyFill="1" applyBorder="1" applyAlignment="1">
      <alignment horizontal="right" vertical="center" shrinkToFit="1"/>
    </xf>
    <xf numFmtId="0" fontId="0" fillId="3" borderId="10" xfId="0" applyFill="1" applyBorder="1" applyAlignment="1">
      <alignment horizontal="center" vertical="center"/>
    </xf>
    <xf numFmtId="177" fontId="0" fillId="2" borderId="12" xfId="0" applyNumberFormat="1" applyFill="1" applyBorder="1" applyAlignment="1">
      <alignment horizontal="right" vertical="center" shrinkToFit="1"/>
    </xf>
    <xf numFmtId="177" fontId="0" fillId="0" borderId="13" xfId="0" applyNumberFormat="1" applyBorder="1" applyAlignment="1">
      <alignment vertical="center" shrinkToFit="1"/>
    </xf>
    <xf numFmtId="177" fontId="0" fillId="3" borderId="14" xfId="0" applyNumberFormat="1" applyFill="1" applyBorder="1" applyAlignment="1">
      <alignment horizontal="right" vertical="center" shrinkToFit="1"/>
    </xf>
    <xf numFmtId="176" fontId="0" fillId="0" borderId="6" xfId="0" applyNumberFormat="1" applyBorder="1" applyAlignment="1">
      <alignment vertical="center" shrinkToFit="1"/>
    </xf>
    <xf numFmtId="176" fontId="0" fillId="0" borderId="3" xfId="0" applyNumberFormat="1" applyBorder="1" applyAlignment="1">
      <alignment vertical="center" shrinkToFit="1"/>
    </xf>
    <xf numFmtId="177" fontId="0" fillId="3" borderId="15" xfId="0" applyNumberFormat="1" applyFill="1" applyBorder="1" applyAlignment="1">
      <alignment horizontal="right" vertical="center" shrinkToFit="1"/>
    </xf>
    <xf numFmtId="177" fontId="0" fillId="2" borderId="10" xfId="0" applyNumberFormat="1" applyFill="1" applyBorder="1" applyAlignment="1">
      <alignment horizontal="right" vertical="center" shrinkToFit="1"/>
    </xf>
    <xf numFmtId="177" fontId="0" fillId="2" borderId="8" xfId="0" applyNumberFormat="1" applyFill="1" applyBorder="1" applyAlignment="1">
      <alignment horizontal="right" vertical="center" shrinkToFit="1"/>
    </xf>
    <xf numFmtId="49" fontId="0" fillId="4" borderId="2" xfId="0" applyNumberFormat="1" applyFont="1" applyFill="1" applyBorder="1" applyAlignment="1">
      <alignment horizontal="right" vertical="center" shrinkToFit="1"/>
    </xf>
    <xf numFmtId="49" fontId="0" fillId="4" borderId="3" xfId="0" applyNumberFormat="1" applyFont="1" applyFill="1" applyBorder="1" applyAlignment="1">
      <alignment horizontal="right" vertical="center" shrinkToFit="1"/>
    </xf>
    <xf numFmtId="49" fontId="0" fillId="4" borderId="7" xfId="0" applyNumberFormat="1" applyFont="1" applyFill="1" applyBorder="1" applyAlignment="1">
      <alignment horizontal="right" vertical="center" shrinkToFit="1"/>
    </xf>
    <xf numFmtId="0" fontId="0" fillId="0" borderId="0" xfId="0" applyBorder="1" applyAlignment="1">
      <alignment vertical="center"/>
    </xf>
    <xf numFmtId="176" fontId="0" fillId="0" borderId="1" xfId="0" applyNumberFormat="1" applyBorder="1" applyAlignment="1">
      <alignment vertical="center" shrinkToFit="1"/>
    </xf>
    <xf numFmtId="49" fontId="0" fillId="4" borderId="16" xfId="0" applyNumberFormat="1" applyFont="1" applyFill="1" applyBorder="1" applyAlignment="1">
      <alignment horizontal="right" vertical="center" shrinkToFit="1"/>
    </xf>
    <xf numFmtId="177" fontId="0" fillId="2" borderId="13" xfId="0" applyNumberFormat="1" applyFill="1" applyBorder="1" applyAlignment="1">
      <alignment horizontal="right" vertical="center" shrinkToFit="1"/>
    </xf>
    <xf numFmtId="0" fontId="0" fillId="3" borderId="17" xfId="0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176" fontId="0" fillId="0" borderId="0" xfId="0" applyNumberFormat="1" applyBorder="1" applyAlignment="1">
      <alignment vertical="center" shrinkToFit="1"/>
    </xf>
    <xf numFmtId="49" fontId="0" fillId="0" borderId="0" xfId="0" applyNumberFormat="1" applyFont="1" applyFill="1" applyBorder="1" applyAlignment="1">
      <alignment horizontal="right" vertical="center" shrinkToFit="1"/>
    </xf>
    <xf numFmtId="177" fontId="0" fillId="0" borderId="0" xfId="0" applyNumberFormat="1" applyFill="1" applyBorder="1" applyAlignment="1">
      <alignment horizontal="right" vertical="center" shrinkToFit="1"/>
    </xf>
    <xf numFmtId="177" fontId="0" fillId="0" borderId="0" xfId="0" applyNumberForma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 shrinkToFit="1"/>
    </xf>
    <xf numFmtId="0" fontId="0" fillId="3" borderId="11" xfId="0" applyFill="1" applyBorder="1" applyAlignment="1">
      <alignment horizontal="center" vertical="center" shrinkToFit="1"/>
    </xf>
    <xf numFmtId="0" fontId="2" fillId="3" borderId="20" xfId="0" applyFont="1" applyFill="1" applyBorder="1" applyAlignment="1">
      <alignment horizontal="left" vertical="center" wrapText="1" shrinkToFit="1"/>
    </xf>
    <xf numFmtId="0" fontId="2" fillId="3" borderId="4" xfId="0" applyFont="1" applyFill="1" applyBorder="1" applyAlignment="1">
      <alignment horizontal="left" vertical="center" wrapText="1" shrinkToFit="1"/>
    </xf>
    <xf numFmtId="0" fontId="0" fillId="0" borderId="0" xfId="0" applyFont="1" applyAlignment="1">
      <alignment horizontal="left" vertical="center" shrinkToFit="1"/>
    </xf>
    <xf numFmtId="49" fontId="0" fillId="0" borderId="0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3" borderId="6" xfId="0" applyFont="1" applyFill="1" applyBorder="1" applyAlignment="1">
      <alignment horizontal="left" vertical="center" wrapText="1" shrinkToFit="1"/>
    </xf>
    <xf numFmtId="0" fontId="2" fillId="3" borderId="21" xfId="0" applyFont="1" applyFill="1" applyBorder="1" applyAlignment="1">
      <alignment horizontal="left" vertical="center" wrapText="1" shrinkToFit="1"/>
    </xf>
    <xf numFmtId="0" fontId="2" fillId="3" borderId="10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zoomScale="80" zoomScaleNormal="80" zoomScaleSheetLayoutView="80" workbookViewId="0"/>
  </sheetViews>
  <sheetFormatPr defaultRowHeight="13.5" x14ac:dyDescent="0.15"/>
  <cols>
    <col min="1" max="1" width="6.875" customWidth="1"/>
    <col min="2" max="6" width="10.625" customWidth="1"/>
    <col min="7" max="7" width="9.75" customWidth="1"/>
    <col min="8" max="8" width="19.375" customWidth="1"/>
    <col min="9" max="9" width="17.25" customWidth="1"/>
    <col min="10" max="10" width="8.375" hidden="1" customWidth="1"/>
  </cols>
  <sheetData>
    <row r="1" spans="1:10" ht="32.25" customHeight="1" x14ac:dyDescent="0.15">
      <c r="I1" s="2" t="s">
        <v>26</v>
      </c>
    </row>
    <row r="3" spans="1:10" ht="21" customHeight="1" x14ac:dyDescent="0.15">
      <c r="A3" s="37"/>
      <c r="B3" s="53" t="s">
        <v>25</v>
      </c>
      <c r="C3" s="53"/>
      <c r="D3" s="53"/>
      <c r="E3" s="53"/>
      <c r="F3" s="53"/>
      <c r="G3" s="53"/>
      <c r="H3" s="53"/>
      <c r="I3" s="53"/>
    </row>
    <row r="4" spans="1:10" ht="27.75" customHeight="1" x14ac:dyDescent="0.15">
      <c r="A4" s="11"/>
      <c r="B4" s="11"/>
    </row>
    <row r="5" spans="1:10" ht="15.2" customHeight="1" thickBot="1" x14ac:dyDescent="0.2">
      <c r="B5" s="55" t="s">
        <v>3</v>
      </c>
      <c r="C5" s="56" t="s">
        <v>0</v>
      </c>
      <c r="D5" s="56"/>
      <c r="E5" s="56"/>
      <c r="F5" s="56"/>
      <c r="G5" s="57"/>
      <c r="H5" s="57"/>
      <c r="I5" s="58" t="s">
        <v>6</v>
      </c>
      <c r="J5" s="46" t="s">
        <v>2</v>
      </c>
    </row>
    <row r="6" spans="1:10" ht="36.75" customHeight="1" thickTop="1" x14ac:dyDescent="0.15">
      <c r="B6" s="55"/>
      <c r="C6" s="47" t="s">
        <v>5</v>
      </c>
      <c r="D6" s="48"/>
      <c r="E6" s="12" t="s">
        <v>11</v>
      </c>
      <c r="F6" s="43" t="s">
        <v>1</v>
      </c>
      <c r="G6" s="49" t="s">
        <v>4</v>
      </c>
      <c r="H6" s="51" t="s">
        <v>7</v>
      </c>
      <c r="I6" s="59"/>
      <c r="J6" s="46"/>
    </row>
    <row r="7" spans="1:10" s="2" customFormat="1" ht="68.25" customHeight="1" x14ac:dyDescent="0.15">
      <c r="B7" s="55"/>
      <c r="C7" s="44" t="s">
        <v>8</v>
      </c>
      <c r="D7" s="44" t="s">
        <v>9</v>
      </c>
      <c r="E7" s="45" t="s">
        <v>10</v>
      </c>
      <c r="F7" s="45" t="s">
        <v>1</v>
      </c>
      <c r="G7" s="50"/>
      <c r="H7" s="52"/>
      <c r="I7" s="60"/>
      <c r="J7" s="46"/>
    </row>
    <row r="8" spans="1:10" ht="20.25" customHeight="1" x14ac:dyDescent="0.15">
      <c r="B8" s="29" t="s">
        <v>12</v>
      </c>
      <c r="C8" s="27">
        <v>85000</v>
      </c>
      <c r="D8" s="5">
        <v>5000</v>
      </c>
      <c r="E8" s="5">
        <v>120000</v>
      </c>
      <c r="F8" s="3">
        <f>J8</f>
        <v>10000</v>
      </c>
      <c r="G8" s="8">
        <f>SUM(C8+D8+F8)</f>
        <v>100000</v>
      </c>
      <c r="H8" s="8">
        <f>G8</f>
        <v>100000</v>
      </c>
      <c r="I8" s="9" t="str">
        <f t="shared" ref="I8:I19" si="0">IF(G8&gt;=108334,"×","○")</f>
        <v>○</v>
      </c>
      <c r="J8" s="4">
        <f t="shared" ref="J8:J19" si="1">ROUNDDOWN(AVERAGE(E8/12),0)</f>
        <v>10000</v>
      </c>
    </row>
    <row r="9" spans="1:10" ht="20.25" customHeight="1" x14ac:dyDescent="0.15">
      <c r="B9" s="30" t="s">
        <v>13</v>
      </c>
      <c r="C9" s="27">
        <v>90000</v>
      </c>
      <c r="D9" s="5">
        <v>5000</v>
      </c>
      <c r="E9" s="5"/>
      <c r="F9" s="3">
        <f>J8+J9</f>
        <v>10000</v>
      </c>
      <c r="G9" s="8">
        <f t="shared" ref="G9:G19" si="2">SUM(C9+D9+F9)</f>
        <v>105000</v>
      </c>
      <c r="H9" s="8">
        <f>SUM(G8:G9)</f>
        <v>205000</v>
      </c>
      <c r="I9" s="9" t="str">
        <f t="shared" si="0"/>
        <v>○</v>
      </c>
      <c r="J9" s="4">
        <f t="shared" si="1"/>
        <v>0</v>
      </c>
    </row>
    <row r="10" spans="1:10" ht="20.25" customHeight="1" x14ac:dyDescent="0.15">
      <c r="B10" s="30" t="s">
        <v>14</v>
      </c>
      <c r="C10" s="10">
        <v>95000</v>
      </c>
      <c r="D10" s="6">
        <v>5000</v>
      </c>
      <c r="E10" s="5"/>
      <c r="F10" s="3">
        <f>J8+J9+J10</f>
        <v>10000</v>
      </c>
      <c r="G10" s="8">
        <f t="shared" si="2"/>
        <v>110000</v>
      </c>
      <c r="H10" s="8">
        <f>SUM(G8:G10)</f>
        <v>315000</v>
      </c>
      <c r="I10" s="9" t="str">
        <f t="shared" si="0"/>
        <v>×</v>
      </c>
      <c r="J10" s="4">
        <f t="shared" si="1"/>
        <v>0</v>
      </c>
    </row>
    <row r="11" spans="1:10" ht="20.25" customHeight="1" x14ac:dyDescent="0.15">
      <c r="B11" s="30" t="s">
        <v>15</v>
      </c>
      <c r="C11" s="10">
        <v>115000</v>
      </c>
      <c r="D11" s="6">
        <v>5000</v>
      </c>
      <c r="E11" s="5"/>
      <c r="F11" s="3">
        <f>J8+J9+J10+J11</f>
        <v>10000</v>
      </c>
      <c r="G11" s="8">
        <f t="shared" si="2"/>
        <v>130000</v>
      </c>
      <c r="H11" s="8">
        <f>SUM(G8:G11)</f>
        <v>445000</v>
      </c>
      <c r="I11" s="9" t="str">
        <f t="shared" si="0"/>
        <v>×</v>
      </c>
      <c r="J11" s="4">
        <f t="shared" si="1"/>
        <v>0</v>
      </c>
    </row>
    <row r="12" spans="1:10" ht="20.25" customHeight="1" x14ac:dyDescent="0.15">
      <c r="B12" s="30" t="s">
        <v>16</v>
      </c>
      <c r="C12" s="10">
        <v>90000</v>
      </c>
      <c r="D12" s="6">
        <v>5000</v>
      </c>
      <c r="E12" s="5"/>
      <c r="F12" s="3">
        <f>J8+J9+J10+J11+J12</f>
        <v>10000</v>
      </c>
      <c r="G12" s="8">
        <f t="shared" si="2"/>
        <v>105000</v>
      </c>
      <c r="H12" s="8">
        <f>SUM(G8:G12)</f>
        <v>550000</v>
      </c>
      <c r="I12" s="9" t="str">
        <f t="shared" si="0"/>
        <v>○</v>
      </c>
      <c r="J12" s="4">
        <f t="shared" si="1"/>
        <v>0</v>
      </c>
    </row>
    <row r="13" spans="1:10" ht="20.25" customHeight="1" x14ac:dyDescent="0.15">
      <c r="B13" s="30" t="s">
        <v>17</v>
      </c>
      <c r="C13" s="10">
        <v>95000</v>
      </c>
      <c r="D13" s="6">
        <v>5000</v>
      </c>
      <c r="E13" s="5"/>
      <c r="F13" s="3">
        <f>J8+J9+J10+J11+J12+J13</f>
        <v>10000</v>
      </c>
      <c r="G13" s="8">
        <f t="shared" si="2"/>
        <v>110000</v>
      </c>
      <c r="H13" s="8">
        <f>SUM(G8:G13)</f>
        <v>660000</v>
      </c>
      <c r="I13" s="9" t="str">
        <f t="shared" si="0"/>
        <v>×</v>
      </c>
      <c r="J13" s="4">
        <f t="shared" si="1"/>
        <v>0</v>
      </c>
    </row>
    <row r="14" spans="1:10" ht="20.25" customHeight="1" x14ac:dyDescent="0.15">
      <c r="B14" s="30" t="s">
        <v>18</v>
      </c>
      <c r="C14" s="10">
        <v>100000</v>
      </c>
      <c r="D14" s="6">
        <v>5000</v>
      </c>
      <c r="E14" s="5">
        <v>120000</v>
      </c>
      <c r="F14" s="3">
        <f>J8+J9+J10+J11+J12+J13+J14</f>
        <v>20000</v>
      </c>
      <c r="G14" s="8">
        <f t="shared" si="2"/>
        <v>125000</v>
      </c>
      <c r="H14" s="8">
        <f>SUM(G8:G14)</f>
        <v>785000</v>
      </c>
      <c r="I14" s="9" t="str">
        <f t="shared" si="0"/>
        <v>×</v>
      </c>
      <c r="J14" s="4">
        <f t="shared" si="1"/>
        <v>10000</v>
      </c>
    </row>
    <row r="15" spans="1:10" ht="20.25" customHeight="1" thickBot="1" x14ac:dyDescent="0.2">
      <c r="B15" s="31" t="s">
        <v>19</v>
      </c>
      <c r="C15" s="28">
        <v>105000</v>
      </c>
      <c r="D15" s="13">
        <v>5000</v>
      </c>
      <c r="E15" s="14"/>
      <c r="F15" s="15">
        <f>J8+J9+J10+J11+J12+J13+J14+J15</f>
        <v>20000</v>
      </c>
      <c r="G15" s="16">
        <f t="shared" si="2"/>
        <v>130000</v>
      </c>
      <c r="H15" s="16">
        <f>SUM(G8:G15)</f>
        <v>915000</v>
      </c>
      <c r="I15" s="17" t="str">
        <f t="shared" si="0"/>
        <v>×</v>
      </c>
      <c r="J15" s="24">
        <f t="shared" si="1"/>
        <v>0</v>
      </c>
    </row>
    <row r="16" spans="1:10" ht="20.25" customHeight="1" thickBot="1" x14ac:dyDescent="0.2">
      <c r="B16" s="34" t="s">
        <v>20</v>
      </c>
      <c r="C16" s="35">
        <v>115000</v>
      </c>
      <c r="D16" s="21">
        <v>5000</v>
      </c>
      <c r="E16" s="21"/>
      <c r="F16" s="22">
        <f>J8+J9+J10+J11+J12+J13+J14+J15+J16</f>
        <v>20000</v>
      </c>
      <c r="G16" s="23">
        <f t="shared" si="2"/>
        <v>140000</v>
      </c>
      <c r="H16" s="23">
        <f>SUM(G8:G16)</f>
        <v>1055000</v>
      </c>
      <c r="I16" s="36" t="str">
        <f t="shared" si="0"/>
        <v>×</v>
      </c>
      <c r="J16" s="33">
        <f t="shared" si="1"/>
        <v>0</v>
      </c>
    </row>
    <row r="17" spans="1:10" ht="20.25" customHeight="1" x14ac:dyDescent="0.15">
      <c r="B17" s="30" t="s">
        <v>21</v>
      </c>
      <c r="C17" s="27">
        <v>100000</v>
      </c>
      <c r="D17" s="5">
        <v>5000</v>
      </c>
      <c r="E17" s="5"/>
      <c r="F17" s="18">
        <f>J8+J9+J10+J11+J12+J13+J14+J15+J16+J17</f>
        <v>20000</v>
      </c>
      <c r="G17" s="19">
        <f t="shared" si="2"/>
        <v>125000</v>
      </c>
      <c r="H17" s="19">
        <f>SUM(G8:G17)</f>
        <v>1180000</v>
      </c>
      <c r="I17" s="20" t="str">
        <f t="shared" si="0"/>
        <v>×</v>
      </c>
      <c r="J17" s="25">
        <f t="shared" si="1"/>
        <v>0</v>
      </c>
    </row>
    <row r="18" spans="1:10" ht="20.25" customHeight="1" x14ac:dyDescent="0.15">
      <c r="B18" s="30" t="s">
        <v>22</v>
      </c>
      <c r="C18" s="10">
        <v>90000</v>
      </c>
      <c r="D18" s="6">
        <v>5000</v>
      </c>
      <c r="E18" s="5"/>
      <c r="F18" s="3">
        <f>J8+J9+J10+J11+J12+J13+J14+J15+J16+J17+J18</f>
        <v>20000</v>
      </c>
      <c r="G18" s="8">
        <f t="shared" si="2"/>
        <v>115000</v>
      </c>
      <c r="H18" s="8">
        <f>SUM(G8:G18)</f>
        <v>1295000</v>
      </c>
      <c r="I18" s="9" t="str">
        <f t="shared" si="0"/>
        <v>×</v>
      </c>
      <c r="J18" s="4">
        <f t="shared" si="1"/>
        <v>0</v>
      </c>
    </row>
    <row r="19" spans="1:10" ht="20.25" customHeight="1" thickBot="1" x14ac:dyDescent="0.2">
      <c r="B19" s="30" t="s">
        <v>23</v>
      </c>
      <c r="C19" s="10">
        <v>91000</v>
      </c>
      <c r="D19" s="6">
        <v>5000</v>
      </c>
      <c r="E19" s="5"/>
      <c r="F19" s="3">
        <f>J8+J9+J10+J11+J12+J13+J14+J15+J16+J17+J18+J19</f>
        <v>20000</v>
      </c>
      <c r="G19" s="26">
        <f t="shared" si="2"/>
        <v>116000</v>
      </c>
      <c r="H19" s="26">
        <f>SUM(G8:G19)</f>
        <v>1411000</v>
      </c>
      <c r="I19" s="9" t="str">
        <f t="shared" si="0"/>
        <v>×</v>
      </c>
      <c r="J19" s="4">
        <f t="shared" si="1"/>
        <v>0</v>
      </c>
    </row>
    <row r="20" spans="1:10" ht="20.25" customHeight="1" thickTop="1" x14ac:dyDescent="0.15">
      <c r="B20" s="39"/>
      <c r="C20" s="40"/>
      <c r="D20" s="40"/>
      <c r="E20" s="40"/>
      <c r="F20" s="41"/>
      <c r="G20" s="40"/>
      <c r="H20" s="40"/>
      <c r="I20" s="42"/>
      <c r="J20" s="38"/>
    </row>
    <row r="21" spans="1:10" ht="20.25" customHeight="1" x14ac:dyDescent="0.15">
      <c r="B21" s="54" t="s">
        <v>24</v>
      </c>
      <c r="C21" s="54"/>
      <c r="D21" s="54"/>
      <c r="E21" s="54"/>
      <c r="F21" s="54"/>
      <c r="G21" s="54"/>
      <c r="H21" s="54"/>
      <c r="I21" s="54"/>
      <c r="J21" s="38"/>
    </row>
    <row r="22" spans="1:10" ht="18.95" customHeight="1" x14ac:dyDescent="0.15">
      <c r="A22" s="32"/>
      <c r="B22" s="32"/>
      <c r="C22" s="32"/>
    </row>
    <row r="23" spans="1:10" s="1" customFormat="1" x14ac:dyDescent="0.15">
      <c r="J23" s="7"/>
    </row>
    <row r="24" spans="1:10" s="1" customFormat="1" x14ac:dyDescent="0.15"/>
    <row r="25" spans="1:10" s="1" customFormat="1" x14ac:dyDescent="0.15"/>
    <row r="26" spans="1:10" s="1" customFormat="1" x14ac:dyDescent="0.15"/>
    <row r="27" spans="1:10" s="1" customFormat="1" x14ac:dyDescent="0.15"/>
    <row r="28" spans="1:10" s="1" customFormat="1" x14ac:dyDescent="0.15"/>
    <row r="29" spans="1:10" s="1" customFormat="1" x14ac:dyDescent="0.15"/>
    <row r="30" spans="1:10" s="1" customFormat="1" x14ac:dyDescent="0.15"/>
    <row r="31" spans="1:10" s="1" customFormat="1" x14ac:dyDescent="0.15"/>
    <row r="32" spans="1:10" s="1" customFormat="1" x14ac:dyDescent="0.15"/>
    <row r="33" s="1" customFormat="1" x14ac:dyDescent="0.15"/>
    <row r="34" s="1" customFormat="1" x14ac:dyDescent="0.15"/>
    <row r="35" s="1" customFormat="1" x14ac:dyDescent="0.15"/>
    <row r="36" s="1" customFormat="1" x14ac:dyDescent="0.15"/>
    <row r="37" s="1" customFormat="1" x14ac:dyDescent="0.15"/>
    <row r="38" s="1" customFormat="1" x14ac:dyDescent="0.15"/>
    <row r="39" s="1" customFormat="1" x14ac:dyDescent="0.15"/>
    <row r="40" s="1" customFormat="1" x14ac:dyDescent="0.15"/>
    <row r="41" s="1" customFormat="1" x14ac:dyDescent="0.15"/>
    <row r="42" s="1" customFormat="1" x14ac:dyDescent="0.15"/>
    <row r="43" s="1" customFormat="1" x14ac:dyDescent="0.15"/>
    <row r="44" s="1" customFormat="1" x14ac:dyDescent="0.15"/>
    <row r="45" s="1" customFormat="1" x14ac:dyDescent="0.15"/>
    <row r="46" s="1" customFormat="1" x14ac:dyDescent="0.15"/>
    <row r="47" s="1" customFormat="1" x14ac:dyDescent="0.15"/>
    <row r="48" s="1" customFormat="1" x14ac:dyDescent="0.15"/>
    <row r="49" s="1" customFormat="1" x14ac:dyDescent="0.15"/>
    <row r="50" s="1" customFormat="1" x14ac:dyDescent="0.15"/>
    <row r="51" s="1" customFormat="1" x14ac:dyDescent="0.15"/>
    <row r="52" s="1" customFormat="1" x14ac:dyDescent="0.15"/>
    <row r="53" s="1" customFormat="1" x14ac:dyDescent="0.15"/>
    <row r="54" s="1" customFormat="1" x14ac:dyDescent="0.15"/>
    <row r="55" s="1" customFormat="1" x14ac:dyDescent="0.15"/>
    <row r="56" s="1" customFormat="1" x14ac:dyDescent="0.15"/>
    <row r="57" s="1" customFormat="1" x14ac:dyDescent="0.15"/>
    <row r="58" s="1" customFormat="1" x14ac:dyDescent="0.15"/>
    <row r="59" s="1" customFormat="1" x14ac:dyDescent="0.15"/>
    <row r="60" s="1" customFormat="1" x14ac:dyDescent="0.15"/>
    <row r="61" s="1" customFormat="1" x14ac:dyDescent="0.15"/>
    <row r="62" s="1" customFormat="1" x14ac:dyDescent="0.15"/>
    <row r="63" s="1" customFormat="1" x14ac:dyDescent="0.15"/>
    <row r="64" s="1" customFormat="1" x14ac:dyDescent="0.15"/>
    <row r="65" s="1" customFormat="1" x14ac:dyDescent="0.15"/>
    <row r="66" s="1" customFormat="1" x14ac:dyDescent="0.15"/>
  </sheetData>
  <mergeCells count="9">
    <mergeCell ref="J5:J7"/>
    <mergeCell ref="C6:D6"/>
    <mergeCell ref="G6:G7"/>
    <mergeCell ref="H6:H7"/>
    <mergeCell ref="B3:I3"/>
    <mergeCell ref="B21:I21"/>
    <mergeCell ref="B5:B7"/>
    <mergeCell ref="C5:H5"/>
    <mergeCell ref="I5:I7"/>
  </mergeCells>
  <phoneticPr fontId="1"/>
  <pageMargins left="0" right="0" top="1.3779527559055118" bottom="0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Tanki-07</dc:creator>
  <cp:lastModifiedBy>結城 直子</cp:lastModifiedBy>
  <cp:lastPrinted>2023-12-20T08:00:47Z</cp:lastPrinted>
  <dcterms:created xsi:type="dcterms:W3CDTF">2008-05-02T02:42:23Z</dcterms:created>
  <dcterms:modified xsi:type="dcterms:W3CDTF">2024-01-05T08:02:20Z</dcterms:modified>
</cp:coreProperties>
</file>