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VBFPF002\Redirect$\g8389621\Downloads\"/>
    </mc:Choice>
  </mc:AlternateContent>
  <xr:revisionPtr revIDLastSave="0" documentId="8_{397DD97B-2BDB-4CFA-9598-5CA21C34D741}" xr6:coauthVersionLast="36" xr6:coauthVersionMax="36" xr10:uidLastSave="{00000000-0000-0000-0000-000000000000}"/>
  <bookViews>
    <workbookView xWindow="0" yWindow="0" windowWidth="20490" windowHeight="7455" activeTab="3" xr2:uid="{00000000-000D-0000-FFFF-FFFF00000000}"/>
  </bookViews>
  <sheets>
    <sheet name="①1月当たり通勤手当算出入力" sheetId="1" r:id="rId1"/>
    <sheet name="②差額支給内訳入力用" sheetId="2" r:id="rId2"/>
    <sheet name="③最終入力" sheetId="3" r:id="rId3"/>
    <sheet name="同意書（提出用）" sheetId="5" r:id="rId4"/>
    <sheet name="等級・標準報酬月額表" sheetId="4" r:id="rId5"/>
  </sheets>
  <definedNames>
    <definedName name="_xlnm.Print_Area" localSheetId="0">①1月当たり通勤手当算出入力!$A$1:$AJ$25</definedName>
    <definedName name="_xlnm.Print_Area" localSheetId="3">'同意書（提出用）'!$A$1:$CE$80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5" l="1"/>
  <c r="K13" i="2" l="1"/>
  <c r="D8" i="2" s="1"/>
  <c r="K7" i="2"/>
  <c r="D2" i="2" s="1"/>
  <c r="N12" i="2"/>
  <c r="N11" i="2"/>
  <c r="N10" i="2"/>
  <c r="N9" i="2"/>
  <c r="N8" i="2"/>
  <c r="N5" i="2"/>
  <c r="N6" i="2"/>
  <c r="M3" i="2"/>
  <c r="L4" i="2"/>
  <c r="M4" i="2" s="1"/>
  <c r="L3" i="2"/>
  <c r="L2" i="2"/>
  <c r="M2" i="2" s="1"/>
  <c r="N18" i="2" l="1"/>
  <c r="N17" i="2"/>
  <c r="Q11" i="1"/>
  <c r="Q17" i="1"/>
  <c r="Q19" i="1"/>
  <c r="Q21" i="1"/>
  <c r="Q22" i="1"/>
  <c r="O21" i="1"/>
  <c r="M21" i="1"/>
  <c r="L21" i="1"/>
  <c r="M18" i="1"/>
  <c r="L18" i="1"/>
  <c r="O5" i="1"/>
  <c r="O6" i="1"/>
  <c r="O7" i="1"/>
  <c r="O8" i="1"/>
  <c r="O9" i="1"/>
  <c r="O10" i="1"/>
  <c r="O11" i="1"/>
  <c r="O12" i="1"/>
  <c r="O13" i="1"/>
  <c r="O14" i="1"/>
  <c r="O15" i="1"/>
  <c r="O16" i="1"/>
  <c r="O17" i="1"/>
  <c r="O19" i="1"/>
  <c r="O20" i="1"/>
  <c r="O22" i="1"/>
  <c r="M5" i="1"/>
  <c r="M6" i="1"/>
  <c r="M7" i="1"/>
  <c r="M8" i="1"/>
  <c r="M9" i="1"/>
  <c r="M10" i="1"/>
  <c r="M11" i="1"/>
  <c r="M12" i="1"/>
  <c r="M13" i="1"/>
  <c r="M14" i="1"/>
  <c r="M15" i="1"/>
  <c r="M16" i="1"/>
  <c r="M17" i="1"/>
  <c r="M19" i="1"/>
  <c r="M20" i="1"/>
  <c r="M22" i="1"/>
  <c r="M4" i="1"/>
  <c r="M2" i="1"/>
  <c r="M3" i="1"/>
  <c r="K15" i="2"/>
  <c r="K14" i="2"/>
  <c r="C30" i="5"/>
  <c r="BF2" i="3" s="1"/>
  <c r="BF32" i="3" s="1"/>
  <c r="BF31" i="3" s="1"/>
  <c r="AL29" i="3"/>
  <c r="BF29" i="3"/>
  <c r="BB29" i="3"/>
  <c r="AX29" i="3"/>
  <c r="AT29" i="3"/>
  <c r="AP29" i="3"/>
  <c r="N29" i="3"/>
  <c r="R29" i="3"/>
  <c r="V29" i="3"/>
  <c r="Z29" i="3"/>
  <c r="AD29" i="3"/>
  <c r="J29" i="3"/>
  <c r="BB2" i="3"/>
  <c r="R2" i="3"/>
  <c r="J2" i="3"/>
  <c r="C20" i="5"/>
  <c r="N2" i="3" s="1"/>
  <c r="U1" i="2" s="1"/>
  <c r="C21" i="5"/>
  <c r="C22" i="5"/>
  <c r="V2" i="3" s="1"/>
  <c r="W1" i="2" s="1"/>
  <c r="C23" i="5"/>
  <c r="Z2" i="3" s="1"/>
  <c r="X1" i="2" s="1"/>
  <c r="C24" i="5"/>
  <c r="AD2" i="3" s="1"/>
  <c r="Y1" i="2" s="1"/>
  <c r="C25" i="5"/>
  <c r="AL2" i="3" s="1"/>
  <c r="C26" i="5"/>
  <c r="AP2" i="3" s="1"/>
  <c r="C27" i="5"/>
  <c r="AT2" i="3" s="1"/>
  <c r="C28" i="5"/>
  <c r="AX2" i="3" s="1"/>
  <c r="C29" i="5"/>
  <c r="O18" i="1" l="1"/>
  <c r="AL32" i="3"/>
  <c r="AL31" i="3" s="1"/>
  <c r="AT32" i="3"/>
  <c r="AT31" i="3" s="1"/>
  <c r="V1" i="1"/>
  <c r="V16" i="1" s="1"/>
  <c r="U4" i="2"/>
  <c r="U2" i="2"/>
  <c r="U3" i="2"/>
  <c r="X1" i="1"/>
  <c r="X14" i="1" s="1"/>
  <c r="W4" i="2"/>
  <c r="W2" i="2"/>
  <c r="Z1" i="1"/>
  <c r="Z6" i="1" s="1"/>
  <c r="Y2" i="2"/>
  <c r="J32" i="3"/>
  <c r="J31" i="3" s="1"/>
  <c r="R32" i="3"/>
  <c r="R31" i="3" s="1"/>
  <c r="Y1" i="1"/>
  <c r="Y15" i="1" s="1"/>
  <c r="X4" i="2"/>
  <c r="X2" i="2"/>
  <c r="AD32" i="3"/>
  <c r="AD31" i="3" s="1"/>
  <c r="AP32" i="3"/>
  <c r="AP31" i="3" s="1"/>
  <c r="BB32" i="3"/>
  <c r="BB31" i="3" s="1"/>
  <c r="AX32" i="3"/>
  <c r="AX31" i="3" s="1"/>
  <c r="X3" i="2"/>
  <c r="Y3" i="2"/>
  <c r="W3" i="2"/>
  <c r="AA1" i="1"/>
  <c r="AA5" i="1" s="1"/>
  <c r="Z14" i="1"/>
  <c r="N32" i="3"/>
  <c r="N31" i="3" s="1"/>
  <c r="T1" i="2"/>
  <c r="V1" i="2"/>
  <c r="V32" i="3"/>
  <c r="V31" i="3" s="1"/>
  <c r="Z32" i="3"/>
  <c r="Z31" i="3" s="1"/>
  <c r="BC36" i="5"/>
  <c r="Q36" i="5"/>
  <c r="AR36" i="5" s="1"/>
  <c r="Y12" i="1" l="1"/>
  <c r="Z7" i="1"/>
  <c r="Y5" i="1"/>
  <c r="Z10" i="1"/>
  <c r="Z4" i="1"/>
  <c r="AB1" i="1"/>
  <c r="AB18" i="1" s="1"/>
  <c r="Z12" i="1"/>
  <c r="Z2" i="1"/>
  <c r="Z8" i="1"/>
  <c r="Z16" i="1"/>
  <c r="Z13" i="1"/>
  <c r="Y6" i="1"/>
  <c r="Y18" i="1"/>
  <c r="V4" i="1"/>
  <c r="X16" i="1"/>
  <c r="X3" i="1"/>
  <c r="Z18" i="1"/>
  <c r="V18" i="1"/>
  <c r="V2" i="1"/>
  <c r="AA18" i="1"/>
  <c r="X18" i="1"/>
  <c r="Z15" i="1"/>
  <c r="Y2" i="1"/>
  <c r="Y14" i="1"/>
  <c r="Y8" i="1"/>
  <c r="Y10" i="1"/>
  <c r="Z5" i="1"/>
  <c r="Y16" i="1"/>
  <c r="Y7" i="1"/>
  <c r="Y20" i="1"/>
  <c r="Y13" i="1"/>
  <c r="Y4" i="1"/>
  <c r="Z20" i="1"/>
  <c r="Y9" i="1"/>
  <c r="Y3" i="1"/>
  <c r="Z9" i="1"/>
  <c r="Z3" i="1"/>
  <c r="V7" i="1"/>
  <c r="V6" i="1"/>
  <c r="X15" i="1"/>
  <c r="T4" i="2"/>
  <c r="T2" i="2"/>
  <c r="T3" i="2"/>
  <c r="W1" i="1"/>
  <c r="W16" i="1" s="1"/>
  <c r="V4" i="2"/>
  <c r="V2" i="2"/>
  <c r="V3" i="2"/>
  <c r="X8" i="1"/>
  <c r="X5" i="1"/>
  <c r="X12" i="1"/>
  <c r="V20" i="1"/>
  <c r="V13" i="1"/>
  <c r="X10" i="1"/>
  <c r="V9" i="1"/>
  <c r="X7" i="1"/>
  <c r="V3" i="1"/>
  <c r="X20" i="1"/>
  <c r="X13" i="1"/>
  <c r="X4" i="1"/>
  <c r="V15" i="1"/>
  <c r="X9" i="1"/>
  <c r="V12" i="1"/>
  <c r="X6" i="1"/>
  <c r="V14" i="1"/>
  <c r="V8" i="1"/>
  <c r="V5" i="1"/>
  <c r="V10" i="1"/>
  <c r="W9" i="1"/>
  <c r="S1" i="2"/>
  <c r="U1" i="1"/>
  <c r="U18" i="1" s="1"/>
  <c r="W13" i="1"/>
  <c r="AA16" i="1"/>
  <c r="AA8" i="1"/>
  <c r="AA7" i="1"/>
  <c r="AA13" i="1"/>
  <c r="AA10" i="1"/>
  <c r="AA20" i="1"/>
  <c r="AA12" i="1"/>
  <c r="AA14" i="1"/>
  <c r="AA4" i="1"/>
  <c r="AA2" i="1"/>
  <c r="AA15" i="1"/>
  <c r="AA6" i="1"/>
  <c r="AA3" i="1"/>
  <c r="AA9" i="1"/>
  <c r="AB3" i="1"/>
  <c r="AB12" i="1"/>
  <c r="AB8" i="1"/>
  <c r="AB16" i="1"/>
  <c r="P30" i="5"/>
  <c r="P29" i="5"/>
  <c r="P28" i="5"/>
  <c r="P27" i="5"/>
  <c r="P26" i="5"/>
  <c r="P25" i="5"/>
  <c r="P24" i="5"/>
  <c r="P23" i="5"/>
  <c r="P22" i="5"/>
  <c r="P21" i="5"/>
  <c r="P20" i="5"/>
  <c r="P19" i="5"/>
  <c r="AC1" i="1" l="1"/>
  <c r="AC18" i="1" s="1"/>
  <c r="AB10" i="1"/>
  <c r="AB20" i="1"/>
  <c r="AB6" i="1"/>
  <c r="W14" i="1"/>
  <c r="W12" i="1"/>
  <c r="AB7" i="1"/>
  <c r="AB13" i="1"/>
  <c r="AB5" i="1"/>
  <c r="AB14" i="1"/>
  <c r="AB2" i="1"/>
  <c r="AB15" i="1"/>
  <c r="AB4" i="1"/>
  <c r="AB9" i="1"/>
  <c r="W6" i="1"/>
  <c r="W10" i="1"/>
  <c r="W8" i="1"/>
  <c r="W18" i="1"/>
  <c r="W5" i="1"/>
  <c r="W15" i="1"/>
  <c r="W4" i="1"/>
  <c r="W20" i="1"/>
  <c r="W2" i="1"/>
  <c r="W7" i="1"/>
  <c r="W3" i="1"/>
  <c r="S4" i="2"/>
  <c r="S2" i="2"/>
  <c r="S3" i="2"/>
  <c r="O3" i="2"/>
  <c r="O2" i="2"/>
  <c r="O14" i="2" s="1"/>
  <c r="U20" i="1"/>
  <c r="U16" i="1"/>
  <c r="U10" i="1"/>
  <c r="U5" i="1"/>
  <c r="U2" i="1"/>
  <c r="U15" i="1"/>
  <c r="U3" i="1"/>
  <c r="U4" i="1"/>
  <c r="U7" i="1"/>
  <c r="U8" i="1"/>
  <c r="U14" i="1"/>
  <c r="U12" i="1"/>
  <c r="U6" i="1"/>
  <c r="U9" i="1"/>
  <c r="U13" i="1"/>
  <c r="R1" i="2"/>
  <c r="T1" i="1"/>
  <c r="T18" i="1" s="1"/>
  <c r="AC13" i="1"/>
  <c r="AC9" i="1"/>
  <c r="AC6" i="1"/>
  <c r="AC15" i="1"/>
  <c r="AC2" i="1"/>
  <c r="AC8" i="1"/>
  <c r="AC7" i="1"/>
  <c r="AD1" i="1"/>
  <c r="AD18" i="1" s="1"/>
  <c r="L3" i="1"/>
  <c r="O3" i="1" s="1"/>
  <c r="O8" i="2"/>
  <c r="K18" i="2"/>
  <c r="S13" i="2"/>
  <c r="R13" i="2"/>
  <c r="Q13" i="2"/>
  <c r="AC10" i="1" l="1"/>
  <c r="AC5" i="1"/>
  <c r="AC14" i="1"/>
  <c r="AC12" i="1"/>
  <c r="AC16" i="1"/>
  <c r="AC3" i="1"/>
  <c r="AC4" i="1"/>
  <c r="AC20" i="1"/>
  <c r="S7" i="2"/>
  <c r="AH4" i="3"/>
  <c r="R2" i="2"/>
  <c r="R3" i="2"/>
  <c r="T4" i="1"/>
  <c r="T20" i="1"/>
  <c r="T7" i="1"/>
  <c r="T2" i="1"/>
  <c r="T8" i="1"/>
  <c r="T15" i="1"/>
  <c r="T6" i="1"/>
  <c r="T9" i="1"/>
  <c r="T3" i="1"/>
  <c r="T13" i="1"/>
  <c r="T16" i="1"/>
  <c r="T10" i="1"/>
  <c r="T5" i="1"/>
  <c r="T14" i="1"/>
  <c r="T12" i="1"/>
  <c r="Q1" i="2"/>
  <c r="S1" i="1"/>
  <c r="AD16" i="1"/>
  <c r="AD7" i="1"/>
  <c r="AD20" i="1"/>
  <c r="AD13" i="1"/>
  <c r="AD4" i="1"/>
  <c r="AD9" i="1"/>
  <c r="AD3" i="1"/>
  <c r="AD6" i="1"/>
  <c r="AD15" i="1"/>
  <c r="AD12" i="1"/>
  <c r="AD2" i="1"/>
  <c r="AD10" i="1"/>
  <c r="AD14" i="1"/>
  <c r="AD8" i="1"/>
  <c r="AD5" i="1"/>
  <c r="AE1" i="1"/>
  <c r="AE18" i="1" s="1"/>
  <c r="K17" i="2"/>
  <c r="S2" i="1" l="1"/>
  <c r="S18" i="1"/>
  <c r="R1" i="1"/>
  <c r="Q4" i="2"/>
  <c r="Q2" i="2"/>
  <c r="Q3" i="2"/>
  <c r="N3" i="2" s="1"/>
  <c r="N15" i="2" s="1"/>
  <c r="S16" i="1"/>
  <c r="S14" i="1"/>
  <c r="S8" i="1"/>
  <c r="S3" i="1"/>
  <c r="S9" i="1"/>
  <c r="S15" i="1"/>
  <c r="S20" i="1"/>
  <c r="S7" i="1"/>
  <c r="S5" i="1"/>
  <c r="S10" i="1"/>
  <c r="S6" i="1"/>
  <c r="S12" i="1"/>
  <c r="S4" i="1"/>
  <c r="S13" i="1"/>
  <c r="AE10" i="1"/>
  <c r="AE16" i="1"/>
  <c r="AE7" i="1"/>
  <c r="AE20" i="1"/>
  <c r="AE13" i="1"/>
  <c r="AE4" i="1"/>
  <c r="AE9" i="1"/>
  <c r="AE3" i="1"/>
  <c r="AE6" i="1"/>
  <c r="AE14" i="1"/>
  <c r="AE8" i="1"/>
  <c r="AE15" i="1"/>
  <c r="AE12" i="1"/>
  <c r="AE5" i="1"/>
  <c r="AF1" i="1"/>
  <c r="AF18" i="1" s="1"/>
  <c r="BF24" i="3"/>
  <c r="BE30" i="5" s="1"/>
  <c r="BB24" i="3"/>
  <c r="BE29" i="5" s="1"/>
  <c r="AX24" i="3"/>
  <c r="BE28" i="5" s="1"/>
  <c r="AT24" i="3"/>
  <c r="BE27" i="5" s="1"/>
  <c r="AP24" i="3"/>
  <c r="BE26" i="5" s="1"/>
  <c r="AL24" i="3"/>
  <c r="BE25" i="5" s="1"/>
  <c r="AD24" i="3"/>
  <c r="BE24" i="5" s="1"/>
  <c r="Z24" i="3"/>
  <c r="BE23" i="5" s="1"/>
  <c r="V24" i="3"/>
  <c r="BE22" i="5" s="1"/>
  <c r="R24" i="3"/>
  <c r="BE21" i="5" s="1"/>
  <c r="N24" i="3"/>
  <c r="BE20" i="5" s="1"/>
  <c r="J24" i="3"/>
  <c r="BE19" i="5" s="1"/>
  <c r="Y13" i="2"/>
  <c r="X13" i="2"/>
  <c r="W13" i="2"/>
  <c r="V13" i="2"/>
  <c r="U13" i="2"/>
  <c r="T13" i="2"/>
  <c r="N13" i="2" s="1"/>
  <c r="O12" i="2"/>
  <c r="O18" i="2" s="1"/>
  <c r="O11" i="2"/>
  <c r="O10" i="2"/>
  <c r="O9" i="2"/>
  <c r="O15" i="2" s="1"/>
  <c r="X7" i="2"/>
  <c r="W7" i="2"/>
  <c r="V7" i="2"/>
  <c r="U7" i="2"/>
  <c r="T7" i="2"/>
  <c r="O6" i="2"/>
  <c r="O5" i="2"/>
  <c r="AH5" i="3"/>
  <c r="L22" i="1"/>
  <c r="L20" i="1"/>
  <c r="L19" i="1"/>
  <c r="L17" i="1"/>
  <c r="L16" i="1"/>
  <c r="L15" i="1"/>
  <c r="L14" i="1"/>
  <c r="L13" i="1"/>
  <c r="L12" i="1"/>
  <c r="L11" i="1"/>
  <c r="L10" i="1"/>
  <c r="L9" i="1"/>
  <c r="L8" i="1"/>
  <c r="L7" i="1"/>
  <c r="L6" i="1"/>
  <c r="L5" i="1"/>
  <c r="L4" i="1"/>
  <c r="O4" i="1" s="1"/>
  <c r="L2" i="1"/>
  <c r="O2" i="1" s="1"/>
  <c r="R2" i="1" l="1"/>
  <c r="R4" i="1"/>
  <c r="R6" i="1"/>
  <c r="R8" i="1"/>
  <c r="R10" i="1"/>
  <c r="R13" i="1"/>
  <c r="R15" i="1"/>
  <c r="R20" i="1"/>
  <c r="R3" i="1"/>
  <c r="R5" i="1"/>
  <c r="R7" i="1"/>
  <c r="R9" i="1"/>
  <c r="R12" i="1"/>
  <c r="R14" i="1"/>
  <c r="R16" i="1"/>
  <c r="R18" i="1"/>
  <c r="O17" i="2"/>
  <c r="AH17" i="3" s="1"/>
  <c r="AH24" i="3" s="1"/>
  <c r="BO24" i="5" s="1"/>
  <c r="AE2" i="1"/>
  <c r="X2" i="1"/>
  <c r="N2" i="2"/>
  <c r="N14" i="2" s="1"/>
  <c r="Q7" i="2"/>
  <c r="O13" i="2"/>
  <c r="AF14" i="1"/>
  <c r="AF8" i="1"/>
  <c r="AF5" i="1"/>
  <c r="AF10" i="1"/>
  <c r="AF16" i="1"/>
  <c r="AF7" i="1"/>
  <c r="AF20" i="1"/>
  <c r="AF13" i="1"/>
  <c r="AF4" i="1"/>
  <c r="AF9" i="1"/>
  <c r="AF3" i="1"/>
  <c r="AF6" i="1"/>
  <c r="AF2" i="1"/>
  <c r="AF15" i="1"/>
  <c r="AF12" i="1"/>
  <c r="Y23" i="1"/>
  <c r="Z8" i="3" s="1"/>
  <c r="AL23" i="5" s="1"/>
  <c r="Z23" i="1"/>
  <c r="AD8" i="3" s="1"/>
  <c r="AL24" i="5" s="1"/>
  <c r="AA23" i="1"/>
  <c r="AL8" i="3" s="1"/>
  <c r="AL25" i="5" s="1"/>
  <c r="AB23" i="1"/>
  <c r="AP8" i="3" s="1"/>
  <c r="AL26" i="5" s="1"/>
  <c r="AC23" i="1"/>
  <c r="AT8" i="3" s="1"/>
  <c r="AL27" i="5" s="1"/>
  <c r="AD23" i="1"/>
  <c r="AG1" i="1"/>
  <c r="AG18" i="1" s="1"/>
  <c r="T23" i="1"/>
  <c r="U23" i="1"/>
  <c r="J8" i="3" s="1"/>
  <c r="J15" i="3" s="1"/>
  <c r="V23" i="1"/>
  <c r="N8" i="3" s="1"/>
  <c r="AL20" i="5" s="1"/>
  <c r="W23" i="1"/>
  <c r="R8" i="3" s="1"/>
  <c r="AL21" i="5" s="1"/>
  <c r="AX8" i="3" l="1"/>
  <c r="AL28" i="5" s="1"/>
  <c r="R23" i="1"/>
  <c r="AG12" i="1"/>
  <c r="AG2" i="1"/>
  <c r="AG14" i="1"/>
  <c r="AG8" i="1"/>
  <c r="AG5" i="1"/>
  <c r="AG10" i="1"/>
  <c r="AG16" i="1"/>
  <c r="AG7" i="1"/>
  <c r="AG20" i="1"/>
  <c r="AG13" i="1"/>
  <c r="AG4" i="1"/>
  <c r="AG9" i="1"/>
  <c r="AG3" i="1"/>
  <c r="AG6" i="1"/>
  <c r="AG15" i="1"/>
  <c r="AF23" i="1"/>
  <c r="BF8" i="3" s="1"/>
  <c r="BF15" i="3" s="1"/>
  <c r="Z15" i="3"/>
  <c r="U23" i="5" s="1"/>
  <c r="BV23" i="5" s="1"/>
  <c r="AD15" i="3"/>
  <c r="U24" i="5" s="1"/>
  <c r="AT15" i="3"/>
  <c r="U27" i="5" s="1"/>
  <c r="BV27" i="5" s="1"/>
  <c r="AH1" i="1"/>
  <c r="AH18" i="1" s="1"/>
  <c r="AP15" i="3"/>
  <c r="U26" i="5" s="1"/>
  <c r="BV26" i="5" s="1"/>
  <c r="AL15" i="3"/>
  <c r="U25" i="5" s="1"/>
  <c r="BV25" i="5" s="1"/>
  <c r="X23" i="1"/>
  <c r="V8" i="3" s="1"/>
  <c r="AL22" i="5" s="1"/>
  <c r="AE23" i="1"/>
  <c r="BB8" i="3" s="1"/>
  <c r="R15" i="3"/>
  <c r="U21" i="5" s="1"/>
  <c r="BV21" i="5" s="1"/>
  <c r="AL19" i="5"/>
  <c r="U19" i="5" s="1"/>
  <c r="BV19" i="5" s="1"/>
  <c r="N15" i="3"/>
  <c r="U20" i="5" s="1"/>
  <c r="S23" i="1"/>
  <c r="J27" i="3"/>
  <c r="AX15" i="3" l="1"/>
  <c r="U28" i="5" s="1"/>
  <c r="BV28" i="5" s="1"/>
  <c r="BV20" i="5"/>
  <c r="Z27" i="3"/>
  <c r="AL30" i="5"/>
  <c r="U30" i="5" s="1"/>
  <c r="BV30" i="5" s="1"/>
  <c r="AG23" i="1"/>
  <c r="AH15" i="1"/>
  <c r="AH12" i="1"/>
  <c r="AH2" i="1"/>
  <c r="AH6" i="1"/>
  <c r="AH14" i="1"/>
  <c r="AH8" i="1"/>
  <c r="AH5" i="1"/>
  <c r="AH10" i="1"/>
  <c r="AH16" i="1"/>
  <c r="AH7" i="1"/>
  <c r="AH20" i="1"/>
  <c r="AH13" i="1"/>
  <c r="AH4" i="1"/>
  <c r="AH9" i="1"/>
  <c r="AH3" i="1"/>
  <c r="AL27" i="3"/>
  <c r="AD27" i="3"/>
  <c r="V15" i="3"/>
  <c r="U22" i="5" s="1"/>
  <c r="BV22" i="5" s="1"/>
  <c r="AT27" i="3"/>
  <c r="AP27" i="3"/>
  <c r="R27" i="3"/>
  <c r="AI1" i="1"/>
  <c r="AI18" i="1" s="1"/>
  <c r="BF27" i="3"/>
  <c r="AL29" i="5"/>
  <c r="BB15" i="3"/>
  <c r="N27" i="3"/>
  <c r="AX27" i="3" l="1"/>
  <c r="AH23" i="1"/>
  <c r="AI6" i="1"/>
  <c r="AI9" i="1"/>
  <c r="AI15" i="1"/>
  <c r="AI12" i="1"/>
  <c r="AI2" i="1"/>
  <c r="AI14" i="1"/>
  <c r="AI8" i="1"/>
  <c r="AI5" i="1"/>
  <c r="AI10" i="1"/>
  <c r="AI3" i="1"/>
  <c r="AI16" i="1"/>
  <c r="AI7" i="1"/>
  <c r="AI20" i="1"/>
  <c r="AI13" i="1"/>
  <c r="AI4" i="1"/>
  <c r="V27" i="3"/>
  <c r="U29" i="5"/>
  <c r="BV29" i="5" s="1"/>
  <c r="B49" i="5" s="1"/>
  <c r="P49" i="5" s="1"/>
  <c r="BB27" i="3"/>
  <c r="AJ1" i="1"/>
  <c r="AJ18" i="1" s="1"/>
  <c r="AI23" i="1" l="1"/>
  <c r="Q18" i="1"/>
  <c r="AJ9" i="1"/>
  <c r="Q9" i="1" s="1"/>
  <c r="AJ3" i="1"/>
  <c r="Q3" i="1" s="1"/>
  <c r="AJ6" i="1"/>
  <c r="Q6" i="1" s="1"/>
  <c r="AJ15" i="1"/>
  <c r="Q15" i="1" s="1"/>
  <c r="AJ20" i="1"/>
  <c r="Q20" i="1" s="1"/>
  <c r="AJ12" i="1"/>
  <c r="Q12" i="1" s="1"/>
  <c r="AJ2" i="1"/>
  <c r="Q2" i="1" s="1"/>
  <c r="AJ14" i="1"/>
  <c r="Q14" i="1" s="1"/>
  <c r="AJ8" i="1"/>
  <c r="Q8" i="1" s="1"/>
  <c r="AJ5" i="1"/>
  <c r="Q5" i="1" s="1"/>
  <c r="AJ4" i="1"/>
  <c r="Q4" i="1" s="1"/>
  <c r="AJ10" i="1"/>
  <c r="Q10" i="1" s="1"/>
  <c r="AJ16" i="1"/>
  <c r="Q16" i="1" s="1"/>
  <c r="AJ7" i="1"/>
  <c r="Q7" i="1" s="1"/>
  <c r="AJ13" i="1"/>
  <c r="Q13" i="1" s="1"/>
  <c r="Q23" i="1" l="1"/>
  <c r="AJ23" i="1"/>
  <c r="AD49" i="5"/>
  <c r="AO49" i="5"/>
  <c r="BP49" i="5" s="1"/>
  <c r="BE50" i="5" l="1"/>
  <c r="BE49" i="5"/>
  <c r="K16" i="2"/>
  <c r="Y4" i="2"/>
  <c r="R4" i="2"/>
  <c r="N4" i="2" l="1"/>
  <c r="N16" i="2" s="1"/>
  <c r="Y7" i="2"/>
  <c r="O7" i="2" s="1"/>
  <c r="O19" i="2" s="1"/>
  <c r="O4" i="2"/>
  <c r="R7" i="2"/>
  <c r="O16" i="2" l="1"/>
  <c r="AH7" i="3" s="1"/>
  <c r="AH15" i="3" s="1"/>
  <c r="N7" i="2"/>
  <c r="N19" i="2" s="1"/>
  <c r="AH27" i="3" l="1"/>
  <c r="AE24" i="5"/>
  <c r="BV24" i="5" s="1"/>
  <c r="B42" i="5" s="1"/>
  <c r="P42" i="5" s="1"/>
  <c r="AD42" i="5" s="1"/>
  <c r="L55" i="5" s="1"/>
  <c r="K19" i="2"/>
  <c r="AO42" i="5" l="1"/>
  <c r="BP42" i="5" s="1"/>
  <c r="B55" i="5"/>
  <c r="D79" i="5" s="1"/>
  <c r="BE43" i="5"/>
  <c r="BE4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E18" authorId="0" shapeId="0" xr:uid="{A46FBFD5-6CC7-4746-A5F7-981A39E20502}">
      <text>
        <r>
          <rPr>
            <b/>
            <sz val="12"/>
            <color indexed="81"/>
            <rFont val="MS P ゴシック"/>
            <family val="3"/>
            <charset val="128"/>
          </rPr>
          <t>毎月固定額支給されている場合は、
支給額×月数（J列）で記入する。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P5" authorId="0" shapeId="0" xr:uid="{51665BB3-28DA-4B6B-BFE4-DEC1F21E8C04}">
      <text>
        <r>
          <rPr>
            <sz val="11"/>
            <color indexed="81"/>
            <rFont val="MS P ゴシック"/>
            <family val="3"/>
            <charset val="128"/>
          </rPr>
          <t>時間外勤務手当は、
時間数×差額支給分を各支給月に記入する</t>
        </r>
        <r>
          <rPr>
            <sz val="9"/>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BU9" authorId="0" shapeId="0" xr:uid="{63F9D5E3-F41E-4074-91B1-7F060F433C66}">
      <text>
        <r>
          <rPr>
            <b/>
            <sz val="9"/>
            <color indexed="81"/>
            <rFont val="MS P ゴシック"/>
            <family val="3"/>
            <charset val="128"/>
          </rPr>
          <t>日付は９月１日で入力する。</t>
        </r>
      </text>
    </comment>
  </commentList>
</comments>
</file>

<file path=xl/sharedStrings.xml><?xml version="1.0" encoding="utf-8"?>
<sst xmlns="http://schemas.openxmlformats.org/spreadsheetml/2006/main" count="439" uniqueCount="138">
  <si>
    <t>通勤種類</t>
    <rPh sb="0" eb="2">
      <t>ツウキン</t>
    </rPh>
    <rPh sb="2" eb="4">
      <t>シュルイ</t>
    </rPh>
    <phoneticPr fontId="3"/>
  </si>
  <si>
    <t>支給月</t>
    <rPh sb="0" eb="2">
      <t>シキュウ</t>
    </rPh>
    <rPh sb="2" eb="3">
      <t>ツキ</t>
    </rPh>
    <phoneticPr fontId="3"/>
  </si>
  <si>
    <t>支給額</t>
    <rPh sb="0" eb="3">
      <t>シキュウガク</t>
    </rPh>
    <phoneticPr fontId="3"/>
  </si>
  <si>
    <t>対象月</t>
    <rPh sb="0" eb="2">
      <t>タイショウ</t>
    </rPh>
    <rPh sb="2" eb="3">
      <t>ツキ</t>
    </rPh>
    <phoneticPr fontId="3"/>
  </si>
  <si>
    <t>月数</t>
    <rPh sb="0" eb="2">
      <t>ツキスウ</t>
    </rPh>
    <phoneticPr fontId="3"/>
  </si>
  <si>
    <t>平均</t>
    <rPh sb="0" eb="2">
      <t>ヘイキン</t>
    </rPh>
    <phoneticPr fontId="3"/>
  </si>
  <si>
    <t>合計額</t>
    <rPh sb="0" eb="2">
      <t>ゴウケイ</t>
    </rPh>
    <rPh sb="2" eb="3">
      <t>ガク</t>
    </rPh>
    <phoneticPr fontId="3"/>
  </si>
  <si>
    <t>定期券</t>
    <rPh sb="0" eb="2">
      <t>テイキ</t>
    </rPh>
    <rPh sb="2" eb="3">
      <t>ケン</t>
    </rPh>
    <phoneticPr fontId="3"/>
  </si>
  <si>
    <t>月</t>
    <rPh sb="0" eb="1">
      <t>ガツ</t>
    </rPh>
    <phoneticPr fontId="3"/>
  </si>
  <si>
    <t>円</t>
    <rPh sb="0" eb="1">
      <t>エン</t>
    </rPh>
    <phoneticPr fontId="3"/>
  </si>
  <si>
    <t>ヶ月分</t>
    <rPh sb="1" eb="3">
      <t>ゲツブン</t>
    </rPh>
    <phoneticPr fontId="3"/>
  </si>
  <si>
    <t>自家用車等</t>
    <rPh sb="0" eb="4">
      <t>ジカヨウシャ</t>
    </rPh>
    <rPh sb="4" eb="5">
      <t>トウ</t>
    </rPh>
    <phoneticPr fontId="3"/>
  </si>
  <si>
    <t>高速加算額</t>
    <rPh sb="0" eb="2">
      <t>コウソク</t>
    </rPh>
    <rPh sb="2" eb="4">
      <t>カサン</t>
    </rPh>
    <rPh sb="4" eb="5">
      <t>ガク</t>
    </rPh>
    <phoneticPr fontId="3"/>
  </si>
  <si>
    <t>その他</t>
    <rPh sb="2" eb="3">
      <t>ホカ</t>
    </rPh>
    <phoneticPr fontId="3"/>
  </si>
  <si>
    <t>通勤手当
（ひと月あたりの額）</t>
    <phoneticPr fontId="3"/>
  </si>
  <si>
    <t>→</t>
    <phoneticPr fontId="3"/>
  </si>
  <si>
    <t>明細</t>
    <rPh sb="0" eb="2">
      <t>メイサイ</t>
    </rPh>
    <phoneticPr fontId="3"/>
  </si>
  <si>
    <t>給料月額</t>
    <phoneticPr fontId="3"/>
  </si>
  <si>
    <t>給料の調整額</t>
    <phoneticPr fontId="3"/>
  </si>
  <si>
    <t>地域手当</t>
    <phoneticPr fontId="3"/>
  </si>
  <si>
    <t>時間外勤務手当</t>
    <phoneticPr fontId="3"/>
  </si>
  <si>
    <t>合計</t>
    <rPh sb="0" eb="2">
      <t>ゴウケイ</t>
    </rPh>
    <phoneticPr fontId="3"/>
  </si>
  <si>
    <t>給料月額</t>
    <phoneticPr fontId="3"/>
  </si>
  <si>
    <t>給料の調整額</t>
    <phoneticPr fontId="3"/>
  </si>
  <si>
    <t>地域手当</t>
    <phoneticPr fontId="3"/>
  </si>
  <si>
    <t>時間外勤務手当</t>
    <phoneticPr fontId="3"/>
  </si>
  <si>
    <t>給料月額</t>
    <rPh sb="0" eb="2">
      <t>キュウリョウ</t>
    </rPh>
    <rPh sb="2" eb="4">
      <t>ゲツガク</t>
    </rPh>
    <phoneticPr fontId="3"/>
  </si>
  <si>
    <t>給料の調整額</t>
    <rPh sb="0" eb="2">
      <t>キュウリョウ</t>
    </rPh>
    <rPh sb="3" eb="5">
      <t>チョウセイ</t>
    </rPh>
    <rPh sb="5" eb="6">
      <t>ガク</t>
    </rPh>
    <phoneticPr fontId="3"/>
  </si>
  <si>
    <t>扶養手当</t>
    <rPh sb="0" eb="2">
      <t>フヨウ</t>
    </rPh>
    <rPh sb="2" eb="4">
      <t>テアテ</t>
    </rPh>
    <phoneticPr fontId="3"/>
  </si>
  <si>
    <t>地域手当</t>
    <rPh sb="0" eb="2">
      <t>チイキ</t>
    </rPh>
    <rPh sb="2" eb="4">
      <t>テアテ</t>
    </rPh>
    <phoneticPr fontId="3"/>
  </si>
  <si>
    <t>通勤手当（ひと月あたりの額）</t>
    <rPh sb="0" eb="2">
      <t>ツウキン</t>
    </rPh>
    <rPh sb="2" eb="4">
      <t>テアテ</t>
    </rPh>
    <rPh sb="7" eb="8">
      <t>ツキ</t>
    </rPh>
    <rPh sb="12" eb="13">
      <t>ガク</t>
    </rPh>
    <phoneticPr fontId="3"/>
  </si>
  <si>
    <t>住居手当</t>
    <rPh sb="0" eb="2">
      <t>ジュウキョ</t>
    </rPh>
    <rPh sb="2" eb="4">
      <t>テアテ</t>
    </rPh>
    <phoneticPr fontId="3"/>
  </si>
  <si>
    <t>初任給調整手当</t>
    <rPh sb="0" eb="3">
      <t>ショニンキュウ</t>
    </rPh>
    <rPh sb="3" eb="5">
      <t>チョウセイ</t>
    </rPh>
    <rPh sb="5" eb="7">
      <t>テア</t>
    </rPh>
    <phoneticPr fontId="3"/>
  </si>
  <si>
    <t>管理職手当</t>
    <rPh sb="0" eb="2">
      <t>カンリ</t>
    </rPh>
    <rPh sb="2" eb="3">
      <t>ショク</t>
    </rPh>
    <rPh sb="3" eb="5">
      <t>テア</t>
    </rPh>
    <phoneticPr fontId="3"/>
  </si>
  <si>
    <t>へき地手当</t>
    <rPh sb="2" eb="3">
      <t>チ</t>
    </rPh>
    <rPh sb="3" eb="5">
      <t>テアテ</t>
    </rPh>
    <phoneticPr fontId="3"/>
  </si>
  <si>
    <t>農林漁業普及指導手当</t>
    <rPh sb="0" eb="2">
      <t>ノウリン</t>
    </rPh>
    <rPh sb="2" eb="4">
      <t>ギョギョウ</t>
    </rPh>
    <rPh sb="4" eb="6">
      <t>フキュウ</t>
    </rPh>
    <rPh sb="6" eb="8">
      <t>シドウ</t>
    </rPh>
    <rPh sb="8" eb="10">
      <t>テアテ</t>
    </rPh>
    <phoneticPr fontId="3"/>
  </si>
  <si>
    <t>単身赴任手当</t>
    <rPh sb="0" eb="2">
      <t>タンシン</t>
    </rPh>
    <rPh sb="2" eb="4">
      <t>フニン</t>
    </rPh>
    <rPh sb="4" eb="6">
      <t>テアテ</t>
    </rPh>
    <phoneticPr fontId="3"/>
  </si>
  <si>
    <t>固定的給与　計</t>
    <rPh sb="0" eb="3">
      <t>コテイテキ</t>
    </rPh>
    <rPh sb="3" eb="5">
      <t>キュウヨ</t>
    </rPh>
    <rPh sb="6" eb="7">
      <t>ケイ</t>
    </rPh>
    <phoneticPr fontId="3"/>
  </si>
  <si>
    <t>時間外勤務手当</t>
    <rPh sb="0" eb="3">
      <t>ジカンガイ</t>
    </rPh>
    <rPh sb="3" eb="5">
      <t>キンム</t>
    </rPh>
    <rPh sb="5" eb="7">
      <t>テアテ</t>
    </rPh>
    <phoneticPr fontId="3"/>
  </si>
  <si>
    <t>月額特殊勤務手当</t>
    <rPh sb="0" eb="1">
      <t>ツキ</t>
    </rPh>
    <rPh sb="1" eb="2">
      <t>ガク</t>
    </rPh>
    <rPh sb="2" eb="4">
      <t>トクシュ</t>
    </rPh>
    <rPh sb="4" eb="6">
      <t>キンム</t>
    </rPh>
    <rPh sb="6" eb="8">
      <t>テアテ</t>
    </rPh>
    <phoneticPr fontId="3"/>
  </si>
  <si>
    <t>日額特殊勤務手当</t>
    <rPh sb="0" eb="2">
      <t>ニチガク</t>
    </rPh>
    <rPh sb="2" eb="4">
      <t>トクシュ</t>
    </rPh>
    <rPh sb="4" eb="6">
      <t>キンム</t>
    </rPh>
    <rPh sb="6" eb="8">
      <t>テアテ</t>
    </rPh>
    <phoneticPr fontId="3"/>
  </si>
  <si>
    <t>夜間勤務手当</t>
    <rPh sb="0" eb="2">
      <t>ヤカン</t>
    </rPh>
    <rPh sb="2" eb="4">
      <t>キンム</t>
    </rPh>
    <rPh sb="4" eb="6">
      <t>テアテ</t>
    </rPh>
    <phoneticPr fontId="3"/>
  </si>
  <si>
    <t>休日勤務手当</t>
    <rPh sb="0" eb="2">
      <t>キュウジツ</t>
    </rPh>
    <rPh sb="2" eb="4">
      <t>キンム</t>
    </rPh>
    <rPh sb="4" eb="6">
      <t>テアテ</t>
    </rPh>
    <phoneticPr fontId="3"/>
  </si>
  <si>
    <t>宿日直手当</t>
    <rPh sb="0" eb="3">
      <t>シュクニッチョク</t>
    </rPh>
    <rPh sb="3" eb="5">
      <t>テアテ</t>
    </rPh>
    <phoneticPr fontId="3"/>
  </si>
  <si>
    <t>管理職員特別勤務手当</t>
    <rPh sb="0" eb="2">
      <t>カンリ</t>
    </rPh>
    <rPh sb="2" eb="4">
      <t>ショクイン</t>
    </rPh>
    <rPh sb="4" eb="6">
      <t>トクベツ</t>
    </rPh>
    <rPh sb="6" eb="8">
      <t>キンム</t>
    </rPh>
    <rPh sb="8" eb="10">
      <t>テアテ</t>
    </rPh>
    <phoneticPr fontId="3"/>
  </si>
  <si>
    <t>非固定的給与　計</t>
    <rPh sb="0" eb="1">
      <t>ヒ</t>
    </rPh>
    <rPh sb="1" eb="4">
      <t>コテイテキ</t>
    </rPh>
    <rPh sb="4" eb="6">
      <t>キュウヨ</t>
    </rPh>
    <rPh sb="7" eb="8">
      <t>ケイ</t>
    </rPh>
    <phoneticPr fontId="3"/>
  </si>
  <si>
    <t>休職等期間の有無</t>
    <rPh sb="0" eb="3">
      <t>キュウショクトウ</t>
    </rPh>
    <rPh sb="3" eb="5">
      <t>キカン</t>
    </rPh>
    <rPh sb="6" eb="8">
      <t>ウム</t>
    </rPh>
    <phoneticPr fontId="3"/>
  </si>
  <si>
    <t>- - -</t>
    <phoneticPr fontId="3"/>
  </si>
  <si>
    <t>休職等期間の日数※有のみ</t>
    <rPh sb="0" eb="3">
      <t>キュウショクトウ</t>
    </rPh>
    <rPh sb="3" eb="5">
      <t>キカン</t>
    </rPh>
    <rPh sb="6" eb="8">
      <t>ニッスウ</t>
    </rPh>
    <rPh sb="9" eb="10">
      <t>アリ</t>
    </rPh>
    <phoneticPr fontId="3"/>
  </si>
  <si>
    <t>週休日の日数</t>
    <rPh sb="0" eb="2">
      <t>シュウキュウ</t>
    </rPh>
    <rPh sb="2" eb="3">
      <t>ビ</t>
    </rPh>
    <rPh sb="4" eb="6">
      <t>ニッスウ</t>
    </rPh>
    <phoneticPr fontId="3"/>
  </si>
  <si>
    <t>全日数</t>
    <rPh sb="0" eb="1">
      <t>ゼン</t>
    </rPh>
    <rPh sb="1" eb="2">
      <t>ニチ</t>
    </rPh>
    <rPh sb="2" eb="3">
      <t>スウ</t>
    </rPh>
    <phoneticPr fontId="3"/>
  </si>
  <si>
    <t>報酬月額</t>
  </si>
  <si>
    <t>標準報酬
の月額</t>
    <rPh sb="6" eb="8">
      <t>ゲツガク</t>
    </rPh>
    <phoneticPr fontId="14"/>
  </si>
  <si>
    <t>等級</t>
  </si>
  <si>
    <t>短期給付
等</t>
    <rPh sb="0" eb="2">
      <t>タンキ</t>
    </rPh>
    <rPh sb="2" eb="4">
      <t>キュウフ</t>
    </rPh>
    <rPh sb="5" eb="6">
      <t>トウ</t>
    </rPh>
    <phoneticPr fontId="14"/>
  </si>
  <si>
    <t>退職等
年金給付</t>
    <rPh sb="0" eb="2">
      <t>タイショク</t>
    </rPh>
    <rPh sb="2" eb="3">
      <t>トウ</t>
    </rPh>
    <rPh sb="4" eb="6">
      <t>ネンキン</t>
    </rPh>
    <rPh sb="6" eb="8">
      <t>キュウフ</t>
    </rPh>
    <phoneticPr fontId="14"/>
  </si>
  <si>
    <t>厚生年金
保険</t>
    <rPh sb="0" eb="2">
      <t>コウセイ</t>
    </rPh>
    <rPh sb="2" eb="4">
      <t>ネンキン</t>
    </rPh>
    <rPh sb="5" eb="7">
      <t>ホケン</t>
    </rPh>
    <phoneticPr fontId="14"/>
  </si>
  <si>
    <t>-</t>
    <phoneticPr fontId="14"/>
  </si>
  <si>
    <t>標準報酬定時決定基礎届・保険者算定申立に係る例年の状況、報酬の比較及び組合員の同意等</t>
    <rPh sb="0" eb="2">
      <t>ヒョウジュン</t>
    </rPh>
    <rPh sb="2" eb="4">
      <t>ホウシュウ</t>
    </rPh>
    <rPh sb="4" eb="6">
      <t>テイジ</t>
    </rPh>
    <rPh sb="6" eb="8">
      <t>ケッテイ</t>
    </rPh>
    <rPh sb="8" eb="10">
      <t>キソ</t>
    </rPh>
    <rPh sb="10" eb="11">
      <t>トドケ</t>
    </rPh>
    <rPh sb="12" eb="15">
      <t>ホケンシャ</t>
    </rPh>
    <rPh sb="15" eb="17">
      <t>サンテイ</t>
    </rPh>
    <rPh sb="17" eb="19">
      <t>モウシタテ</t>
    </rPh>
    <rPh sb="20" eb="21">
      <t>カカ</t>
    </rPh>
    <rPh sb="22" eb="24">
      <t>レイネン</t>
    </rPh>
    <rPh sb="25" eb="27">
      <t>ジョウキョウ</t>
    </rPh>
    <rPh sb="28" eb="30">
      <t>ホウシュウ</t>
    </rPh>
    <rPh sb="31" eb="33">
      <t>ヒカク</t>
    </rPh>
    <rPh sb="33" eb="34">
      <t>オヨ</t>
    </rPh>
    <rPh sb="35" eb="38">
      <t>クミアイイン</t>
    </rPh>
    <rPh sb="39" eb="41">
      <t>ドウイ</t>
    </rPh>
    <rPh sb="41" eb="42">
      <t>トウ</t>
    </rPh>
    <phoneticPr fontId="3"/>
  </si>
  <si>
    <t>（定時決定用）</t>
    <rPh sb="1" eb="3">
      <t>テイジ</t>
    </rPh>
    <rPh sb="3" eb="5">
      <t>ケッテイ</t>
    </rPh>
    <phoneticPr fontId="3"/>
  </si>
  <si>
    <t>【申請にあたっての注意事項】</t>
    <rPh sb="1" eb="3">
      <t>シンセイ</t>
    </rPh>
    <rPh sb="9" eb="11">
      <t>チュウイ</t>
    </rPh>
    <rPh sb="11" eb="13">
      <t>ジコウ</t>
    </rPh>
    <phoneticPr fontId="3"/>
  </si>
  <si>
    <t>・</t>
  </si>
  <si>
    <t>この用紙は、標準報酬定時決定基礎届を届け出るにあたって、年間報酬の平均で決定することを申し立てる場合に必ず提出してください。</t>
    <rPh sb="10" eb="12">
      <t>テイジ</t>
    </rPh>
    <rPh sb="12" eb="14">
      <t>ケッテイ</t>
    </rPh>
    <rPh sb="14" eb="16">
      <t>キソ</t>
    </rPh>
    <phoneticPr fontId="3"/>
  </si>
  <si>
    <t>この用紙は、定時決定にあたり、４、５、６月の報酬の月平均と年間報酬の月平均に２等級以上差があり、年間報酬の平均で決定することに同意する方のみ記</t>
    <rPh sb="6" eb="8">
      <t>テイジ</t>
    </rPh>
    <rPh sb="8" eb="10">
      <t>ケッテイ</t>
    </rPh>
    <rPh sb="25" eb="26">
      <t>ツキ</t>
    </rPh>
    <rPh sb="29" eb="31">
      <t>ネンカン</t>
    </rPh>
    <rPh sb="31" eb="33">
      <t>ホウシュウ</t>
    </rPh>
    <rPh sb="34" eb="35">
      <t>ツキ</t>
    </rPh>
    <rPh sb="35" eb="37">
      <t>ヘイキン</t>
    </rPh>
    <rPh sb="39" eb="41">
      <t>トウキュウ</t>
    </rPh>
    <rPh sb="41" eb="43">
      <t>イジョウ</t>
    </rPh>
    <rPh sb="43" eb="44">
      <t>サ</t>
    </rPh>
    <phoneticPr fontId="3"/>
  </si>
  <si>
    <t>入してください。</t>
    <phoneticPr fontId="3"/>
  </si>
  <si>
    <t>また、組合員の同意を得ている必要がありますので、同意欄に組合員の自署にて氏名を記入いただくか、記名の上、押印してください。</t>
    <rPh sb="50" eb="51">
      <t>ウエ</t>
    </rPh>
    <phoneticPr fontId="3"/>
  </si>
  <si>
    <t>なお、標準報酬の月額は、年金や傷病手当金など、組合員が受ける給付の額にも影響を及ぼすことに留意してください。</t>
    <phoneticPr fontId="3"/>
  </si>
  <si>
    <t>所属所名（部署名）</t>
    <rPh sb="0" eb="2">
      <t>ショゾク</t>
    </rPh>
    <rPh sb="2" eb="3">
      <t>ショ</t>
    </rPh>
    <rPh sb="5" eb="7">
      <t>ブショ</t>
    </rPh>
    <rPh sb="7" eb="8">
      <t>メイ</t>
    </rPh>
    <phoneticPr fontId="3"/>
  </si>
  <si>
    <t>組合員番号</t>
    <rPh sb="0" eb="3">
      <t>クミアイイン</t>
    </rPh>
    <rPh sb="3" eb="5">
      <t>バンゴウ</t>
    </rPh>
    <phoneticPr fontId="3"/>
  </si>
  <si>
    <t>生年月日</t>
    <rPh sb="0" eb="2">
      <t>セイネン</t>
    </rPh>
    <rPh sb="2" eb="4">
      <t>ガッピ</t>
    </rPh>
    <phoneticPr fontId="3"/>
  </si>
  <si>
    <t>性別</t>
    <rPh sb="0" eb="2">
      <t>セイベツ</t>
    </rPh>
    <phoneticPr fontId="3"/>
  </si>
  <si>
    <t>【前年７月～本年６月の報酬月額等の欄】</t>
    <rPh sb="1" eb="3">
      <t>ゼンネン</t>
    </rPh>
    <rPh sb="4" eb="5">
      <t>ガツ</t>
    </rPh>
    <rPh sb="6" eb="8">
      <t>ホンネン</t>
    </rPh>
    <rPh sb="9" eb="10">
      <t>ガツ</t>
    </rPh>
    <rPh sb="11" eb="13">
      <t>ホウシュウ</t>
    </rPh>
    <rPh sb="13" eb="15">
      <t>ゲツガク</t>
    </rPh>
    <rPh sb="15" eb="16">
      <t>トウ</t>
    </rPh>
    <rPh sb="17" eb="18">
      <t>ラン</t>
    </rPh>
    <phoneticPr fontId="3"/>
  </si>
  <si>
    <t>※和暦で記載してください。</t>
    <rPh sb="1" eb="3">
      <t>ワレキ</t>
    </rPh>
    <rPh sb="4" eb="6">
      <t>キサイ</t>
    </rPh>
    <phoneticPr fontId="3"/>
  </si>
  <si>
    <t>算定基礎月の報酬支払基礎日数</t>
    <rPh sb="0" eb="2">
      <t>サンテイ</t>
    </rPh>
    <rPh sb="2" eb="4">
      <t>キソ</t>
    </rPh>
    <rPh sb="4" eb="5">
      <t>ヅキ</t>
    </rPh>
    <rPh sb="6" eb="8">
      <t>ホウシュウ</t>
    </rPh>
    <rPh sb="8" eb="10">
      <t>シハライ</t>
    </rPh>
    <rPh sb="10" eb="12">
      <t>キソ</t>
    </rPh>
    <rPh sb="12" eb="14">
      <t>ニッスウ</t>
    </rPh>
    <phoneticPr fontId="3"/>
  </si>
  <si>
    <t>固定的給与</t>
    <rPh sb="0" eb="2">
      <t>コテイ</t>
    </rPh>
    <rPh sb="2" eb="3">
      <t>テキ</t>
    </rPh>
    <rPh sb="3" eb="5">
      <t>キュウヨ</t>
    </rPh>
    <phoneticPr fontId="3"/>
  </si>
  <si>
    <t>非固定的給与</t>
    <rPh sb="0" eb="1">
      <t>ヒ</t>
    </rPh>
    <rPh sb="1" eb="4">
      <t>コテイテキ</t>
    </rPh>
    <rPh sb="4" eb="6">
      <t>キュウヨ</t>
    </rPh>
    <phoneticPr fontId="3"/>
  </si>
  <si>
    <t>差額以外</t>
    <rPh sb="0" eb="2">
      <t>サガク</t>
    </rPh>
    <rPh sb="2" eb="4">
      <t>イガイ</t>
    </rPh>
    <phoneticPr fontId="3"/>
  </si>
  <si>
    <t>Ａ</t>
    <phoneticPr fontId="3"/>
  </si>
  <si>
    <t>差額</t>
    <rPh sb="0" eb="2">
      <t>サガク</t>
    </rPh>
    <phoneticPr fontId="3"/>
  </si>
  <si>
    <t>Ｂ</t>
    <phoneticPr fontId="3"/>
  </si>
  <si>
    <t>ひと月当たりの
通勤手当　</t>
    <rPh sb="2" eb="3">
      <t>ツキ</t>
    </rPh>
    <rPh sb="3" eb="4">
      <t>ア</t>
    </rPh>
    <rPh sb="8" eb="10">
      <t>ツウキン</t>
    </rPh>
    <rPh sb="10" eb="12">
      <t>テアテ</t>
    </rPh>
    <phoneticPr fontId="3"/>
  </si>
  <si>
    <t>Ｃ</t>
    <phoneticPr fontId="3"/>
  </si>
  <si>
    <t>通勤手当
まとめ払い</t>
    <rPh sb="0" eb="2">
      <t>ツウキン</t>
    </rPh>
    <rPh sb="2" eb="4">
      <t>テアテ</t>
    </rPh>
    <rPh sb="8" eb="9">
      <t>バラ</t>
    </rPh>
    <phoneticPr fontId="3"/>
  </si>
  <si>
    <t>Ｄ</t>
    <phoneticPr fontId="3"/>
  </si>
  <si>
    <t>日</t>
    <rPh sb="0" eb="1">
      <t>ニチ</t>
    </rPh>
    <phoneticPr fontId="3"/>
  </si>
  <si>
    <t>日</t>
  </si>
  <si>
    <t>【標準報酬の月額の比較欄】</t>
    <rPh sb="1" eb="3">
      <t>ヒョウジュン</t>
    </rPh>
    <rPh sb="3" eb="5">
      <t>ホウシュウ</t>
    </rPh>
    <rPh sb="6" eb="8">
      <t>ゲツガク</t>
    </rPh>
    <rPh sb="9" eb="11">
      <t>ヒカク</t>
    </rPh>
    <rPh sb="11" eb="12">
      <t>ラン</t>
    </rPh>
    <phoneticPr fontId="3"/>
  </si>
  <si>
    <t>従前の
標準報酬の月額</t>
    <rPh sb="0" eb="2">
      <t>ジュウゼン</t>
    </rPh>
    <rPh sb="4" eb="6">
      <t>ヒョウジュン</t>
    </rPh>
    <rPh sb="6" eb="8">
      <t>ホウシュウ</t>
    </rPh>
    <rPh sb="9" eb="11">
      <t>ゲツガク</t>
    </rPh>
    <phoneticPr fontId="3"/>
  </si>
  <si>
    <t>短期給付</t>
    <rPh sb="0" eb="2">
      <t>タンキ</t>
    </rPh>
    <rPh sb="2" eb="4">
      <t>キュウフ</t>
    </rPh>
    <phoneticPr fontId="3"/>
  </si>
  <si>
    <t>標準報酬</t>
    <rPh sb="0" eb="2">
      <t>ヒョウジュン</t>
    </rPh>
    <rPh sb="2" eb="4">
      <t>ホウシュウ</t>
    </rPh>
    <phoneticPr fontId="3"/>
  </si>
  <si>
    <t>等　級</t>
    <rPh sb="0" eb="1">
      <t>トウ</t>
    </rPh>
    <rPh sb="2" eb="3">
      <t>キュウ</t>
    </rPh>
    <phoneticPr fontId="3"/>
  </si>
  <si>
    <t>月　額</t>
    <rPh sb="0" eb="1">
      <t>ツキ</t>
    </rPh>
    <rPh sb="2" eb="3">
      <t>ガク</t>
    </rPh>
    <phoneticPr fontId="3"/>
  </si>
  <si>
    <t>千円</t>
    <rPh sb="0" eb="2">
      <t>センエン</t>
    </rPh>
    <phoneticPr fontId="3"/>
  </si>
  <si>
    <t>前年7月～本年6月の
合計額（※）</t>
    <rPh sb="0" eb="2">
      <t>ゼンネン</t>
    </rPh>
    <rPh sb="3" eb="4">
      <t>ガツ</t>
    </rPh>
    <rPh sb="5" eb="7">
      <t>ホンネン</t>
    </rPh>
    <rPh sb="8" eb="9">
      <t>ガツ</t>
    </rPh>
    <rPh sb="11" eb="13">
      <t>ゴウケイ</t>
    </rPh>
    <rPh sb="13" eb="14">
      <t>ガク</t>
    </rPh>
    <phoneticPr fontId="3"/>
  </si>
  <si>
    <t>前年7月～本年6月の
平均額（※）</t>
    <rPh sb="0" eb="2">
      <t>ゼンネン</t>
    </rPh>
    <rPh sb="3" eb="4">
      <t>ガツ</t>
    </rPh>
    <rPh sb="5" eb="7">
      <t>ホンネン</t>
    </rPh>
    <rPh sb="8" eb="9">
      <t>ガツ</t>
    </rPh>
    <rPh sb="11" eb="13">
      <t>ヘイキン</t>
    </rPh>
    <rPh sb="13" eb="14">
      <t>ガク</t>
    </rPh>
    <phoneticPr fontId="3"/>
  </si>
  <si>
    <t>厚生年金（上段） ・ 退職等年金（下段）</t>
    <rPh sb="0" eb="2">
      <t>コウセイ</t>
    </rPh>
    <rPh sb="2" eb="4">
      <t>ネンキン</t>
    </rPh>
    <rPh sb="5" eb="7">
      <t>ジョウダン</t>
    </rPh>
    <rPh sb="11" eb="13">
      <t>タイショク</t>
    </rPh>
    <rPh sb="13" eb="14">
      <t>トウ</t>
    </rPh>
    <rPh sb="14" eb="16">
      <t>ネンキン</t>
    </rPh>
    <rPh sb="17" eb="19">
      <t>ゲダン</t>
    </rPh>
    <phoneticPr fontId="3"/>
  </si>
  <si>
    <t>本年4月～本年6月の
合計額（※）</t>
    <rPh sb="0" eb="2">
      <t>ホンネン</t>
    </rPh>
    <rPh sb="3" eb="4">
      <t>ガツ</t>
    </rPh>
    <rPh sb="5" eb="7">
      <t>ホンネン</t>
    </rPh>
    <rPh sb="8" eb="9">
      <t>ガツ</t>
    </rPh>
    <rPh sb="11" eb="13">
      <t>ゴウケイ</t>
    </rPh>
    <rPh sb="13" eb="14">
      <t>ガク</t>
    </rPh>
    <phoneticPr fontId="3"/>
  </si>
  <si>
    <t>本年4月～本年6月の
平均額（※）</t>
    <rPh sb="0" eb="2">
      <t>ホンネン</t>
    </rPh>
    <rPh sb="3" eb="4">
      <t>ガツ</t>
    </rPh>
    <rPh sb="5" eb="7">
      <t>ホンネン</t>
    </rPh>
    <rPh sb="8" eb="9">
      <t>ガツ</t>
    </rPh>
    <rPh sb="11" eb="13">
      <t>ヘイキン</t>
    </rPh>
    <rPh sb="13" eb="14">
      <t>ガク</t>
    </rPh>
    <phoneticPr fontId="3"/>
  </si>
  <si>
    <t>2等級以上
（○又は×）</t>
    <rPh sb="1" eb="2">
      <t>トウ</t>
    </rPh>
    <rPh sb="2" eb="3">
      <t>キュウ</t>
    </rPh>
    <rPh sb="3" eb="5">
      <t>イジョウ</t>
    </rPh>
    <rPh sb="8" eb="9">
      <t>マタ</t>
    </rPh>
    <phoneticPr fontId="3"/>
  </si>
  <si>
    <t>修　正　平　均　額　（※）</t>
    <rPh sb="0" eb="1">
      <t>オサム</t>
    </rPh>
    <rPh sb="2" eb="3">
      <t>セイ</t>
    </rPh>
    <rPh sb="4" eb="5">
      <t>ヒラ</t>
    </rPh>
    <rPh sb="6" eb="7">
      <t>タモツ</t>
    </rPh>
    <rPh sb="8" eb="9">
      <t>ガク</t>
    </rPh>
    <phoneticPr fontId="3"/>
  </si>
  <si>
    <t>【標準報酬の月額の比較欄】の （※） 部分を算出する場合は、以下にご注意ください。</t>
    <rPh sb="1" eb="3">
      <t>ヒョウジュン</t>
    </rPh>
    <rPh sb="3" eb="5">
      <t>ホウシュウ</t>
    </rPh>
    <rPh sb="6" eb="8">
      <t>ゲツガク</t>
    </rPh>
    <rPh sb="9" eb="11">
      <t>ヒカク</t>
    </rPh>
    <rPh sb="11" eb="12">
      <t>ラン</t>
    </rPh>
    <rPh sb="19" eb="21">
      <t>ブブン</t>
    </rPh>
    <rPh sb="22" eb="24">
      <t>サンシュツ</t>
    </rPh>
    <rPh sb="26" eb="28">
      <t>バアイ</t>
    </rPh>
    <rPh sb="30" eb="32">
      <t>イカ</t>
    </rPh>
    <rPh sb="34" eb="36">
      <t>チュウイ</t>
    </rPh>
    <phoneticPr fontId="3"/>
  </si>
  <si>
    <t>①　支払基礎日数17日未満の月の報酬額は除く。</t>
    <rPh sb="2" eb="4">
      <t>シハライ</t>
    </rPh>
    <rPh sb="4" eb="6">
      <t>キソ</t>
    </rPh>
    <rPh sb="6" eb="8">
      <t>ニッスウ</t>
    </rPh>
    <rPh sb="10" eb="11">
      <t>ニチ</t>
    </rPh>
    <rPh sb="11" eb="13">
      <t>ミマン</t>
    </rPh>
    <rPh sb="14" eb="15">
      <t>ツキ</t>
    </rPh>
    <rPh sb="16" eb="18">
      <t>ホウシュウ</t>
    </rPh>
    <rPh sb="18" eb="19">
      <t>ガク</t>
    </rPh>
    <rPh sb="20" eb="21">
      <t>ノゾ</t>
    </rPh>
    <phoneticPr fontId="3"/>
  </si>
  <si>
    <t>②　欠勤や無給休職により報酬の全部が支給されない場合は、支払基礎日数が17日以上である月は実支給額を用いることとし、休職者給与を受けていること等により</t>
    <rPh sb="2" eb="4">
      <t>ケッキン</t>
    </rPh>
    <rPh sb="5" eb="7">
      <t>ムキュウ</t>
    </rPh>
    <rPh sb="7" eb="9">
      <t>キュウショク</t>
    </rPh>
    <rPh sb="12" eb="14">
      <t>ホウシュウ</t>
    </rPh>
    <rPh sb="15" eb="17">
      <t>ゼンブ</t>
    </rPh>
    <rPh sb="18" eb="20">
      <t>シキュウ</t>
    </rPh>
    <rPh sb="24" eb="26">
      <t>バアイ</t>
    </rPh>
    <rPh sb="28" eb="30">
      <t>シハライ</t>
    </rPh>
    <rPh sb="30" eb="32">
      <t>キソ</t>
    </rPh>
    <rPh sb="32" eb="34">
      <t>ニッスウ</t>
    </rPh>
    <rPh sb="37" eb="38">
      <t>ニチ</t>
    </rPh>
    <rPh sb="38" eb="40">
      <t>イジョウ</t>
    </rPh>
    <rPh sb="43" eb="44">
      <t>ツキ</t>
    </rPh>
    <rPh sb="45" eb="46">
      <t>ジツ</t>
    </rPh>
    <rPh sb="46" eb="48">
      <t>シキュウ</t>
    </rPh>
    <rPh sb="48" eb="49">
      <t>ガク</t>
    </rPh>
    <rPh sb="50" eb="51">
      <t>モチ</t>
    </rPh>
    <rPh sb="58" eb="60">
      <t>キュウショク</t>
    </rPh>
    <rPh sb="60" eb="61">
      <t>シャ</t>
    </rPh>
    <rPh sb="61" eb="63">
      <t>キュウヨ</t>
    </rPh>
    <rPh sb="64" eb="65">
      <t>ウ</t>
    </rPh>
    <rPh sb="71" eb="72">
      <t>トウ</t>
    </rPh>
    <phoneticPr fontId="3"/>
  </si>
  <si>
    <t>報酬の一部が支給されない月がある場合は、支払基礎日数が17日以上であっても当該月を除く。</t>
    <rPh sb="0" eb="2">
      <t>ホウシュウ</t>
    </rPh>
    <rPh sb="3" eb="5">
      <t>イチブ</t>
    </rPh>
    <rPh sb="6" eb="8">
      <t>シキュウ</t>
    </rPh>
    <rPh sb="12" eb="13">
      <t>ツキ</t>
    </rPh>
    <rPh sb="16" eb="18">
      <t>バアイ</t>
    </rPh>
    <rPh sb="20" eb="22">
      <t>シハライ</t>
    </rPh>
    <rPh sb="22" eb="24">
      <t>キソ</t>
    </rPh>
    <rPh sb="24" eb="26">
      <t>ニッスウ</t>
    </rPh>
    <rPh sb="29" eb="30">
      <t>ニチ</t>
    </rPh>
    <rPh sb="30" eb="32">
      <t>イジョウ</t>
    </rPh>
    <rPh sb="37" eb="39">
      <t>トウガイ</t>
    </rPh>
    <rPh sb="39" eb="40">
      <t>ツキ</t>
    </rPh>
    <rPh sb="41" eb="42">
      <t>ノゾ</t>
    </rPh>
    <phoneticPr fontId="3"/>
  </si>
  <si>
    <t>③　給与の支払いに遅配がある場合は</t>
    <rPh sb="2" eb="4">
      <t>キュウヨ</t>
    </rPh>
    <rPh sb="5" eb="7">
      <t>シハライ</t>
    </rPh>
    <rPh sb="9" eb="11">
      <t>チハイ</t>
    </rPh>
    <rPh sb="14" eb="16">
      <t>バアイ</t>
    </rPh>
    <phoneticPr fontId="3"/>
  </si>
  <si>
    <t>ア　前年6月分以前に支払うべきであった給与の遅配分を前年7月～本年6月に受けた場合は、その遅配分に当たる報酬の額を除く。</t>
    <rPh sb="2" eb="4">
      <t>ゼンネン</t>
    </rPh>
    <rPh sb="5" eb="6">
      <t>ツキ</t>
    </rPh>
    <rPh sb="6" eb="7">
      <t>ブン</t>
    </rPh>
    <rPh sb="7" eb="9">
      <t>イゼン</t>
    </rPh>
    <rPh sb="10" eb="12">
      <t>シハラ</t>
    </rPh>
    <rPh sb="19" eb="21">
      <t>キュウヨ</t>
    </rPh>
    <rPh sb="22" eb="23">
      <t>チ</t>
    </rPh>
    <rPh sb="23" eb="25">
      <t>ハイブン</t>
    </rPh>
    <rPh sb="26" eb="28">
      <t>ゼンネン</t>
    </rPh>
    <rPh sb="29" eb="30">
      <t>ガツ</t>
    </rPh>
    <rPh sb="31" eb="33">
      <t>ホンネン</t>
    </rPh>
    <rPh sb="34" eb="35">
      <t>ガツ</t>
    </rPh>
    <rPh sb="36" eb="37">
      <t>ウ</t>
    </rPh>
    <rPh sb="39" eb="41">
      <t>バアイ</t>
    </rPh>
    <rPh sb="45" eb="46">
      <t>チ</t>
    </rPh>
    <rPh sb="46" eb="48">
      <t>ハイブン</t>
    </rPh>
    <rPh sb="49" eb="50">
      <t>ア</t>
    </rPh>
    <rPh sb="52" eb="54">
      <t>ホウシュウ</t>
    </rPh>
    <rPh sb="55" eb="56">
      <t>ガク</t>
    </rPh>
    <rPh sb="57" eb="58">
      <t>ノゾ</t>
    </rPh>
    <phoneticPr fontId="3"/>
  </si>
  <si>
    <t>イ　前年7月～本年6月の間に本来支払うはずの報酬の一部が、本年7月以降に支払われることになった場合は、その支払うはずだった月を除く。</t>
    <rPh sb="2" eb="4">
      <t>ゼンネン</t>
    </rPh>
    <rPh sb="5" eb="6">
      <t>ガツ</t>
    </rPh>
    <rPh sb="7" eb="9">
      <t>ホンネン</t>
    </rPh>
    <rPh sb="10" eb="11">
      <t>ガツ</t>
    </rPh>
    <rPh sb="12" eb="13">
      <t>アイダ</t>
    </rPh>
    <rPh sb="14" eb="16">
      <t>ホンライ</t>
    </rPh>
    <rPh sb="16" eb="18">
      <t>シハラ</t>
    </rPh>
    <rPh sb="22" eb="24">
      <t>ホウシュウ</t>
    </rPh>
    <rPh sb="25" eb="27">
      <t>イチブ</t>
    </rPh>
    <rPh sb="29" eb="31">
      <t>ホンネン</t>
    </rPh>
    <rPh sb="32" eb="33">
      <t>ガツ</t>
    </rPh>
    <rPh sb="33" eb="35">
      <t>イコウ</t>
    </rPh>
    <rPh sb="36" eb="38">
      <t>シハラ</t>
    </rPh>
    <rPh sb="47" eb="49">
      <t>バアイ</t>
    </rPh>
    <rPh sb="53" eb="55">
      <t>シハラ</t>
    </rPh>
    <rPh sb="61" eb="62">
      <t>ツキ</t>
    </rPh>
    <rPh sb="63" eb="64">
      <t>ノゾ</t>
    </rPh>
    <phoneticPr fontId="3"/>
  </si>
  <si>
    <t>④　前年7月～本年6月の間に固定的給与の変動が起こった場合でも、報酬月額の算定対象となる月であれば、固定的給与の変動が反映された報酬も含めて平均を</t>
    <rPh sb="2" eb="4">
      <t>ゼンネン</t>
    </rPh>
    <rPh sb="5" eb="6">
      <t>ガツ</t>
    </rPh>
    <rPh sb="7" eb="9">
      <t>ホンネン</t>
    </rPh>
    <rPh sb="10" eb="11">
      <t>ガツ</t>
    </rPh>
    <rPh sb="12" eb="13">
      <t>アイダ</t>
    </rPh>
    <rPh sb="14" eb="17">
      <t>コテイテキ</t>
    </rPh>
    <rPh sb="17" eb="19">
      <t>キュウヨ</t>
    </rPh>
    <rPh sb="20" eb="22">
      <t>ヘンドウ</t>
    </rPh>
    <rPh sb="23" eb="24">
      <t>オ</t>
    </rPh>
    <rPh sb="27" eb="29">
      <t>バアイ</t>
    </rPh>
    <rPh sb="32" eb="34">
      <t>ホウシュウ</t>
    </rPh>
    <rPh sb="34" eb="36">
      <t>ゲツガク</t>
    </rPh>
    <rPh sb="37" eb="39">
      <t>サンテイ</t>
    </rPh>
    <rPh sb="39" eb="41">
      <t>タイショウ</t>
    </rPh>
    <rPh sb="44" eb="45">
      <t>ツキ</t>
    </rPh>
    <rPh sb="50" eb="53">
      <t>コテイテキ</t>
    </rPh>
    <rPh sb="53" eb="55">
      <t>キュウヨ</t>
    </rPh>
    <rPh sb="56" eb="58">
      <t>ヘンドウ</t>
    </rPh>
    <rPh sb="59" eb="61">
      <t>ハンエイ</t>
    </rPh>
    <rPh sb="64" eb="66">
      <t>ホウシュウ</t>
    </rPh>
    <phoneticPr fontId="3"/>
  </si>
  <si>
    <t>算定する。</t>
    <phoneticPr fontId="3"/>
  </si>
  <si>
    <t>⑤　前年7月～本年6月の間に、今回の保険者算定の要件を満たす所属所（部署）に異動した場合（組合員資格の得喪を伴う異動を除く。）でも、報酬月額の算定の対</t>
    <rPh sb="2" eb="4">
      <t>ゼンネン</t>
    </rPh>
    <rPh sb="5" eb="6">
      <t>ガツ</t>
    </rPh>
    <rPh sb="7" eb="9">
      <t>ホンネン</t>
    </rPh>
    <rPh sb="10" eb="11">
      <t>ガツ</t>
    </rPh>
    <rPh sb="12" eb="13">
      <t>アイダ</t>
    </rPh>
    <rPh sb="15" eb="17">
      <t>コンカイ</t>
    </rPh>
    <rPh sb="18" eb="21">
      <t>ホケンシャ</t>
    </rPh>
    <rPh sb="21" eb="23">
      <t>サンテイ</t>
    </rPh>
    <rPh sb="24" eb="26">
      <t>ヨウケン</t>
    </rPh>
    <rPh sb="27" eb="28">
      <t>ミ</t>
    </rPh>
    <rPh sb="30" eb="32">
      <t>ショゾク</t>
    </rPh>
    <rPh sb="32" eb="33">
      <t>ショ</t>
    </rPh>
    <rPh sb="34" eb="36">
      <t>ブショ</t>
    </rPh>
    <rPh sb="38" eb="40">
      <t>イドウ</t>
    </rPh>
    <rPh sb="42" eb="44">
      <t>バアイ</t>
    </rPh>
    <rPh sb="45" eb="48">
      <t>クミアイイン</t>
    </rPh>
    <rPh sb="48" eb="50">
      <t>シカク</t>
    </rPh>
    <rPh sb="51" eb="52">
      <t>トク</t>
    </rPh>
    <rPh sb="52" eb="53">
      <t>モ</t>
    </rPh>
    <rPh sb="54" eb="55">
      <t>トモナ</t>
    </rPh>
    <rPh sb="56" eb="58">
      <t>イドウ</t>
    </rPh>
    <rPh sb="59" eb="60">
      <t>ノゾ</t>
    </rPh>
    <rPh sb="66" eb="68">
      <t>ホウシュウ</t>
    </rPh>
    <rPh sb="68" eb="70">
      <t>ゲツガク</t>
    </rPh>
    <rPh sb="71" eb="73">
      <t>サンテイ</t>
    </rPh>
    <phoneticPr fontId="3"/>
  </si>
  <si>
    <t>象となる月であれば、異動前の所属所（部署）で受けた報酬も含めて平均を算定する。</t>
    <rPh sb="0" eb="1">
      <t>ゾウ</t>
    </rPh>
    <rPh sb="4" eb="5">
      <t>ツキ</t>
    </rPh>
    <rPh sb="10" eb="12">
      <t>イドウ</t>
    </rPh>
    <rPh sb="12" eb="13">
      <t>マエ</t>
    </rPh>
    <rPh sb="14" eb="16">
      <t>ショゾク</t>
    </rPh>
    <rPh sb="16" eb="17">
      <t>ショ</t>
    </rPh>
    <rPh sb="18" eb="20">
      <t>ブショ</t>
    </rPh>
    <rPh sb="22" eb="23">
      <t>ウ</t>
    </rPh>
    <rPh sb="25" eb="27">
      <t>ホウシュウ</t>
    </rPh>
    <rPh sb="28" eb="29">
      <t>フク</t>
    </rPh>
    <rPh sb="31" eb="33">
      <t>ヘイキン</t>
    </rPh>
    <rPh sb="34" eb="36">
      <t>サンテイ</t>
    </rPh>
    <phoneticPr fontId="3"/>
  </si>
  <si>
    <t>⑥　年間報酬の平均で決定する場合は、「標準報酬定時決定基礎届」の「修正平均額」欄には「前年7月～本年6月の平均額」を記入する。</t>
    <rPh sb="2" eb="4">
      <t>ネンカン</t>
    </rPh>
    <rPh sb="4" eb="6">
      <t>ホウシュウ</t>
    </rPh>
    <rPh sb="7" eb="9">
      <t>ヘイキン</t>
    </rPh>
    <rPh sb="10" eb="12">
      <t>ケッテイ</t>
    </rPh>
    <rPh sb="14" eb="16">
      <t>バアイ</t>
    </rPh>
    <rPh sb="19" eb="21">
      <t>ヒョウジュン</t>
    </rPh>
    <rPh sb="21" eb="23">
      <t>ホウシュウ</t>
    </rPh>
    <rPh sb="23" eb="25">
      <t>テイジ</t>
    </rPh>
    <rPh sb="25" eb="27">
      <t>ケッテイ</t>
    </rPh>
    <rPh sb="27" eb="29">
      <t>キソ</t>
    </rPh>
    <rPh sb="29" eb="30">
      <t>トドケ</t>
    </rPh>
    <rPh sb="33" eb="35">
      <t>シュウセイ</t>
    </rPh>
    <rPh sb="35" eb="37">
      <t>ヘイキン</t>
    </rPh>
    <rPh sb="37" eb="38">
      <t>ガク</t>
    </rPh>
    <rPh sb="39" eb="40">
      <t>ラン</t>
    </rPh>
    <rPh sb="43" eb="45">
      <t>ゼンネン</t>
    </rPh>
    <rPh sb="46" eb="47">
      <t>ガツ</t>
    </rPh>
    <rPh sb="48" eb="50">
      <t>ホンネン</t>
    </rPh>
    <rPh sb="51" eb="52">
      <t>ガツ</t>
    </rPh>
    <rPh sb="53" eb="55">
      <t>ヘイキン</t>
    </rPh>
    <rPh sb="55" eb="56">
      <t>ガク</t>
    </rPh>
    <rPh sb="58" eb="60">
      <t>キニュウ</t>
    </rPh>
    <phoneticPr fontId="3"/>
  </si>
  <si>
    <t>【組合員の同意欄】</t>
    <phoneticPr fontId="3"/>
  </si>
  <si>
    <t>私は本年の定時決定にあたり、年間報酬額の平均で決定することを希望しますので、当所属所（部署）が申立てすることに同意します。</t>
    <rPh sb="0" eb="1">
      <t>ワタシ</t>
    </rPh>
    <rPh sb="2" eb="4">
      <t>ホンネン</t>
    </rPh>
    <rPh sb="5" eb="7">
      <t>テイジ</t>
    </rPh>
    <rPh sb="7" eb="9">
      <t>ケッテイ</t>
    </rPh>
    <rPh sb="14" eb="16">
      <t>ネンカン</t>
    </rPh>
    <rPh sb="16" eb="18">
      <t>ホウシュウ</t>
    </rPh>
    <rPh sb="18" eb="19">
      <t>ガク</t>
    </rPh>
    <rPh sb="20" eb="22">
      <t>ヘイキン</t>
    </rPh>
    <rPh sb="23" eb="25">
      <t>ケッテイ</t>
    </rPh>
    <rPh sb="30" eb="32">
      <t>キボウ</t>
    </rPh>
    <rPh sb="38" eb="39">
      <t>トウ</t>
    </rPh>
    <rPh sb="39" eb="41">
      <t>ショゾク</t>
    </rPh>
    <rPh sb="41" eb="42">
      <t>ショ</t>
    </rPh>
    <rPh sb="43" eb="45">
      <t>ブショ</t>
    </rPh>
    <rPh sb="47" eb="49">
      <t>モウシタテ</t>
    </rPh>
    <rPh sb="55" eb="57">
      <t>ドウイ</t>
    </rPh>
    <phoneticPr fontId="3"/>
  </si>
  <si>
    <t>組合員氏名</t>
    <rPh sb="0" eb="3">
      <t>クミアイイン</t>
    </rPh>
    <rPh sb="3" eb="5">
      <t>シメイ</t>
    </rPh>
    <phoneticPr fontId="3"/>
  </si>
  <si>
    <t>㊞</t>
    <phoneticPr fontId="3"/>
  </si>
  <si>
    <t>【備考欄】</t>
    <rPh sb="1" eb="3">
      <t>ビコウ</t>
    </rPh>
    <rPh sb="3" eb="4">
      <t>ラン</t>
    </rPh>
    <phoneticPr fontId="3"/>
  </si>
  <si>
    <t>給与改定差額
（7月以降分の額）</t>
    <rPh sb="0" eb="2">
      <t>キュウヨ</t>
    </rPh>
    <rPh sb="2" eb="4">
      <t>カイテイ</t>
    </rPh>
    <rPh sb="4" eb="6">
      <t>サガク</t>
    </rPh>
    <rPh sb="9" eb="10">
      <t>ガツ</t>
    </rPh>
    <rPh sb="10" eb="12">
      <t>イコウ</t>
    </rPh>
    <rPh sb="12" eb="13">
      <t>ブン</t>
    </rPh>
    <rPh sb="14" eb="15">
      <t>ガク</t>
    </rPh>
    <phoneticPr fontId="3"/>
  </si>
  <si>
    <t>回数券
プリペイドカード</t>
    <rPh sb="0" eb="3">
      <t>カイスウケン</t>
    </rPh>
    <phoneticPr fontId="3"/>
  </si>
  <si>
    <t>H3１.1現在の標準報酬等級・標準報酬月額表</t>
    <rPh sb="5" eb="7">
      <t>ゲンザイ</t>
    </rPh>
    <rPh sb="8" eb="10">
      <t>ヒョウジュン</t>
    </rPh>
    <rPh sb="10" eb="12">
      <t>ホウシュウ</t>
    </rPh>
    <rPh sb="12" eb="14">
      <t>トウキュウ</t>
    </rPh>
    <rPh sb="19" eb="21">
      <t>ゲツガク</t>
    </rPh>
    <rPh sb="21" eb="22">
      <t>ヒョウ</t>
    </rPh>
    <phoneticPr fontId="14"/>
  </si>
  <si>
    <t>厚生年金</t>
    <rPh sb="0" eb="2">
      <t>コウセイ</t>
    </rPh>
    <rPh sb="2" eb="4">
      <t>ネンキン</t>
    </rPh>
    <phoneticPr fontId="3"/>
  </si>
  <si>
    <t>短期給付・退職等年金</t>
    <rPh sb="0" eb="2">
      <t>タンキ</t>
    </rPh>
    <rPh sb="2" eb="4">
      <t>キュウフ</t>
    </rPh>
    <phoneticPr fontId="3"/>
  </si>
  <si>
    <t>組合員の氏名</t>
    <rPh sb="0" eb="3">
      <t>クミアイイン</t>
    </rPh>
    <rPh sb="4" eb="6">
      <t>シメイ</t>
    </rPh>
    <phoneticPr fontId="3"/>
  </si>
  <si>
    <t>対象
年度</t>
    <rPh sb="0" eb="2">
      <t>タイショウ</t>
    </rPh>
    <rPh sb="3" eb="5">
      <t>ネンド</t>
    </rPh>
    <phoneticPr fontId="3"/>
  </si>
  <si>
    <t>算定期間
合計額</t>
    <rPh sb="0" eb="2">
      <t>サンテイ</t>
    </rPh>
    <rPh sb="2" eb="4">
      <t>キカン</t>
    </rPh>
    <rPh sb="5" eb="7">
      <t>ゴウケイ</t>
    </rPh>
    <rPh sb="7" eb="8">
      <t>ガク</t>
    </rPh>
    <phoneticPr fontId="3"/>
  </si>
  <si>
    <t>総合計額</t>
    <rPh sb="0" eb="1">
      <t>ソウ</t>
    </rPh>
    <rPh sb="1" eb="3">
      <t>ゴウケイ</t>
    </rPh>
    <rPh sb="3" eb="4">
      <t>ガク</t>
    </rPh>
    <phoneticPr fontId="3"/>
  </si>
  <si>
    <t>～</t>
    <phoneticPr fontId="3"/>
  </si>
  <si>
    <t>１月当たりの額
（最終月）</t>
    <rPh sb="1" eb="2">
      <t>ツキ</t>
    </rPh>
    <rPh sb="2" eb="3">
      <t>ア</t>
    </rPh>
    <rPh sb="6" eb="7">
      <t>ガク</t>
    </rPh>
    <rPh sb="9" eb="11">
      <t>サイシュウ</t>
    </rPh>
    <rPh sb="11" eb="12">
      <t>ツキ</t>
    </rPh>
    <phoneticPr fontId="3"/>
  </si>
  <si>
    <t>１月あたりの額</t>
    <rPh sb="1" eb="2">
      <t>ツキ</t>
    </rPh>
    <rPh sb="6" eb="7">
      <t>ガク</t>
    </rPh>
    <phoneticPr fontId="3"/>
  </si>
  <si>
    <t>総　合　計</t>
    <rPh sb="0" eb="1">
      <t>ソウ</t>
    </rPh>
    <rPh sb="2" eb="3">
      <t>ゴウ</t>
    </rPh>
    <rPh sb="4" eb="5">
      <t>ケイ</t>
    </rPh>
    <phoneticPr fontId="3"/>
  </si>
  <si>
    <t>支給額</t>
    <rPh sb="0" eb="3">
      <t>シキュウガクガク</t>
    </rPh>
    <phoneticPr fontId="3"/>
  </si>
  <si>
    <t>１月あたりの額</t>
    <phoneticPr fontId="3"/>
  </si>
  <si>
    <t>１月あたりの額(最終月）</t>
    <rPh sb="8" eb="10">
      <t>サイシュウ</t>
    </rPh>
    <rPh sb="10" eb="11">
      <t>ツキ</t>
    </rPh>
    <phoneticPr fontId="3"/>
  </si>
  <si>
    <t>毎</t>
    <rPh sb="0" eb="1">
      <t>マイ</t>
    </rPh>
    <phoneticPr fontId="3"/>
  </si>
  <si>
    <t>福岡県立公立共済高等学校</t>
    <rPh sb="0" eb="4">
      <t>フクオカケンリツ</t>
    </rPh>
    <rPh sb="4" eb="6">
      <t>コウリツ</t>
    </rPh>
    <rPh sb="6" eb="8">
      <t>キョウサイ</t>
    </rPh>
    <rPh sb="8" eb="10">
      <t>コウトウ</t>
    </rPh>
    <rPh sb="10" eb="12">
      <t>ガッコウ</t>
    </rPh>
    <phoneticPr fontId="3"/>
  </si>
  <si>
    <t>共済　学</t>
    <rPh sb="0" eb="2">
      <t>キョウサイ</t>
    </rPh>
    <rPh sb="3" eb="4">
      <t>マナ</t>
    </rPh>
    <phoneticPr fontId="3"/>
  </si>
  <si>
    <t>男</t>
    <rPh sb="0" eb="1">
      <t>オトコ</t>
    </rPh>
    <phoneticPr fontId="3"/>
  </si>
  <si>
    <t>共済　学</t>
    <rPh sb="0" eb="2">
      <t>キョウサイ</t>
    </rPh>
    <rPh sb="3" eb="4">
      <t>マナ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</si>
</sst>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円&quot;&quot;以&quot;&quot;上&quot;"/>
    <numFmt numFmtId="177" formatCode="#,###&quot;円&quot;&quot;未&quot;&quot;満&quot;"/>
    <numFmt numFmtId="178" formatCode="#,###&quot;円&quot;"/>
    <numFmt numFmtId="179" formatCode="&quot;第 &quot;0&quot; 級&quot;"/>
    <numFmt numFmtId="180" formatCode="[$-411]ggge&quot;年&quot;m&quot;月&quot;;@"/>
    <numFmt numFmtId="181" formatCode="[$-411]ggge&quot;年&quot;;@"/>
    <numFmt numFmtId="182" formatCode="[$-411]ge\.m;@"/>
    <numFmt numFmtId="183" formatCode="d;@"/>
    <numFmt numFmtId="184" formatCode="[$-411]ge\.m"/>
  </numFmts>
  <fonts count="42">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b/>
      <sz val="10"/>
      <color theme="1"/>
      <name val="ＭＳ Ｐゴシック"/>
      <family val="3"/>
      <charset val="128"/>
      <scheme val="minor"/>
    </font>
    <font>
      <sz val="11"/>
      <color theme="1"/>
      <name val="HGP創英角ﾎﾟｯﾌﾟ体"/>
      <family val="3"/>
      <charset val="128"/>
    </font>
    <font>
      <sz val="10"/>
      <color theme="1"/>
      <name val="HGP創英角ﾎﾟｯﾌﾟ体"/>
      <family val="3"/>
      <charset val="128"/>
    </font>
    <font>
      <sz val="10"/>
      <color theme="1"/>
      <name val="ＭＳ Ｐゴシック"/>
      <family val="2"/>
      <charset val="128"/>
      <scheme val="minor"/>
    </font>
    <font>
      <b/>
      <sz val="8"/>
      <color theme="1"/>
      <name val="ＭＳ Ｐゴシック"/>
      <family val="3"/>
      <charset val="128"/>
      <scheme val="minor"/>
    </font>
    <font>
      <sz val="11"/>
      <color theme="1"/>
      <name val="ＭＳ Ｐゴシック"/>
      <family val="3"/>
      <charset val="128"/>
      <scheme val="major"/>
    </font>
    <font>
      <b/>
      <sz val="9"/>
      <color theme="1"/>
      <name val="ＭＳ Ｐゴシック"/>
      <family val="3"/>
      <charset val="128"/>
      <scheme val="minor"/>
    </font>
    <font>
      <sz val="10"/>
      <color theme="1"/>
      <name val="ＭＳ Ｐゴシック"/>
      <family val="3"/>
      <charset val="128"/>
      <scheme val="minor"/>
    </font>
    <font>
      <sz val="10"/>
      <name val="HGP創英角ﾎﾟｯﾌﾟ体"/>
      <family val="3"/>
      <charset val="128"/>
    </font>
    <font>
      <sz val="11"/>
      <color theme="1"/>
      <name val="Meiryo UI"/>
      <family val="3"/>
      <charset val="128"/>
    </font>
    <font>
      <sz val="6"/>
      <name val="ＭＳ Ｐゴシック"/>
      <family val="3"/>
      <charset val="128"/>
      <scheme val="minor"/>
    </font>
    <font>
      <sz val="10"/>
      <color rgb="FF000000"/>
      <name val="Meiryo UI"/>
      <family val="3"/>
      <charset val="128"/>
    </font>
    <font>
      <sz val="18"/>
      <name val="Meiryo UI"/>
      <family val="3"/>
      <charset val="128"/>
    </font>
    <font>
      <b/>
      <sz val="1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3"/>
      <charset val="128"/>
      <scheme val="minor"/>
    </font>
    <font>
      <sz val="11"/>
      <color theme="1"/>
      <name val="ＭＳ Ｐゴシック"/>
      <family val="3"/>
      <charset val="128"/>
      <scheme val="minor"/>
    </font>
    <font>
      <sz val="8"/>
      <color theme="1"/>
      <name val="ＭＳ ゴシック"/>
      <family val="3"/>
      <charset val="128"/>
    </font>
    <font>
      <sz val="6"/>
      <color theme="1"/>
      <name val="ＭＳ ゴシック"/>
      <family val="3"/>
      <charset val="128"/>
    </font>
    <font>
      <sz val="6"/>
      <color theme="1"/>
      <name val="ＭＳ Ｐゴシック"/>
      <family val="2"/>
      <charset val="128"/>
      <scheme val="minor"/>
    </font>
    <font>
      <b/>
      <sz val="7"/>
      <color theme="1"/>
      <name val="ＭＳ Ｐゴシック"/>
      <family val="3"/>
      <charset val="128"/>
      <scheme val="minor"/>
    </font>
    <font>
      <b/>
      <sz val="10"/>
      <color rgb="FF000000"/>
      <name val="ＭＳ ゴシック"/>
      <family val="3"/>
      <charset val="128"/>
    </font>
    <font>
      <sz val="9"/>
      <color rgb="FF000000"/>
      <name val="ＭＳ ゴシック"/>
      <family val="3"/>
      <charset val="128"/>
    </font>
    <font>
      <sz val="9"/>
      <color theme="1"/>
      <name val="ＭＳ ゴシック"/>
      <family val="3"/>
      <charset val="128"/>
    </font>
    <font>
      <sz val="7"/>
      <color theme="1"/>
      <name val="ＭＳ ゴシック"/>
      <family val="3"/>
      <charset val="128"/>
    </font>
    <font>
      <sz val="7"/>
      <color rgb="FF000000"/>
      <name val="ＭＳ ゴシック"/>
      <family val="3"/>
      <charset val="128"/>
    </font>
    <font>
      <sz val="10"/>
      <color theme="1"/>
      <name val="HGS創英角ﾎﾟｯﾌﾟ体"/>
      <family val="3"/>
      <charset val="128"/>
    </font>
    <font>
      <sz val="8"/>
      <color theme="1"/>
      <name val="HGP創英角ﾎﾟｯﾌﾟ体"/>
      <family val="3"/>
      <charset val="128"/>
    </font>
    <font>
      <b/>
      <sz val="9"/>
      <color indexed="81"/>
      <name val="MS P ゴシック"/>
      <family val="3"/>
      <charset val="128"/>
    </font>
    <font>
      <sz val="14"/>
      <color theme="1"/>
      <name val="ＭＳ Ｐゴシック"/>
      <family val="3"/>
      <charset val="128"/>
      <scheme val="minor"/>
    </font>
    <font>
      <b/>
      <sz val="12"/>
      <color theme="1"/>
      <name val="ＭＳ Ｐゴシック"/>
      <family val="3"/>
      <charset val="128"/>
      <scheme val="minor"/>
    </font>
    <font>
      <sz val="9"/>
      <color indexed="81"/>
      <name val="MS P ゴシック"/>
      <family val="3"/>
      <charset val="128"/>
    </font>
    <font>
      <b/>
      <sz val="12"/>
      <color indexed="81"/>
      <name val="MS P ゴシック"/>
      <family val="3"/>
      <charset val="128"/>
    </font>
    <font>
      <sz val="11"/>
      <color indexed="81"/>
      <name val="MS P ゴシック"/>
      <family val="3"/>
      <charset val="128"/>
    </font>
    <font>
      <sz val="14"/>
      <color theme="1"/>
      <name val="HGP創英角ﾎﾟｯﾌﾟ体"/>
      <family val="3"/>
      <charset val="128"/>
    </font>
  </fonts>
  <fills count="13">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59999389629810485"/>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top style="thin">
        <color rgb="FF000000"/>
      </top>
      <bottom style="hair">
        <color indexed="64"/>
      </bottom>
      <diagonal/>
    </border>
    <border>
      <left style="thin">
        <color indexed="64"/>
      </left>
      <right style="thin">
        <color indexed="64"/>
      </right>
      <top style="thin">
        <color indexed="64"/>
      </top>
      <bottom style="dotted">
        <color rgb="FF000000"/>
      </bottom>
      <diagonal/>
    </border>
    <border>
      <left style="thin">
        <color indexed="64"/>
      </left>
      <right style="thin">
        <color rgb="FF000000"/>
      </right>
      <top style="thin">
        <color indexed="64"/>
      </top>
      <bottom style="hair">
        <color indexed="64"/>
      </bottom>
      <diagonal/>
    </border>
    <border>
      <left/>
      <right style="thin">
        <color rgb="FF000000"/>
      </right>
      <top style="thin">
        <color rgb="FF000000"/>
      </top>
      <bottom style="hair">
        <color indexed="64"/>
      </bottom>
      <diagonal/>
    </border>
    <border>
      <left style="thin">
        <color rgb="FF000000"/>
      </left>
      <right style="thin">
        <color indexed="64"/>
      </right>
      <top style="thin">
        <color rgb="FF000000"/>
      </top>
      <bottom style="hair">
        <color indexed="64"/>
      </bottom>
      <diagonal/>
    </border>
    <border>
      <left style="thin">
        <color indexed="64"/>
      </left>
      <right style="thin">
        <color indexed="64"/>
      </right>
      <top style="thin">
        <color rgb="FF000000"/>
      </top>
      <bottom style="hair">
        <color indexed="64"/>
      </bottom>
      <diagonal/>
    </border>
    <border>
      <left style="thin">
        <color indexed="64"/>
      </left>
      <right style="thin">
        <color rgb="FF000000"/>
      </right>
      <top style="thin">
        <color rgb="FF000000"/>
      </top>
      <bottom style="hair">
        <color indexed="64"/>
      </bottom>
      <diagonal/>
    </border>
    <border>
      <left style="thin">
        <color rgb="FF000000"/>
      </left>
      <right/>
      <top style="hair">
        <color indexed="64"/>
      </top>
      <bottom style="hair">
        <color indexed="64"/>
      </bottom>
      <diagonal/>
    </border>
    <border>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rgb="FF000000"/>
      </right>
      <top style="hair">
        <color indexed="64"/>
      </top>
      <bottom style="hair">
        <color indexed="64"/>
      </bottom>
      <diagonal/>
    </border>
    <border>
      <left style="thin">
        <color rgb="FF000000"/>
      </left>
      <right/>
      <top style="hair">
        <color indexed="64"/>
      </top>
      <bottom style="thin">
        <color rgb="FF000000"/>
      </bottom>
      <diagonal/>
    </border>
    <border>
      <left/>
      <right style="thin">
        <color rgb="FF000000"/>
      </right>
      <top style="hair">
        <color indexed="64"/>
      </top>
      <bottom style="thin">
        <color rgb="FF000000"/>
      </bottom>
      <diagonal/>
    </border>
    <border>
      <left style="thin">
        <color rgb="FF000000"/>
      </left>
      <right style="thin">
        <color indexed="64"/>
      </right>
      <top style="hair">
        <color indexed="64"/>
      </top>
      <bottom style="thin">
        <color rgb="FF000000"/>
      </bottom>
      <diagonal/>
    </border>
    <border>
      <left style="thin">
        <color rgb="FF000000"/>
      </left>
      <right/>
      <top style="hair">
        <color indexed="64"/>
      </top>
      <bottom style="dotted">
        <color rgb="FF000000"/>
      </bottom>
      <diagonal/>
    </border>
    <border>
      <left/>
      <right style="thin">
        <color rgb="FF000000"/>
      </right>
      <top style="hair">
        <color indexed="64"/>
      </top>
      <bottom style="dotted">
        <color rgb="FF000000"/>
      </bottom>
      <diagonal/>
    </border>
    <border>
      <left style="thin">
        <color rgb="FF000000"/>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rgb="FF000000"/>
      </right>
      <top style="hair">
        <color indexed="64"/>
      </top>
      <bottom style="thin">
        <color indexed="64"/>
      </bottom>
      <diagonal/>
    </border>
    <border>
      <left style="thin">
        <color rgb="FF000000"/>
      </left>
      <right/>
      <top style="hair">
        <color indexed="64"/>
      </top>
      <bottom/>
      <diagonal/>
    </border>
    <border>
      <left/>
      <right style="thin">
        <color rgb="FF000000"/>
      </right>
      <top style="hair">
        <color indexed="64"/>
      </top>
      <bottom/>
      <diagonal/>
    </border>
    <border>
      <left style="thin">
        <color indexed="64"/>
      </left>
      <right style="thin">
        <color indexed="64"/>
      </right>
      <top style="hair">
        <color indexed="64"/>
      </top>
      <bottom/>
      <diagonal/>
    </border>
    <border>
      <left style="thin">
        <color indexed="64"/>
      </left>
      <right style="thin">
        <color rgb="FF000000"/>
      </right>
      <top style="hair">
        <color indexed="64"/>
      </top>
      <bottom/>
      <diagonal/>
    </border>
    <border>
      <left style="thin">
        <color rgb="FF000000"/>
      </left>
      <right/>
      <top/>
      <bottom style="hair">
        <color indexed="64"/>
      </bottom>
      <diagonal/>
    </border>
    <border>
      <left/>
      <right style="thin">
        <color rgb="FF000000"/>
      </right>
      <top/>
      <bottom style="hair">
        <color indexed="64"/>
      </bottom>
      <diagonal/>
    </border>
    <border>
      <left style="thin">
        <color rgb="FF000000"/>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rgb="FF000000"/>
      </right>
      <top/>
      <bottom style="hair">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ashed">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ash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487">
    <xf numFmtId="0" fontId="0" fillId="0" borderId="0" xfId="0">
      <alignment vertical="center"/>
    </xf>
    <xf numFmtId="0" fontId="2" fillId="0" borderId="1" xfId="0" applyFont="1" applyBorder="1">
      <alignment vertical="center"/>
    </xf>
    <xf numFmtId="0" fontId="0" fillId="0" borderId="1" xfId="0" applyBorder="1">
      <alignment vertical="center"/>
    </xf>
    <xf numFmtId="0" fontId="2" fillId="0" borderId="5" xfId="0" applyFont="1" applyBorder="1" applyAlignment="1">
      <alignment horizontal="center" vertical="center"/>
    </xf>
    <xf numFmtId="0" fontId="0" fillId="0" borderId="6" xfId="0" applyBorder="1">
      <alignment vertical="center"/>
    </xf>
    <xf numFmtId="0" fontId="0" fillId="0" borderId="7" xfId="0" applyBorder="1">
      <alignment vertical="center"/>
    </xf>
    <xf numFmtId="38" fontId="2" fillId="0" borderId="6" xfId="1" applyFont="1" applyBorder="1">
      <alignment vertical="center"/>
    </xf>
    <xf numFmtId="38" fontId="2" fillId="0" borderId="6" xfId="1" applyNumberFormat="1" applyFont="1" applyBorder="1">
      <alignment vertical="center"/>
    </xf>
    <xf numFmtId="38" fontId="4" fillId="0" borderId="1" xfId="1" applyFont="1" applyBorder="1">
      <alignment vertical="center"/>
    </xf>
    <xf numFmtId="0" fontId="0" fillId="0" borderId="11" xfId="0" applyBorder="1">
      <alignment vertical="center"/>
    </xf>
    <xf numFmtId="0" fontId="2" fillId="0" borderId="0" xfId="0" applyFont="1">
      <alignment vertical="center"/>
    </xf>
    <xf numFmtId="0" fontId="0" fillId="3" borderId="0" xfId="0" applyFill="1">
      <alignment vertical="center"/>
    </xf>
    <xf numFmtId="38" fontId="4" fillId="0" borderId="6" xfId="0" applyNumberFormat="1" applyFont="1" applyBorder="1">
      <alignment vertical="center"/>
    </xf>
    <xf numFmtId="38" fontId="4" fillId="4" borderId="14" xfId="0" applyNumberFormat="1" applyFont="1" applyFill="1" applyBorder="1">
      <alignment vertical="center"/>
    </xf>
    <xf numFmtId="0" fontId="7" fillId="0" borderId="0" xfId="0" applyFont="1">
      <alignment vertical="center"/>
    </xf>
    <xf numFmtId="0" fontId="0" fillId="0" borderId="5" xfId="0" applyBorder="1">
      <alignment vertical="center"/>
    </xf>
    <xf numFmtId="38" fontId="2" fillId="0" borderId="1" xfId="1" applyFont="1" applyBorder="1">
      <alignment vertical="center"/>
    </xf>
    <xf numFmtId="0" fontId="9" fillId="0" borderId="1" xfId="0" applyFont="1" applyFill="1" applyBorder="1">
      <alignment vertical="center"/>
    </xf>
    <xf numFmtId="38" fontId="5" fillId="0" borderId="1" xfId="1" applyFont="1" applyFill="1" applyBorder="1">
      <alignment vertical="center"/>
    </xf>
    <xf numFmtId="38" fontId="2" fillId="0" borderId="5" xfId="1" applyFont="1" applyBorder="1">
      <alignment vertical="center"/>
    </xf>
    <xf numFmtId="0" fontId="11" fillId="0" borderId="0" xfId="0" applyFont="1">
      <alignment vertical="center"/>
    </xf>
    <xf numFmtId="0" fontId="11" fillId="0" borderId="0" xfId="0" applyFont="1" applyAlignment="1">
      <alignment vertical="center"/>
    </xf>
    <xf numFmtId="0" fontId="13" fillId="0" borderId="0" xfId="0" applyFont="1" applyAlignment="1"/>
    <xf numFmtId="0" fontId="15" fillId="8" borderId="12" xfId="0" applyFont="1" applyFill="1" applyBorder="1" applyAlignment="1">
      <alignment horizontal="center" vertical="center" wrapText="1" readingOrder="1"/>
    </xf>
    <xf numFmtId="0" fontId="15" fillId="9" borderId="12" xfId="0" applyFont="1" applyFill="1" applyBorder="1" applyAlignment="1">
      <alignment horizontal="center" vertical="center" wrapText="1" readingOrder="1"/>
    </xf>
    <xf numFmtId="0" fontId="15" fillId="10" borderId="40" xfId="0" applyFont="1" applyFill="1" applyBorder="1" applyAlignment="1">
      <alignment horizontal="center" vertical="center" wrapText="1" readingOrder="1"/>
    </xf>
    <xf numFmtId="176" fontId="15" fillId="11" borderId="41" xfId="0" applyNumberFormat="1" applyFont="1" applyFill="1" applyBorder="1" applyAlignment="1">
      <alignment horizontal="right" vertical="center" wrapText="1" readingOrder="1"/>
    </xf>
    <xf numFmtId="177" fontId="15" fillId="11" borderId="38" xfId="0" applyNumberFormat="1" applyFont="1" applyFill="1" applyBorder="1" applyAlignment="1">
      <alignment horizontal="right" vertical="center" wrapText="1" readingOrder="1"/>
    </xf>
    <xf numFmtId="178" fontId="15" fillId="0" borderId="39" xfId="0" applyNumberFormat="1" applyFont="1" applyFill="1" applyBorder="1" applyAlignment="1">
      <alignment horizontal="right" vertical="center" wrapText="1" readingOrder="1"/>
    </xf>
    <xf numFmtId="0" fontId="15" fillId="11" borderId="42" xfId="0" applyFont="1" applyFill="1" applyBorder="1" applyAlignment="1">
      <alignment horizontal="center" vertical="center" wrapText="1" readingOrder="1"/>
    </xf>
    <xf numFmtId="0" fontId="15" fillId="11" borderId="1" xfId="0" applyFont="1" applyFill="1" applyBorder="1" applyAlignment="1">
      <alignment horizontal="center" vertical="center" wrapText="1" readingOrder="1"/>
    </xf>
    <xf numFmtId="179" fontId="15" fillId="11" borderId="43" xfId="0" applyNumberFormat="1" applyFont="1" applyFill="1" applyBorder="1" applyAlignment="1">
      <alignment horizontal="center" vertical="center" wrapText="1" readingOrder="1"/>
    </xf>
    <xf numFmtId="177" fontId="15" fillId="11" borderId="44" xfId="0" applyNumberFormat="1" applyFont="1" applyFill="1" applyBorder="1" applyAlignment="1">
      <alignment horizontal="right" vertical="center" wrapText="1" readingOrder="1"/>
    </xf>
    <xf numFmtId="178" fontId="15" fillId="0" borderId="45" xfId="0" applyNumberFormat="1" applyFont="1" applyFill="1" applyBorder="1" applyAlignment="1">
      <alignment horizontal="right" vertical="center" wrapText="1" readingOrder="1"/>
    </xf>
    <xf numFmtId="179" fontId="15" fillId="11" borderId="46" xfId="0" applyNumberFormat="1" applyFont="1" applyFill="1" applyBorder="1" applyAlignment="1">
      <alignment horizontal="center" vertical="center" wrapText="1" readingOrder="1"/>
    </xf>
    <xf numFmtId="179" fontId="15" fillId="11" borderId="47" xfId="0" applyNumberFormat="1" applyFont="1" applyFill="1" applyBorder="1" applyAlignment="1">
      <alignment horizontal="center" vertical="center" wrapText="1" readingOrder="1"/>
    </xf>
    <xf numFmtId="176" fontId="15" fillId="11" borderId="48" xfId="0" applyNumberFormat="1" applyFont="1" applyFill="1" applyBorder="1" applyAlignment="1">
      <alignment horizontal="right" vertical="center" wrapText="1" readingOrder="1"/>
    </xf>
    <xf numFmtId="177" fontId="15" fillId="11" borderId="49" xfId="0" applyNumberFormat="1" applyFont="1" applyFill="1" applyBorder="1" applyAlignment="1">
      <alignment horizontal="right" vertical="center" wrapText="1" readingOrder="1"/>
    </xf>
    <xf numFmtId="178" fontId="15" fillId="11" borderId="50" xfId="0" applyNumberFormat="1" applyFont="1" applyFill="1" applyBorder="1" applyAlignment="1">
      <alignment horizontal="right" vertical="center" wrapText="1" readingOrder="1"/>
    </xf>
    <xf numFmtId="179" fontId="15" fillId="11" borderId="51" xfId="0" applyNumberFormat="1" applyFont="1" applyFill="1" applyBorder="1" applyAlignment="1">
      <alignment horizontal="center" vertical="center" wrapText="1" readingOrder="1"/>
    </xf>
    <xf numFmtId="179" fontId="15" fillId="11" borderId="52" xfId="0" applyNumberFormat="1" applyFont="1" applyFill="1" applyBorder="1" applyAlignment="1">
      <alignment horizontal="center" vertical="center" wrapText="1" readingOrder="1"/>
    </xf>
    <xf numFmtId="176" fontId="15" fillId="11" borderId="53" xfId="0" applyNumberFormat="1" applyFont="1" applyFill="1" applyBorder="1" applyAlignment="1">
      <alignment horizontal="right" vertical="center" wrapText="1" readingOrder="1"/>
    </xf>
    <xf numFmtId="177" fontId="15" fillId="11" borderId="54" xfId="0" applyNumberFormat="1" applyFont="1" applyFill="1" applyBorder="1" applyAlignment="1">
      <alignment horizontal="right" vertical="center" wrapText="1" readingOrder="1"/>
    </xf>
    <xf numFmtId="178" fontId="15" fillId="11" borderId="55" xfId="0" applyNumberFormat="1" applyFont="1" applyFill="1" applyBorder="1" applyAlignment="1">
      <alignment horizontal="right" vertical="center" wrapText="1" readingOrder="1"/>
    </xf>
    <xf numFmtId="178" fontId="15" fillId="11" borderId="45" xfId="0" applyNumberFormat="1" applyFont="1" applyFill="1" applyBorder="1" applyAlignment="1">
      <alignment horizontal="right" vertical="center" wrapText="1" readingOrder="1"/>
    </xf>
    <xf numFmtId="176" fontId="15" fillId="11" borderId="56" xfId="0" applyNumberFormat="1" applyFont="1" applyFill="1" applyBorder="1" applyAlignment="1">
      <alignment horizontal="right" vertical="center" wrapText="1" readingOrder="1"/>
    </xf>
    <xf numFmtId="177" fontId="15" fillId="11" borderId="57" xfId="0" applyNumberFormat="1" applyFont="1" applyFill="1" applyBorder="1" applyAlignment="1">
      <alignment horizontal="right" vertical="center" wrapText="1" readingOrder="1"/>
    </xf>
    <xf numFmtId="178" fontId="15" fillId="0" borderId="58" xfId="0" applyNumberFormat="1" applyFont="1" applyFill="1" applyBorder="1" applyAlignment="1">
      <alignment horizontal="right" vertical="center" wrapText="1" readingOrder="1"/>
    </xf>
    <xf numFmtId="176" fontId="15" fillId="0" borderId="41" xfId="0" applyNumberFormat="1" applyFont="1" applyFill="1" applyBorder="1" applyAlignment="1">
      <alignment horizontal="right" vertical="center" wrapText="1" readingOrder="1"/>
    </xf>
    <xf numFmtId="177" fontId="15" fillId="0" borderId="44" xfId="0" applyNumberFormat="1" applyFont="1" applyFill="1" applyBorder="1" applyAlignment="1">
      <alignment horizontal="right" vertical="center" wrapText="1" readingOrder="1"/>
    </xf>
    <xf numFmtId="0" fontId="15" fillId="11" borderId="59" xfId="0" applyFont="1" applyFill="1" applyBorder="1" applyAlignment="1">
      <alignment horizontal="center" vertical="center" wrapText="1" readingOrder="1"/>
    </xf>
    <xf numFmtId="0" fontId="15" fillId="11" borderId="43" xfId="0" applyFont="1" applyFill="1" applyBorder="1" applyAlignment="1">
      <alignment horizontal="center" vertical="center" wrapText="1" readingOrder="1"/>
    </xf>
    <xf numFmtId="176" fontId="15" fillId="0" borderId="48" xfId="0" applyNumberFormat="1" applyFont="1" applyFill="1" applyBorder="1" applyAlignment="1">
      <alignment horizontal="right" vertical="center" wrapText="1" readingOrder="1"/>
    </xf>
    <xf numFmtId="177" fontId="15" fillId="0" borderId="49" xfId="0" applyNumberFormat="1" applyFont="1" applyFill="1" applyBorder="1" applyAlignment="1">
      <alignment horizontal="right" vertical="center" wrapText="1" readingOrder="1"/>
    </xf>
    <xf numFmtId="178" fontId="15" fillId="0" borderId="50" xfId="0" applyNumberFormat="1" applyFont="1" applyFill="1" applyBorder="1" applyAlignment="1">
      <alignment horizontal="right" vertical="center" wrapText="1" readingOrder="1"/>
    </xf>
    <xf numFmtId="0" fontId="15" fillId="11" borderId="51" xfId="0" applyFont="1" applyFill="1" applyBorder="1" applyAlignment="1">
      <alignment horizontal="center" vertical="center" wrapText="1" readingOrder="1"/>
    </xf>
    <xf numFmtId="0" fontId="15" fillId="11" borderId="52" xfId="0" applyFont="1" applyFill="1" applyBorder="1" applyAlignment="1">
      <alignment horizontal="center" vertical="center" wrapText="1" readingOrder="1"/>
    </xf>
    <xf numFmtId="176" fontId="15" fillId="0" borderId="53" xfId="0" applyNumberFormat="1" applyFont="1" applyFill="1" applyBorder="1" applyAlignment="1">
      <alignment horizontal="right" vertical="center" wrapText="1" readingOrder="1"/>
    </xf>
    <xf numFmtId="177" fontId="15" fillId="0" borderId="54" xfId="0" applyNumberFormat="1" applyFont="1" applyFill="1" applyBorder="1" applyAlignment="1">
      <alignment horizontal="right" vertical="center" wrapText="1" readingOrder="1"/>
    </xf>
    <xf numFmtId="178" fontId="15" fillId="0" borderId="55" xfId="0" applyNumberFormat="1" applyFont="1" applyFill="1" applyBorder="1" applyAlignment="1">
      <alignment horizontal="right" vertical="center" wrapText="1" readingOrder="1"/>
    </xf>
    <xf numFmtId="0" fontId="15" fillId="11" borderId="60" xfId="0" applyFont="1" applyFill="1" applyBorder="1" applyAlignment="1">
      <alignment horizontal="center" vertical="center" wrapText="1" readingOrder="1"/>
    </xf>
    <xf numFmtId="0" fontId="15" fillId="11" borderId="61" xfId="0" applyFont="1" applyFill="1" applyBorder="1" applyAlignment="1">
      <alignment horizontal="center" vertical="center" wrapText="1" readingOrder="1"/>
    </xf>
    <xf numFmtId="176" fontId="15" fillId="0" borderId="62" xfId="0" applyNumberFormat="1" applyFont="1" applyFill="1" applyBorder="1" applyAlignment="1">
      <alignment horizontal="right" vertical="center" wrapText="1" readingOrder="1"/>
    </xf>
    <xf numFmtId="177" fontId="15" fillId="0" borderId="63" xfId="0" applyNumberFormat="1" applyFont="1" applyFill="1" applyBorder="1" applyAlignment="1">
      <alignment horizontal="right" vertical="center" wrapText="1" readingOrder="1"/>
    </xf>
    <xf numFmtId="0" fontId="15" fillId="11" borderId="64" xfId="0" applyFont="1" applyFill="1" applyBorder="1" applyAlignment="1">
      <alignment horizontal="center" vertical="center" wrapText="1" readingOrder="1"/>
    </xf>
    <xf numFmtId="0" fontId="15" fillId="11" borderId="65" xfId="0" applyFont="1" applyFill="1" applyBorder="1" applyAlignment="1">
      <alignment horizontal="center" vertical="center" wrapText="1" readingOrder="1"/>
    </xf>
    <xf numFmtId="176" fontId="15" fillId="0" borderId="66" xfId="0" applyNumberFormat="1" applyFont="1" applyFill="1" applyBorder="1" applyAlignment="1">
      <alignment horizontal="right" vertical="center" wrapText="1" readingOrder="1"/>
    </xf>
    <xf numFmtId="177" fontId="15" fillId="0" borderId="67" xfId="0" applyNumberFormat="1" applyFont="1" applyFill="1" applyBorder="1" applyAlignment="1">
      <alignment horizontal="right" vertical="center" wrapText="1" readingOrder="1"/>
    </xf>
    <xf numFmtId="178" fontId="15" fillId="0" borderId="68" xfId="0" applyNumberFormat="1" applyFont="1" applyFill="1" applyBorder="1" applyAlignment="1">
      <alignment horizontal="right" vertical="center" wrapText="1" readingOrder="1"/>
    </xf>
    <xf numFmtId="0" fontId="15" fillId="11" borderId="69" xfId="0" applyFont="1" applyFill="1" applyBorder="1" applyAlignment="1">
      <alignment horizontal="center" vertical="center" wrapText="1" readingOrder="1"/>
    </xf>
    <xf numFmtId="0" fontId="15" fillId="11" borderId="70" xfId="0" applyFont="1" applyFill="1" applyBorder="1" applyAlignment="1">
      <alignment horizontal="center" vertical="center" wrapText="1" readingOrder="1"/>
    </xf>
    <xf numFmtId="176" fontId="15" fillId="0" borderId="71" xfId="0" applyNumberFormat="1" applyFont="1" applyFill="1" applyBorder="1" applyAlignment="1">
      <alignment horizontal="right" vertical="center" wrapText="1" readingOrder="1"/>
    </xf>
    <xf numFmtId="177" fontId="16" fillId="0" borderId="72" xfId="0" applyNumberFormat="1" applyFont="1" applyFill="1" applyBorder="1" applyAlignment="1">
      <alignment horizontal="right" vertical="center" wrapText="1"/>
    </xf>
    <xf numFmtId="178" fontId="15" fillId="0" borderId="73" xfId="0" applyNumberFormat="1" applyFont="1" applyFill="1" applyBorder="1" applyAlignment="1">
      <alignment horizontal="right" vertical="center" wrapText="1" readingOrder="1"/>
    </xf>
    <xf numFmtId="179" fontId="15" fillId="11" borderId="74" xfId="0" applyNumberFormat="1" applyFont="1" applyFill="1" applyBorder="1" applyAlignment="1">
      <alignment horizontal="center" vertical="center" wrapText="1" readingOrder="1"/>
    </xf>
    <xf numFmtId="0" fontId="15" fillId="11" borderId="36" xfId="0" applyFont="1" applyFill="1" applyBorder="1" applyAlignment="1">
      <alignment horizontal="center" vertical="center" wrapText="1" readingOrder="1"/>
    </xf>
    <xf numFmtId="0" fontId="8" fillId="0" borderId="0" xfId="0" applyFont="1">
      <alignment vertical="center"/>
    </xf>
    <xf numFmtId="0" fontId="10"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8" fillId="0" borderId="0" xfId="0" applyFont="1" applyBorder="1">
      <alignment vertical="center"/>
    </xf>
    <xf numFmtId="0" fontId="23" fillId="0" borderId="0" xfId="0" applyFont="1" applyBorder="1">
      <alignment vertical="center"/>
    </xf>
    <xf numFmtId="0" fontId="21" fillId="0" borderId="0" xfId="0" applyFont="1" applyBorder="1" applyAlignment="1">
      <alignment vertical="center" wrapText="1"/>
    </xf>
    <xf numFmtId="0" fontId="21" fillId="0" borderId="0" xfId="0" applyFont="1" applyBorder="1" applyAlignment="1">
      <alignment vertical="center"/>
    </xf>
    <xf numFmtId="0" fontId="8" fillId="0" borderId="0" xfId="0" applyFont="1" applyBorder="1" applyAlignment="1">
      <alignment vertical="center"/>
    </xf>
    <xf numFmtId="0" fontId="11" fillId="0" borderId="0" xfId="0" applyFont="1" applyBorder="1" applyAlignment="1">
      <alignment vertical="center"/>
    </xf>
    <xf numFmtId="0" fontId="0" fillId="0" borderId="0" xfId="0" applyAlignment="1">
      <alignment vertical="center"/>
    </xf>
    <xf numFmtId="0" fontId="21" fillId="0" borderId="0" xfId="0" applyFont="1" applyBorder="1">
      <alignment vertical="center"/>
    </xf>
    <xf numFmtId="0" fontId="21" fillId="0" borderId="0" xfId="0" applyFont="1">
      <alignment vertical="center"/>
    </xf>
    <xf numFmtId="0" fontId="18" fillId="0" borderId="0" xfId="0" applyFont="1" applyBorder="1">
      <alignment vertical="center"/>
    </xf>
    <xf numFmtId="0" fontId="18" fillId="0" borderId="0" xfId="0" applyFont="1" applyBorder="1" applyAlignment="1">
      <alignment vertical="center" wrapText="1"/>
    </xf>
    <xf numFmtId="0" fontId="18" fillId="0" borderId="0" xfId="0" applyFont="1" applyBorder="1" applyAlignment="1">
      <alignment vertical="center"/>
    </xf>
    <xf numFmtId="0" fontId="0" fillId="0" borderId="0" xfId="0" applyBorder="1">
      <alignment vertical="center"/>
    </xf>
    <xf numFmtId="3" fontId="18" fillId="0" borderId="0" xfId="0" applyNumberFormat="1" applyFont="1" applyBorder="1" applyAlignment="1">
      <alignment vertical="center"/>
    </xf>
    <xf numFmtId="0" fontId="21" fillId="0" borderId="79" xfId="0" applyFont="1" applyBorder="1" applyAlignment="1">
      <alignment vertical="center"/>
    </xf>
    <xf numFmtId="0" fontId="8" fillId="0" borderId="80" xfId="0" applyFont="1" applyBorder="1" applyAlignment="1">
      <alignment vertical="center"/>
    </xf>
    <xf numFmtId="0" fontId="23" fillId="0" borderId="80" xfId="0" applyFont="1" applyBorder="1" applyAlignment="1">
      <alignment vertical="center"/>
    </xf>
    <xf numFmtId="0" fontId="18" fillId="0" borderId="80" xfId="0" applyFont="1" applyBorder="1" applyAlignment="1">
      <alignment vertical="center"/>
    </xf>
    <xf numFmtId="0" fontId="18" fillId="0" borderId="81" xfId="0" applyFont="1" applyBorder="1" applyAlignment="1">
      <alignment vertical="center"/>
    </xf>
    <xf numFmtId="0" fontId="7" fillId="0" borderId="82" xfId="0" applyFont="1" applyBorder="1">
      <alignment vertical="center"/>
    </xf>
    <xf numFmtId="0" fontId="7" fillId="0" borderId="0" xfId="0" applyFont="1" applyBorder="1">
      <alignment vertical="center"/>
    </xf>
    <xf numFmtId="0" fontId="7" fillId="0" borderId="83" xfId="0" applyFont="1" applyBorder="1">
      <alignment vertical="center"/>
    </xf>
    <xf numFmtId="0" fontId="0" fillId="0" borderId="0" xfId="0" applyFont="1">
      <alignment vertical="center"/>
    </xf>
    <xf numFmtId="0" fontId="19" fillId="0" borderId="82" xfId="0" applyFont="1" applyBorder="1">
      <alignment vertical="center"/>
    </xf>
    <xf numFmtId="0" fontId="19" fillId="0" borderId="0" xfId="0" applyFont="1" applyBorder="1">
      <alignment vertical="center"/>
    </xf>
    <xf numFmtId="0" fontId="19" fillId="0" borderId="83" xfId="0" applyFont="1" applyBorder="1">
      <alignment vertical="center"/>
    </xf>
    <xf numFmtId="0" fontId="24" fillId="0" borderId="0" xfId="0" applyFont="1" applyBorder="1">
      <alignment vertical="center"/>
    </xf>
    <xf numFmtId="0" fontId="25" fillId="0" borderId="0" xfId="0" applyFont="1" applyBorder="1">
      <alignment vertical="center"/>
    </xf>
    <xf numFmtId="0" fontId="26" fillId="0" borderId="0" xfId="0" applyFont="1" applyBorder="1">
      <alignment vertical="center"/>
    </xf>
    <xf numFmtId="0" fontId="19" fillId="0" borderId="84" xfId="0" applyFont="1" applyBorder="1">
      <alignment vertical="center"/>
    </xf>
    <xf numFmtId="0" fontId="19" fillId="0" borderId="85" xfId="0" applyFont="1" applyBorder="1">
      <alignment vertical="center"/>
    </xf>
    <xf numFmtId="0" fontId="19" fillId="0" borderId="86" xfId="0" applyFont="1" applyBorder="1">
      <alignment vertical="center"/>
    </xf>
    <xf numFmtId="0" fontId="27" fillId="0" borderId="0" xfId="0" applyFont="1">
      <alignment vertical="center"/>
    </xf>
    <xf numFmtId="0" fontId="0" fillId="0" borderId="87" xfId="0" applyBorder="1">
      <alignment vertical="center"/>
    </xf>
    <xf numFmtId="0" fontId="0" fillId="0" borderId="88" xfId="0" applyBorder="1">
      <alignment vertical="center"/>
    </xf>
    <xf numFmtId="0" fontId="20" fillId="0" borderId="88" xfId="0" applyFont="1" applyBorder="1">
      <alignment vertical="center"/>
    </xf>
    <xf numFmtId="0" fontId="0" fillId="0" borderId="89" xfId="0" applyBorder="1">
      <alignment vertical="center"/>
    </xf>
    <xf numFmtId="0" fontId="0" fillId="0" borderId="90" xfId="0" applyBorder="1">
      <alignment vertical="center"/>
    </xf>
    <xf numFmtId="0" fontId="20" fillId="0" borderId="0" xfId="0" applyFont="1"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95" xfId="0" applyBorder="1">
      <alignment vertical="center"/>
    </xf>
    <xf numFmtId="0" fontId="8" fillId="0" borderId="96" xfId="0" applyFont="1" applyBorder="1">
      <alignment vertical="center"/>
    </xf>
    <xf numFmtId="0" fontId="8" fillId="0" borderId="97" xfId="0" applyFont="1" applyBorder="1">
      <alignment vertical="center"/>
    </xf>
    <xf numFmtId="0" fontId="21" fillId="0" borderId="97" xfId="0" applyFont="1" applyBorder="1">
      <alignment vertical="center"/>
    </xf>
    <xf numFmtId="0" fontId="0" fillId="0" borderId="97" xfId="0" applyBorder="1">
      <alignment vertical="center"/>
    </xf>
    <xf numFmtId="0" fontId="0" fillId="0" borderId="98" xfId="0" applyBorder="1">
      <alignment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28" fillId="0" borderId="0" xfId="0" applyFont="1" applyBorder="1" applyAlignment="1">
      <alignment vertical="center"/>
    </xf>
    <xf numFmtId="0" fontId="20" fillId="0" borderId="0" xfId="0" applyFont="1" applyBorder="1" applyAlignment="1">
      <alignment vertical="center"/>
    </xf>
    <xf numFmtId="0" fontId="29" fillId="0" borderId="0" xfId="0" applyFont="1" applyBorder="1" applyAlignment="1">
      <alignment vertical="center"/>
    </xf>
    <xf numFmtId="0" fontId="30" fillId="0" borderId="0" xfId="0" applyFont="1" applyBorder="1">
      <alignment vertical="center"/>
    </xf>
    <xf numFmtId="0" fontId="31" fillId="0" borderId="0" xfId="0" applyFont="1" applyBorder="1">
      <alignment vertical="center"/>
    </xf>
    <xf numFmtId="0" fontId="32" fillId="0" borderId="0" xfId="0" applyFont="1" applyBorder="1" applyAlignment="1">
      <alignment vertical="center"/>
    </xf>
    <xf numFmtId="38" fontId="2" fillId="0" borderId="1" xfId="1" applyFont="1" applyFill="1" applyBorder="1">
      <alignment vertical="center"/>
    </xf>
    <xf numFmtId="0" fontId="9" fillId="0" borderId="7" xfId="0" applyFont="1" applyFill="1" applyBorder="1">
      <alignment vertical="center"/>
    </xf>
    <xf numFmtId="38" fontId="2" fillId="5" borderId="110" xfId="1" applyFont="1" applyFill="1" applyBorder="1">
      <alignment vertical="center"/>
    </xf>
    <xf numFmtId="38" fontId="2" fillId="5" borderId="111" xfId="1" applyFont="1" applyFill="1" applyBorder="1">
      <alignment vertical="center"/>
    </xf>
    <xf numFmtId="38" fontId="2" fillId="5" borderId="112" xfId="1" applyFont="1" applyFill="1" applyBorder="1">
      <alignment vertical="center"/>
    </xf>
    <xf numFmtId="0" fontId="11" fillId="0" borderId="0" xfId="0" applyFont="1" applyFill="1">
      <alignment vertical="center"/>
    </xf>
    <xf numFmtId="38" fontId="2" fillId="0" borderId="110" xfId="1" applyFont="1" applyFill="1" applyBorder="1">
      <alignment vertical="center"/>
    </xf>
    <xf numFmtId="38" fontId="2" fillId="0" borderId="111" xfId="1" applyFont="1" applyFill="1" applyBorder="1">
      <alignment vertical="center"/>
    </xf>
    <xf numFmtId="38" fontId="2" fillId="0" borderId="112" xfId="1" applyFont="1" applyFill="1" applyBorder="1">
      <alignment vertical="center"/>
    </xf>
    <xf numFmtId="38" fontId="4" fillId="0" borderId="128" xfId="0" applyNumberFormat="1" applyFont="1" applyFill="1" applyBorder="1">
      <alignment vertical="center"/>
    </xf>
    <xf numFmtId="38" fontId="4" fillId="0" borderId="129" xfId="0" applyNumberFormat="1" applyFont="1" applyFill="1" applyBorder="1">
      <alignment vertical="center"/>
    </xf>
    <xf numFmtId="38" fontId="4" fillId="0" borderId="32" xfId="0" applyNumberFormat="1" applyFont="1" applyFill="1" applyBorder="1">
      <alignment vertical="center"/>
    </xf>
    <xf numFmtId="38" fontId="4" fillId="0" borderId="130" xfId="0" applyNumberFormat="1" applyFont="1" applyFill="1" applyBorder="1">
      <alignment vertical="center"/>
    </xf>
    <xf numFmtId="38" fontId="5" fillId="0" borderId="6" xfId="1" applyFont="1" applyFill="1" applyBorder="1">
      <alignment vertical="center"/>
    </xf>
    <xf numFmtId="38" fontId="5" fillId="0" borderId="15" xfId="1" applyFont="1" applyFill="1" applyBorder="1">
      <alignment vertical="center"/>
    </xf>
    <xf numFmtId="38" fontId="5" fillId="0" borderId="21" xfId="1" applyFont="1" applyFill="1" applyBorder="1">
      <alignment vertical="center"/>
    </xf>
    <xf numFmtId="0" fontId="2" fillId="0" borderId="0" xfId="0" applyFont="1" applyBorder="1" applyAlignment="1">
      <alignment vertical="center" wrapText="1"/>
    </xf>
    <xf numFmtId="0" fontId="7" fillId="0" borderId="6" xfId="0" applyFont="1" applyBorder="1" applyAlignment="1">
      <alignment vertical="center"/>
    </xf>
    <xf numFmtId="0" fontId="7" fillId="0" borderId="8" xfId="0" applyFont="1" applyBorder="1" applyAlignment="1">
      <alignment vertical="center"/>
    </xf>
    <xf numFmtId="180" fontId="7" fillId="0" borderId="6" xfId="0" applyNumberFormat="1" applyFont="1" applyBorder="1" applyAlignment="1">
      <alignment vertical="center"/>
    </xf>
    <xf numFmtId="180" fontId="7" fillId="0" borderId="134" xfId="0" applyNumberFormat="1" applyFont="1" applyBorder="1" applyAlignment="1">
      <alignment vertical="center"/>
    </xf>
    <xf numFmtId="0" fontId="7" fillId="0" borderId="4" xfId="0" applyFont="1" applyBorder="1" applyAlignment="1">
      <alignment vertical="center"/>
    </xf>
    <xf numFmtId="184" fontId="0" fillId="0" borderId="131" xfId="0" applyNumberFormat="1" applyBorder="1" applyAlignment="1">
      <alignment horizontal="center" vertical="center"/>
    </xf>
    <xf numFmtId="184" fontId="0" fillId="0" borderId="132" xfId="0" applyNumberFormat="1" applyBorder="1" applyAlignment="1">
      <alignment horizontal="center" vertical="center"/>
    </xf>
    <xf numFmtId="184" fontId="0" fillId="0" borderId="133" xfId="0" applyNumberFormat="1" applyBorder="1" applyAlignment="1">
      <alignment horizontal="center" vertical="center"/>
    </xf>
    <xf numFmtId="184" fontId="0" fillId="0" borderId="2" xfId="0" applyNumberFormat="1" applyBorder="1" applyAlignment="1">
      <alignment horizontal="center" vertical="center"/>
    </xf>
    <xf numFmtId="0" fontId="2" fillId="0" borderId="5" xfId="0" applyFont="1" applyBorder="1" applyAlignment="1">
      <alignment horizontal="center" vertical="center" wrapText="1"/>
    </xf>
    <xf numFmtId="0" fontId="0" fillId="0" borderId="0" xfId="0" applyAlignment="1">
      <alignment vertical="center" shrinkToFit="1"/>
    </xf>
    <xf numFmtId="0" fontId="0" fillId="0" borderId="8" xfId="0" applyBorder="1" applyAlignment="1">
      <alignment horizontal="center" vertical="center" shrinkToFit="1"/>
    </xf>
    <xf numFmtId="0" fontId="2" fillId="0" borderId="1" xfId="0" applyFont="1" applyBorder="1" applyAlignment="1">
      <alignment vertical="center" wrapText="1"/>
    </xf>
    <xf numFmtId="0" fontId="0" fillId="0" borderId="1" xfId="0" applyBorder="1" applyAlignment="1">
      <alignment vertical="center" wrapText="1"/>
    </xf>
    <xf numFmtId="0" fontId="4" fillId="0" borderId="5" xfId="0" applyFont="1" applyBorder="1" applyAlignment="1">
      <alignment horizontal="center" vertical="center" wrapText="1"/>
    </xf>
    <xf numFmtId="184" fontId="4" fillId="0" borderId="5" xfId="0" applyNumberFormat="1" applyFont="1" applyBorder="1" applyAlignment="1">
      <alignment horizontal="center" vertical="center" wrapText="1"/>
    </xf>
    <xf numFmtId="184" fontId="4" fillId="0" borderId="132"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shrinkToFit="1"/>
    </xf>
    <xf numFmtId="0" fontId="8" fillId="0" borderId="0" xfId="0" applyFont="1" applyAlignment="1">
      <alignment horizontal="right" vertical="center"/>
    </xf>
    <xf numFmtId="38" fontId="6" fillId="0" borderId="1" xfId="1" applyFont="1" applyFill="1" applyBorder="1">
      <alignment vertical="center"/>
    </xf>
    <xf numFmtId="184" fontId="4" fillId="0" borderId="2" xfId="0" applyNumberFormat="1" applyFont="1" applyBorder="1" applyAlignment="1">
      <alignment horizontal="center" vertical="center" wrapText="1"/>
    </xf>
    <xf numFmtId="38" fontId="6" fillId="0" borderId="6" xfId="1" applyFont="1" applyFill="1" applyBorder="1">
      <alignment vertical="center"/>
    </xf>
    <xf numFmtId="184" fontId="4" fillId="0" borderId="126" xfId="0" applyNumberFormat="1" applyFont="1" applyBorder="1" applyAlignment="1">
      <alignment horizontal="center" vertical="center" wrapText="1"/>
    </xf>
    <xf numFmtId="38" fontId="6" fillId="0" borderId="7" xfId="1" applyFont="1" applyFill="1" applyBorder="1">
      <alignment vertical="center"/>
    </xf>
    <xf numFmtId="184" fontId="4" fillId="0" borderId="131" xfId="0" applyNumberFormat="1" applyFont="1" applyBorder="1" applyAlignment="1">
      <alignment horizontal="center" vertical="center" wrapText="1"/>
    </xf>
    <xf numFmtId="184" fontId="4" fillId="0" borderId="133" xfId="0" applyNumberFormat="1" applyFont="1" applyBorder="1" applyAlignment="1">
      <alignment horizontal="center" vertical="center" wrapText="1"/>
    </xf>
    <xf numFmtId="38" fontId="6" fillId="0" borderId="15" xfId="1" applyFont="1" applyFill="1" applyBorder="1">
      <alignment vertical="center"/>
    </xf>
    <xf numFmtId="38" fontId="6" fillId="0" borderId="21" xfId="1" applyFont="1" applyFill="1" applyBorder="1">
      <alignment vertical="center"/>
    </xf>
    <xf numFmtId="0" fontId="0" fillId="0" borderId="0" xfId="0" applyNumberFormat="1" applyAlignment="1">
      <alignment vertical="center" shrinkToFit="1"/>
    </xf>
    <xf numFmtId="0" fontId="0" fillId="0" borderId="0" xfId="0" applyNumberFormat="1" applyAlignment="1">
      <alignment horizontal="center" vertical="center" shrinkToFit="1"/>
    </xf>
    <xf numFmtId="38" fontId="2" fillId="0" borderId="135" xfId="1" applyFont="1" applyFill="1" applyBorder="1">
      <alignment vertical="center"/>
    </xf>
    <xf numFmtId="38" fontId="2" fillId="0" borderId="29" xfId="1" applyFont="1" applyFill="1" applyBorder="1">
      <alignment vertical="center"/>
    </xf>
    <xf numFmtId="3" fontId="0" fillId="0" borderId="0" xfId="0" applyNumberFormat="1">
      <alignment vertical="center"/>
    </xf>
    <xf numFmtId="0" fontId="0" fillId="0" borderId="0" xfId="0" applyFill="1" applyBorder="1">
      <alignment vertical="center"/>
    </xf>
    <xf numFmtId="0" fontId="0" fillId="0" borderId="91" xfId="0" applyFill="1" applyBorder="1">
      <alignment vertical="center"/>
    </xf>
    <xf numFmtId="0" fontId="20" fillId="0" borderId="0" xfId="0" applyFont="1" applyFill="1" applyBorder="1">
      <alignment vertical="center"/>
    </xf>
    <xf numFmtId="0" fontId="5" fillId="2" borderId="6" xfId="0" applyFont="1" applyFill="1" applyBorder="1" applyProtection="1">
      <alignment vertical="center"/>
      <protection locked="0"/>
    </xf>
    <xf numFmtId="0" fontId="5" fillId="2" borderId="6" xfId="0" applyFont="1" applyFill="1" applyBorder="1" applyAlignment="1" applyProtection="1">
      <alignment horizontal="center" vertical="center"/>
      <protection locked="0"/>
    </xf>
    <xf numFmtId="38" fontId="5" fillId="2" borderId="6" xfId="1" applyFont="1" applyFill="1" applyBorder="1" applyProtection="1">
      <alignment vertical="center"/>
      <protection locked="0"/>
    </xf>
    <xf numFmtId="180" fontId="5" fillId="2" borderId="6" xfId="0" applyNumberFormat="1" applyFont="1" applyFill="1" applyBorder="1" applyAlignment="1" applyProtection="1">
      <alignment horizontal="center" vertical="center" shrinkToFit="1"/>
      <protection locked="0"/>
    </xf>
    <xf numFmtId="180" fontId="5" fillId="2" borderId="8" xfId="0" applyNumberFormat="1" applyFont="1" applyFill="1" applyBorder="1" applyAlignment="1" applyProtection="1">
      <alignment horizontal="center" vertical="center" shrinkToFit="1"/>
      <protection locked="0"/>
    </xf>
    <xf numFmtId="38" fontId="6" fillId="2" borderId="1" xfId="1" applyFont="1" applyFill="1" applyBorder="1" applyProtection="1">
      <alignment vertical="center"/>
      <protection locked="0"/>
    </xf>
    <xf numFmtId="38" fontId="6" fillId="2" borderId="6" xfId="1" applyFont="1" applyFill="1" applyBorder="1" applyProtection="1">
      <alignment vertical="center"/>
      <protection locked="0"/>
    </xf>
    <xf numFmtId="38" fontId="6" fillId="2" borderId="15" xfId="1" applyFont="1" applyFill="1" applyBorder="1" applyProtection="1">
      <alignment vertical="center"/>
      <protection locked="0"/>
    </xf>
    <xf numFmtId="38" fontId="6" fillId="2" borderId="21" xfId="1" applyFont="1" applyFill="1" applyBorder="1" applyProtection="1">
      <alignment vertical="center"/>
      <protection locked="0"/>
    </xf>
    <xf numFmtId="38" fontId="6" fillId="2" borderId="7" xfId="1" applyFont="1" applyFill="1" applyBorder="1" applyProtection="1">
      <alignment vertical="center"/>
      <protection locked="0"/>
    </xf>
    <xf numFmtId="38" fontId="2" fillId="2" borderId="1" xfId="1" applyFont="1" applyFill="1" applyBorder="1" applyProtection="1">
      <alignment vertical="center"/>
      <protection locked="0"/>
    </xf>
    <xf numFmtId="38" fontId="5" fillId="2" borderId="1" xfId="1" applyFont="1" applyFill="1" applyBorder="1" applyProtection="1">
      <alignment vertical="center"/>
      <protection locked="0"/>
    </xf>
    <xf numFmtId="38" fontId="5" fillId="2" borderId="15" xfId="1" applyFont="1" applyFill="1" applyBorder="1" applyProtection="1">
      <alignment vertical="center"/>
      <protection locked="0"/>
    </xf>
    <xf numFmtId="38" fontId="5" fillId="2" borderId="21" xfId="1" applyFont="1" applyFill="1" applyBorder="1" applyProtection="1">
      <alignment vertical="center"/>
      <protection locked="0"/>
    </xf>
    <xf numFmtId="38" fontId="5" fillId="0" borderId="9" xfId="1" applyFont="1" applyFill="1" applyBorder="1">
      <alignment vertical="center"/>
    </xf>
    <xf numFmtId="38" fontId="5" fillId="0" borderId="0" xfId="1" applyFont="1" applyFill="1" applyBorder="1">
      <alignment vertical="center"/>
    </xf>
    <xf numFmtId="38" fontId="5" fillId="0" borderId="2" xfId="1" applyFont="1" applyFill="1" applyBorder="1">
      <alignment vertical="center"/>
    </xf>
    <xf numFmtId="38" fontId="5" fillId="0" borderId="4" xfId="1" applyFont="1" applyFill="1" applyBorder="1">
      <alignment vertical="center"/>
    </xf>
    <xf numFmtId="38" fontId="0" fillId="0" borderId="9" xfId="1" applyFont="1" applyFill="1" applyBorder="1">
      <alignment vertical="center"/>
    </xf>
    <xf numFmtId="38" fontId="0" fillId="0" borderId="0" xfId="1" applyFont="1" applyFill="1" applyBorder="1">
      <alignment vertical="center"/>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vertical="center" wrapText="1"/>
    </xf>
    <xf numFmtId="0" fontId="2" fillId="0" borderId="13"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36" fillId="0" borderId="2" xfId="0" applyFont="1" applyBorder="1" applyAlignment="1">
      <alignment horizontal="center" vertical="center"/>
    </xf>
    <xf numFmtId="0" fontId="36" fillId="0" borderId="4" xfId="0" applyFont="1" applyBorder="1" applyAlignment="1">
      <alignment horizontal="center" vertical="center"/>
    </xf>
    <xf numFmtId="0" fontId="36" fillId="0" borderId="9" xfId="0" applyFont="1" applyBorder="1" applyAlignment="1">
      <alignment horizontal="center" vertical="center"/>
    </xf>
    <xf numFmtId="0" fontId="36" fillId="0" borderId="0" xfId="0" applyFont="1" applyAlignment="1">
      <alignment horizontal="center" vertical="center"/>
    </xf>
    <xf numFmtId="0" fontId="36" fillId="0" borderId="0" xfId="0" applyFont="1" applyBorder="1" applyAlignment="1">
      <alignment horizontal="center" vertical="center"/>
    </xf>
    <xf numFmtId="0" fontId="36" fillId="0" borderId="10" xfId="0" applyFont="1" applyBorder="1" applyAlignment="1">
      <alignment horizontal="center" vertical="center"/>
    </xf>
    <xf numFmtId="0" fontId="36" fillId="0" borderId="17" xfId="0" applyFont="1" applyBorder="1" applyAlignment="1">
      <alignment horizontal="center" vertical="center"/>
    </xf>
    <xf numFmtId="180" fontId="5" fillId="2" borderId="2" xfId="0" applyNumberFormat="1" applyFont="1" applyFill="1" applyBorder="1" applyAlignment="1" applyProtection="1">
      <alignment vertical="center" shrinkToFit="1"/>
      <protection locked="0"/>
    </xf>
    <xf numFmtId="180" fontId="0" fillId="0" borderId="9" xfId="0" applyNumberFormat="1" applyBorder="1" applyAlignment="1" applyProtection="1">
      <alignment vertical="center" shrinkToFit="1"/>
      <protection locked="0"/>
    </xf>
    <xf numFmtId="180" fontId="0" fillId="0" borderId="10" xfId="0" applyNumberFormat="1" applyBorder="1" applyAlignment="1" applyProtection="1">
      <alignment vertical="center" shrinkToFit="1"/>
      <protection locked="0"/>
    </xf>
    <xf numFmtId="0" fontId="0" fillId="0" borderId="4" xfId="0" applyNumberFormat="1" applyBorder="1" applyAlignment="1">
      <alignment horizontal="center" vertical="center" shrinkToFit="1"/>
    </xf>
    <xf numFmtId="0" fontId="0" fillId="0" borderId="0" xfId="0" applyNumberFormat="1" applyBorder="1" applyAlignment="1">
      <alignment horizontal="center" vertical="center" shrinkToFit="1"/>
    </xf>
    <xf numFmtId="0" fontId="0" fillId="0" borderId="17" xfId="0" applyNumberFormat="1" applyBorder="1" applyAlignment="1">
      <alignment horizontal="center" vertical="center" shrinkToFit="1"/>
    </xf>
    <xf numFmtId="180" fontId="5" fillId="2" borderId="3" xfId="0" applyNumberFormat="1" applyFont="1" applyFill="1" applyBorder="1" applyAlignment="1" applyProtection="1">
      <alignment vertical="center" shrinkToFit="1"/>
      <protection locked="0"/>
    </xf>
    <xf numFmtId="180" fontId="0" fillId="0" borderId="16" xfId="0" applyNumberFormat="1" applyBorder="1" applyAlignment="1" applyProtection="1">
      <alignment vertical="center" shrinkToFit="1"/>
      <protection locked="0"/>
    </xf>
    <xf numFmtId="180" fontId="0" fillId="0" borderId="11" xfId="0" applyNumberFormat="1" applyBorder="1" applyAlignment="1" applyProtection="1">
      <alignment vertical="center" shrinkToFit="1"/>
      <protection locked="0"/>
    </xf>
    <xf numFmtId="0" fontId="5" fillId="2" borderId="2" xfId="0" applyFont="1" applyFill="1"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3" xfId="0" applyBorder="1" applyAlignment="1">
      <alignment vertical="center"/>
    </xf>
    <xf numFmtId="0" fontId="0" fillId="0" borderId="16"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38" fontId="5" fillId="0" borderId="2" xfId="1" applyFont="1"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NumberFormat="1" applyBorder="1" applyAlignment="1">
      <alignment horizontal="center" vertical="center" shrinkToFit="1"/>
    </xf>
    <xf numFmtId="183" fontId="11" fillId="0" borderId="12" xfId="0" applyNumberFormat="1" applyFont="1" applyBorder="1" applyAlignment="1">
      <alignment horizontal="center" vertical="center"/>
    </xf>
    <xf numFmtId="0" fontId="11" fillId="0" borderId="12" xfId="0" applyFont="1" applyBorder="1" applyAlignment="1">
      <alignment horizontal="center" vertical="center"/>
    </xf>
    <xf numFmtId="183" fontId="11" fillId="0" borderId="12" xfId="0" applyNumberFormat="1" applyFont="1" applyFill="1" applyBorder="1" applyAlignment="1">
      <alignment horizontal="center" vertical="center"/>
    </xf>
    <xf numFmtId="0" fontId="11" fillId="0" borderId="12" xfId="0" applyFont="1" applyFill="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117" xfId="0" applyFont="1" applyFill="1" applyBorder="1" applyAlignment="1" applyProtection="1">
      <alignment horizontal="center" vertical="center"/>
      <protection locked="0"/>
    </xf>
    <xf numFmtId="0" fontId="11" fillId="0" borderId="1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1" xfId="0" applyFont="1" applyFill="1" applyBorder="1" applyAlignment="1">
      <alignment horizontal="center" vertical="center"/>
    </xf>
    <xf numFmtId="38" fontId="11" fillId="0" borderId="1" xfId="1" applyFont="1" applyBorder="1" applyAlignment="1">
      <alignment horizontal="right" vertical="center"/>
    </xf>
    <xf numFmtId="0" fontId="11" fillId="0" borderId="32" xfId="0" applyFont="1" applyBorder="1" applyAlignment="1">
      <alignment horizontal="center" vertical="center"/>
    </xf>
    <xf numFmtId="49" fontId="11" fillId="0" borderId="15"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11" fillId="0" borderId="21" xfId="0" applyNumberFormat="1" applyFont="1" applyBorder="1" applyAlignment="1">
      <alignment horizontal="center" vertical="center"/>
    </xf>
    <xf numFmtId="0" fontId="11" fillId="0" borderId="117" xfId="0" applyFont="1" applyBorder="1" applyAlignment="1">
      <alignment horizontal="center" vertical="center"/>
    </xf>
    <xf numFmtId="0" fontId="11" fillId="0" borderId="31" xfId="0" applyFont="1" applyBorder="1" applyAlignment="1">
      <alignment horizontal="center" vertical="center"/>
    </xf>
    <xf numFmtId="38" fontId="11" fillId="0" borderId="12" xfId="1" applyFont="1" applyBorder="1" applyAlignment="1">
      <alignment horizontal="right" vertical="center"/>
    </xf>
    <xf numFmtId="38" fontId="11" fillId="0" borderId="10" xfId="1" applyFont="1" applyBorder="1" applyAlignment="1">
      <alignment horizontal="right" vertical="center"/>
    </xf>
    <xf numFmtId="38" fontId="11" fillId="0" borderId="11" xfId="1" applyFont="1" applyBorder="1" applyAlignment="1">
      <alignment horizontal="right" vertical="center"/>
    </xf>
    <xf numFmtId="38" fontId="11" fillId="0" borderId="118" xfId="1" applyFont="1" applyFill="1" applyBorder="1" applyAlignment="1">
      <alignment horizontal="right" vertical="center"/>
    </xf>
    <xf numFmtId="38" fontId="11" fillId="0" borderId="119" xfId="1" applyFont="1" applyFill="1" applyBorder="1" applyAlignment="1">
      <alignment horizontal="right" vertical="center"/>
    </xf>
    <xf numFmtId="38" fontId="11" fillId="0" borderId="120" xfId="1" applyFont="1" applyFill="1" applyBorder="1" applyAlignment="1">
      <alignment horizontal="right" vertical="center"/>
    </xf>
    <xf numFmtId="38" fontId="6" fillId="2" borderId="1" xfId="1" applyFont="1" applyFill="1" applyBorder="1" applyAlignment="1" applyProtection="1">
      <alignment horizontal="right" vertical="center"/>
      <protection locked="0"/>
    </xf>
    <xf numFmtId="38" fontId="12" fillId="2" borderId="15" xfId="1" applyFont="1" applyFill="1" applyBorder="1" applyAlignment="1" applyProtection="1">
      <alignment horizontal="right" vertical="center"/>
      <protection locked="0"/>
    </xf>
    <xf numFmtId="38" fontId="12" fillId="2" borderId="1" xfId="1" applyFont="1" applyFill="1" applyBorder="1" applyAlignment="1" applyProtection="1">
      <alignment horizontal="right" vertical="center"/>
      <protection locked="0"/>
    </xf>
    <xf numFmtId="38" fontId="12" fillId="2" borderId="21" xfId="1" applyFont="1" applyFill="1" applyBorder="1" applyAlignment="1" applyProtection="1">
      <alignment horizontal="right" vertical="center"/>
      <protection locked="0"/>
    </xf>
    <xf numFmtId="38" fontId="6" fillId="2" borderId="29" xfId="1" applyFont="1" applyFill="1" applyBorder="1" applyAlignment="1" applyProtection="1">
      <alignment horizontal="right" vertical="center"/>
      <protection locked="0"/>
    </xf>
    <xf numFmtId="38" fontId="12" fillId="2" borderId="28" xfId="1" applyFont="1" applyFill="1" applyBorder="1" applyAlignment="1" applyProtection="1">
      <alignment horizontal="right" vertical="center"/>
      <protection locked="0"/>
    </xf>
    <xf numFmtId="38" fontId="12" fillId="2" borderId="29" xfId="1" applyFont="1" applyFill="1" applyBorder="1" applyAlignment="1" applyProtection="1">
      <alignment horizontal="right" vertical="center"/>
      <protection locked="0"/>
    </xf>
    <xf numFmtId="38" fontId="12" fillId="2" borderId="30" xfId="1" applyFont="1" applyFill="1" applyBorder="1" applyAlignment="1" applyProtection="1">
      <alignment horizontal="right" vertical="center"/>
      <protection locked="0"/>
    </xf>
    <xf numFmtId="38" fontId="6" fillId="2" borderId="30" xfId="1" applyFont="1" applyFill="1" applyBorder="1" applyAlignment="1" applyProtection="1">
      <alignment horizontal="right" vertical="center"/>
      <protection locked="0"/>
    </xf>
    <xf numFmtId="0" fontId="11" fillId="2" borderId="1"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38" fontId="6" fillId="2" borderId="28" xfId="1" applyFont="1" applyFill="1" applyBorder="1" applyAlignment="1" applyProtection="1">
      <alignment horizontal="right" vertical="center"/>
      <protection locked="0"/>
    </xf>
    <xf numFmtId="38" fontId="6" fillId="2" borderId="15" xfId="1" applyFont="1" applyFill="1" applyBorder="1" applyAlignment="1" applyProtection="1">
      <alignment horizontal="right" vertical="center"/>
      <protection locked="0"/>
    </xf>
    <xf numFmtId="38" fontId="6" fillId="2" borderId="21" xfId="1" applyFont="1" applyFill="1" applyBorder="1" applyAlignment="1" applyProtection="1">
      <alignment horizontal="right" vertical="center"/>
      <protection locked="0"/>
    </xf>
    <xf numFmtId="38" fontId="11" fillId="0" borderId="19" xfId="1" applyFont="1" applyBorder="1" applyAlignment="1">
      <alignment horizontal="right" vertical="center"/>
    </xf>
    <xf numFmtId="38" fontId="11" fillId="0" borderId="31" xfId="1" applyFont="1" applyFill="1" applyBorder="1" applyAlignment="1">
      <alignment horizontal="right" vertical="center"/>
    </xf>
    <xf numFmtId="38" fontId="11" fillId="0" borderId="32" xfId="1" applyFont="1" applyFill="1" applyBorder="1" applyAlignment="1">
      <alignment horizontal="right" vertical="center"/>
    </xf>
    <xf numFmtId="38" fontId="11" fillId="0" borderId="117" xfId="1" applyFont="1" applyFill="1" applyBorder="1" applyAlignment="1">
      <alignment horizontal="right" vertical="center"/>
    </xf>
    <xf numFmtId="38" fontId="11" fillId="6" borderId="19" xfId="1" applyFont="1" applyFill="1" applyBorder="1" applyAlignment="1">
      <alignment horizontal="right" vertical="center"/>
    </xf>
    <xf numFmtId="38" fontId="6" fillId="2" borderId="19" xfId="1" applyFont="1" applyFill="1" applyBorder="1" applyAlignment="1" applyProtection="1">
      <alignment horizontal="right" vertical="center"/>
      <protection locked="0"/>
    </xf>
    <xf numFmtId="38" fontId="12" fillId="5" borderId="18" xfId="1" applyFont="1" applyFill="1" applyBorder="1" applyAlignment="1">
      <alignment horizontal="right" vertical="center"/>
    </xf>
    <xf numFmtId="38" fontId="12" fillId="5" borderId="19" xfId="1" applyFont="1" applyFill="1" applyBorder="1" applyAlignment="1">
      <alignment horizontal="right" vertical="center"/>
    </xf>
    <xf numFmtId="38" fontId="12" fillId="5" borderId="20" xfId="1" applyFont="1" applyFill="1" applyBorder="1" applyAlignment="1">
      <alignment horizontal="right" vertical="center"/>
    </xf>
    <xf numFmtId="38" fontId="6" fillId="2" borderId="20" xfId="1" applyFont="1" applyFill="1" applyBorder="1" applyAlignment="1" applyProtection="1">
      <alignment horizontal="right" vertical="center"/>
      <protection locked="0"/>
    </xf>
    <xf numFmtId="0" fontId="11" fillId="0" borderId="1" xfId="0" applyFont="1" applyFill="1" applyBorder="1" applyAlignment="1" applyProtection="1">
      <alignment horizontal="left" vertical="center"/>
    </xf>
    <xf numFmtId="0" fontId="11" fillId="0" borderId="6" xfId="0" applyFont="1" applyFill="1" applyBorder="1" applyAlignment="1" applyProtection="1">
      <alignment horizontal="left" vertical="center"/>
    </xf>
    <xf numFmtId="38" fontId="6" fillId="2" borderId="18" xfId="1" applyFont="1" applyFill="1" applyBorder="1" applyAlignment="1" applyProtection="1">
      <alignment horizontal="right" vertical="center"/>
      <protection locked="0"/>
    </xf>
    <xf numFmtId="0" fontId="11" fillId="2" borderId="8" xfId="0" applyFont="1" applyFill="1" applyBorder="1" applyAlignment="1" applyProtection="1">
      <alignment horizontal="left" vertical="center"/>
      <protection locked="0"/>
    </xf>
    <xf numFmtId="38" fontId="6" fillId="2" borderId="109" xfId="1" applyFont="1" applyFill="1" applyBorder="1" applyAlignment="1" applyProtection="1">
      <alignment horizontal="right" vertical="center"/>
      <protection locked="0"/>
    </xf>
    <xf numFmtId="0" fontId="11" fillId="0" borderId="8" xfId="0" applyFont="1" applyBorder="1" applyAlignment="1">
      <alignment horizontal="center" vertical="center"/>
    </xf>
    <xf numFmtId="38" fontId="11" fillId="0" borderId="106" xfId="1" applyFont="1" applyBorder="1" applyAlignment="1">
      <alignment horizontal="right" vertical="center"/>
    </xf>
    <xf numFmtId="38" fontId="6" fillId="2" borderId="114" xfId="1" applyFont="1" applyFill="1" applyBorder="1" applyAlignment="1" applyProtection="1">
      <alignment horizontal="right" vertical="center"/>
      <protection locked="0"/>
    </xf>
    <xf numFmtId="38" fontId="11" fillId="2" borderId="116"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38" fontId="11" fillId="2" borderId="22" xfId="1" applyFont="1" applyFill="1" applyBorder="1" applyAlignment="1" applyProtection="1">
      <alignment horizontal="right" vertical="center"/>
      <protection locked="0"/>
    </xf>
    <xf numFmtId="38" fontId="11" fillId="0" borderId="115" xfId="1" applyFont="1" applyBorder="1" applyAlignment="1">
      <alignment horizontal="right" vertical="center"/>
    </xf>
    <xf numFmtId="38" fontId="6" fillId="2" borderId="26" xfId="1" applyFont="1" applyFill="1" applyBorder="1" applyAlignment="1" applyProtection="1">
      <alignment horizontal="right" vertical="center"/>
      <protection locked="0"/>
    </xf>
    <xf numFmtId="38" fontId="6" fillId="2" borderId="23" xfId="1" applyFont="1" applyFill="1" applyBorder="1" applyAlignment="1" applyProtection="1">
      <alignment horizontal="right" vertical="center"/>
      <protection locked="0"/>
    </xf>
    <xf numFmtId="38" fontId="11" fillId="2" borderId="113" xfId="1" applyFont="1" applyFill="1" applyBorder="1" applyAlignment="1" applyProtection="1">
      <alignment horizontal="right" vertical="center"/>
      <protection locked="0"/>
    </xf>
    <xf numFmtId="38" fontId="11" fillId="2" borderId="12" xfId="1" applyFont="1" applyFill="1" applyBorder="1" applyAlignment="1" applyProtection="1">
      <alignment horizontal="right" vertical="center"/>
      <protection locked="0"/>
    </xf>
    <xf numFmtId="38" fontId="11" fillId="2" borderId="121" xfId="1" applyFont="1" applyFill="1" applyBorder="1" applyAlignment="1" applyProtection="1">
      <alignment horizontal="right" vertical="center"/>
      <protection locked="0"/>
    </xf>
    <xf numFmtId="38" fontId="6" fillId="2" borderId="6" xfId="1" applyFont="1" applyFill="1" applyBorder="1" applyAlignment="1" applyProtection="1">
      <alignment horizontal="right" vertical="center"/>
      <protection locked="0"/>
    </xf>
    <xf numFmtId="38" fontId="11" fillId="2" borderId="15"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38" fontId="11" fillId="2" borderId="21" xfId="1" applyFont="1" applyFill="1" applyBorder="1" applyAlignment="1" applyProtection="1">
      <alignment horizontal="right" vertical="center"/>
      <protection locked="0"/>
    </xf>
    <xf numFmtId="38" fontId="6" fillId="2" borderId="7" xfId="1" applyFont="1" applyFill="1" applyBorder="1" applyAlignment="1" applyProtection="1">
      <alignment horizontal="right" vertical="center"/>
      <protection locked="0"/>
    </xf>
    <xf numFmtId="0" fontId="11" fillId="2" borderId="2"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38" fontId="6" fillId="2" borderId="116" xfId="1" applyFont="1" applyFill="1" applyBorder="1" applyAlignment="1" applyProtection="1">
      <alignment horizontal="right" vertical="center"/>
      <protection locked="0"/>
    </xf>
    <xf numFmtId="38" fontId="6" fillId="2" borderId="5" xfId="1" applyFont="1" applyFill="1" applyBorder="1" applyAlignment="1" applyProtection="1">
      <alignment horizontal="right" vertical="center"/>
      <protection locked="0"/>
    </xf>
    <xf numFmtId="38" fontId="6" fillId="2" borderId="22" xfId="1" applyFont="1" applyFill="1" applyBorder="1" applyAlignment="1" applyProtection="1">
      <alignment horizontal="right" vertical="center"/>
      <protection locked="0"/>
    </xf>
    <xf numFmtId="0" fontId="11" fillId="2" borderId="23" xfId="0" applyFont="1" applyFill="1" applyBorder="1" applyAlignment="1" applyProtection="1">
      <alignment horizontal="left" vertical="center"/>
      <protection locked="0"/>
    </xf>
    <xf numFmtId="0" fontId="11" fillId="2" borderId="24" xfId="0" applyFont="1" applyFill="1" applyBorder="1" applyAlignment="1" applyProtection="1">
      <alignment horizontal="left" vertical="center"/>
      <protection locked="0"/>
    </xf>
    <xf numFmtId="38" fontId="6" fillId="2" borderId="25" xfId="1" applyFont="1" applyFill="1" applyBorder="1" applyAlignment="1" applyProtection="1">
      <alignment horizontal="right" vertical="center"/>
      <protection locked="0"/>
    </xf>
    <xf numFmtId="38" fontId="6" fillId="2" borderId="108" xfId="1" applyFont="1" applyFill="1" applyBorder="1" applyAlignment="1" applyProtection="1">
      <alignment horizontal="right" vertical="center"/>
      <protection locked="0"/>
    </xf>
    <xf numFmtId="38" fontId="6" fillId="2" borderId="27" xfId="1" applyFont="1" applyFill="1" applyBorder="1" applyAlignment="1" applyProtection="1">
      <alignment horizontal="right" vertical="center"/>
      <protection locked="0"/>
    </xf>
    <xf numFmtId="38" fontId="6" fillId="2" borderId="2" xfId="1" applyFont="1" applyFill="1" applyBorder="1" applyAlignment="1" applyProtection="1">
      <alignment horizontal="right" vertical="center"/>
      <protection locked="0"/>
    </xf>
    <xf numFmtId="38" fontId="33" fillId="2" borderId="122" xfId="1" applyFont="1" applyFill="1" applyBorder="1" applyAlignment="1" applyProtection="1">
      <alignment horizontal="right" vertical="center"/>
      <protection locked="0"/>
    </xf>
    <xf numFmtId="38" fontId="33" fillId="2" borderId="123" xfId="1" applyFont="1" applyFill="1" applyBorder="1" applyAlignment="1" applyProtection="1">
      <alignment horizontal="right" vertical="center"/>
      <protection locked="0"/>
    </xf>
    <xf numFmtId="38" fontId="33" fillId="2" borderId="124" xfId="1" applyFont="1" applyFill="1" applyBorder="1" applyAlignment="1" applyProtection="1">
      <alignment horizontal="right" vertical="center"/>
      <protection locked="0"/>
    </xf>
    <xf numFmtId="38" fontId="33" fillId="2" borderId="15" xfId="1" applyFont="1" applyFill="1" applyBorder="1" applyAlignment="1" applyProtection="1">
      <alignment horizontal="right" vertical="center"/>
      <protection locked="0"/>
    </xf>
    <xf numFmtId="38" fontId="33" fillId="2" borderId="1" xfId="1" applyFont="1" applyFill="1" applyBorder="1" applyAlignment="1" applyProtection="1">
      <alignment horizontal="right" vertical="center"/>
      <protection locked="0"/>
    </xf>
    <xf numFmtId="38" fontId="33" fillId="2" borderId="21" xfId="1" applyFont="1" applyFill="1" applyBorder="1" applyAlignment="1" applyProtection="1">
      <alignment horizontal="right" vertical="center"/>
      <protection locked="0"/>
    </xf>
    <xf numFmtId="38" fontId="6" fillId="4" borderId="1" xfId="1" applyFont="1" applyFill="1" applyBorder="1" applyAlignment="1">
      <alignment horizontal="right" vertical="center"/>
    </xf>
    <xf numFmtId="38" fontId="6" fillId="4" borderId="8" xfId="1" applyFont="1" applyFill="1" applyBorder="1" applyAlignment="1">
      <alignment horizontal="right" vertical="center"/>
    </xf>
    <xf numFmtId="38" fontId="6" fillId="4" borderId="125" xfId="1" applyFont="1" applyFill="1" applyBorder="1" applyAlignment="1">
      <alignment horizontal="right" vertical="center"/>
    </xf>
    <xf numFmtId="38" fontId="33" fillId="5" borderId="15" xfId="1" applyFont="1" applyFill="1" applyBorder="1" applyAlignment="1">
      <alignment horizontal="right" vertical="center"/>
    </xf>
    <xf numFmtId="38" fontId="33" fillId="5" borderId="1" xfId="1" applyFont="1" applyFill="1" applyBorder="1" applyAlignment="1">
      <alignment horizontal="right" vertical="center"/>
    </xf>
    <xf numFmtId="38" fontId="33" fillId="5" borderId="21" xfId="1" applyFont="1" applyFill="1" applyBorder="1" applyAlignment="1">
      <alignment horizontal="right" vertical="center"/>
    </xf>
    <xf numFmtId="0" fontId="11" fillId="0" borderId="8" xfId="0" applyFont="1" applyFill="1" applyBorder="1" applyAlignment="1" applyProtection="1">
      <alignment horizontal="left" vertical="center"/>
    </xf>
    <xf numFmtId="38" fontId="6" fillId="4" borderId="107" xfId="1" applyFont="1" applyFill="1" applyBorder="1" applyAlignment="1">
      <alignment horizontal="right" vertical="center"/>
    </xf>
    <xf numFmtId="38" fontId="6" fillId="4" borderId="7" xfId="1" applyFont="1" applyFill="1" applyBorder="1" applyAlignment="1">
      <alignment horizontal="right" vertical="center"/>
    </xf>
    <xf numFmtId="38" fontId="6" fillId="4" borderId="6" xfId="1" applyFont="1" applyFill="1" applyBorder="1" applyAlignment="1">
      <alignment horizontal="right" vertical="center"/>
    </xf>
    <xf numFmtId="182" fontId="11" fillId="0" borderId="127" xfId="0" applyNumberFormat="1" applyFont="1" applyBorder="1" applyAlignment="1">
      <alignment horizontal="center" vertical="center"/>
    </xf>
    <xf numFmtId="182" fontId="11" fillId="0" borderId="97" xfId="0" applyNumberFormat="1" applyFont="1" applyBorder="1" applyAlignment="1">
      <alignment horizontal="center" vertical="center"/>
    </xf>
    <xf numFmtId="182" fontId="11" fillId="0" borderId="98" xfId="0" applyNumberFormat="1" applyFont="1" applyBorder="1" applyAlignment="1">
      <alignment horizontal="center" vertical="center"/>
    </xf>
    <xf numFmtId="182" fontId="11" fillId="0" borderId="104" xfId="0" applyNumberFormat="1" applyFont="1" applyBorder="1" applyAlignment="1">
      <alignment horizontal="center" vertical="center"/>
    </xf>
    <xf numFmtId="182" fontId="11" fillId="0" borderId="102" xfId="0" applyNumberFormat="1" applyFont="1" applyBorder="1" applyAlignment="1">
      <alignment horizontal="center" vertical="center"/>
    </xf>
    <xf numFmtId="182" fontId="11" fillId="0" borderId="103" xfId="0" applyNumberFormat="1" applyFont="1" applyBorder="1" applyAlignment="1">
      <alignment horizontal="center" vertical="center"/>
    </xf>
    <xf numFmtId="182" fontId="11" fillId="0" borderId="126" xfId="0" applyNumberFormat="1" applyFont="1" applyBorder="1" applyAlignment="1">
      <alignment horizontal="center" vertical="center"/>
    </xf>
    <xf numFmtId="182" fontId="11" fillId="0" borderId="105" xfId="0" applyNumberFormat="1" applyFont="1" applyBorder="1" applyAlignment="1">
      <alignment horizontal="center" vertic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182" fontId="11" fillId="0" borderId="96" xfId="0" applyNumberFormat="1" applyFont="1" applyBorder="1" applyAlignment="1">
      <alignment horizontal="center" vertical="center"/>
    </xf>
    <xf numFmtId="182" fontId="11" fillId="0" borderId="101" xfId="0" applyNumberFormat="1" applyFont="1" applyBorder="1" applyAlignment="1">
      <alignment horizontal="center" vertical="center"/>
    </xf>
    <xf numFmtId="38" fontId="6" fillId="2" borderId="106" xfId="1" applyFont="1" applyFill="1" applyBorder="1" applyAlignment="1" applyProtection="1">
      <alignment horizontal="right" vertical="center"/>
      <protection locked="0"/>
    </xf>
    <xf numFmtId="38" fontId="33" fillId="5" borderId="113" xfId="1" applyFont="1" applyFill="1" applyBorder="1" applyAlignment="1">
      <alignment horizontal="right" vertical="center"/>
    </xf>
    <xf numFmtId="38" fontId="33" fillId="5" borderId="12" xfId="1" applyFont="1" applyFill="1" applyBorder="1" applyAlignment="1">
      <alignment horizontal="right" vertical="center"/>
    </xf>
    <xf numFmtId="38" fontId="33" fillId="5" borderId="121" xfId="1" applyFont="1" applyFill="1" applyBorder="1" applyAlignment="1">
      <alignment horizontal="right" vertical="center"/>
    </xf>
    <xf numFmtId="0" fontId="37" fillId="0" borderId="0" xfId="0" applyFont="1" applyBorder="1" applyAlignment="1">
      <alignment horizontal="left" vertical="center"/>
    </xf>
    <xf numFmtId="0" fontId="37" fillId="0" borderId="102" xfId="0" applyFont="1" applyBorder="1" applyAlignment="1">
      <alignment horizontal="left" vertical="center"/>
    </xf>
    <xf numFmtId="180" fontId="7" fillId="0" borderId="8" xfId="0" applyNumberFormat="1" applyFont="1" applyBorder="1" applyAlignment="1">
      <alignment horizontal="distributed" vertical="center"/>
    </xf>
    <xf numFmtId="0" fontId="7" fillId="0" borderId="78"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3" fontId="7" fillId="0" borderId="6" xfId="0" applyNumberFormat="1" applyFont="1" applyBorder="1" applyAlignment="1">
      <alignment horizontal="right" vertical="center"/>
    </xf>
    <xf numFmtId="0" fontId="7" fillId="0" borderId="8" xfId="0" applyNumberFormat="1" applyFont="1" applyBorder="1" applyAlignment="1">
      <alignment horizontal="right" vertical="center"/>
    </xf>
    <xf numFmtId="38" fontId="7" fillId="0" borderId="6" xfId="0" applyNumberFormat="1" applyFont="1" applyBorder="1" applyAlignment="1">
      <alignment horizontal="right" vertical="center"/>
    </xf>
    <xf numFmtId="0" fontId="7" fillId="0" borderId="8" xfId="0" applyFont="1" applyBorder="1" applyAlignment="1">
      <alignment horizontal="right" vertical="center"/>
    </xf>
    <xf numFmtId="0" fontId="20" fillId="0" borderId="8" xfId="0" applyFont="1" applyBorder="1" applyAlignment="1">
      <alignment horizontal="center" vertical="center"/>
    </xf>
    <xf numFmtId="0" fontId="20" fillId="0" borderId="75" xfId="0" applyFont="1" applyBorder="1" applyAlignment="1">
      <alignment horizontal="center" vertical="center"/>
    </xf>
    <xf numFmtId="0" fontId="0" fillId="2" borderId="8" xfId="0" applyFill="1" applyBorder="1" applyAlignment="1" applyProtection="1">
      <alignment horizontal="right" vertical="center"/>
      <protection locked="0"/>
    </xf>
    <xf numFmtId="38" fontId="0" fillId="0" borderId="6" xfId="0" applyNumberFormat="1" applyBorder="1" applyAlignment="1">
      <alignment horizontal="right" vertical="center"/>
    </xf>
    <xf numFmtId="0" fontId="0" fillId="0" borderId="8" xfId="0" applyBorder="1" applyAlignment="1">
      <alignment horizontal="right" vertical="center"/>
    </xf>
    <xf numFmtId="0" fontId="21" fillId="0" borderId="8" xfId="0" applyFont="1" applyBorder="1" applyAlignment="1">
      <alignment horizontal="center" vertical="center"/>
    </xf>
    <xf numFmtId="0" fontId="21" fillId="0" borderId="7" xfId="0" applyFont="1" applyBorder="1" applyAlignment="1">
      <alignment horizontal="center" vertical="center"/>
    </xf>
    <xf numFmtId="0" fontId="2" fillId="0" borderId="96"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126"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02" xfId="0" applyFont="1" applyBorder="1" applyAlignment="1">
      <alignment horizontal="center" vertical="center" wrapText="1"/>
    </xf>
    <xf numFmtId="0" fontId="2" fillId="0" borderId="105" xfId="0" applyFont="1" applyBorder="1" applyAlignment="1">
      <alignment horizontal="center" vertical="center" wrapText="1"/>
    </xf>
    <xf numFmtId="0" fontId="17" fillId="0" borderId="0" xfId="0" applyFont="1" applyAlignment="1">
      <alignment horizontal="center" vertical="center"/>
    </xf>
    <xf numFmtId="0" fontId="20" fillId="0" borderId="1" xfId="0" applyFont="1" applyBorder="1" applyAlignment="1">
      <alignment horizontal="center" vertical="center"/>
    </xf>
    <xf numFmtId="0" fontId="5" fillId="2" borderId="1" xfId="0" applyFont="1" applyFill="1" applyBorder="1" applyAlignment="1" applyProtection="1">
      <alignment horizontal="center" vertical="center"/>
      <protection locked="0"/>
    </xf>
    <xf numFmtId="0" fontId="11" fillId="0" borderId="7" xfId="0" applyFont="1" applyBorder="1" applyAlignment="1">
      <alignment horizontal="center" vertical="center"/>
    </xf>
    <xf numFmtId="0" fontId="21" fillId="0" borderId="6"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49" fontId="5" fillId="2" borderId="1" xfId="0" applyNumberFormat="1" applyFont="1" applyFill="1" applyBorder="1" applyAlignment="1" applyProtection="1">
      <alignment horizontal="center" vertical="center"/>
      <protection locked="0"/>
    </xf>
    <xf numFmtId="58" fontId="5" fillId="2" borderId="1" xfId="0" applyNumberFormat="1" applyFont="1" applyFill="1"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77"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7" fillId="2" borderId="8" xfId="0" applyFont="1" applyFill="1" applyBorder="1" applyAlignment="1" applyProtection="1">
      <alignment horizontal="right" vertical="center"/>
      <protection locked="0"/>
    </xf>
    <xf numFmtId="38" fontId="7" fillId="0" borderId="8" xfId="0" applyNumberFormat="1" applyFont="1" applyBorder="1" applyAlignment="1">
      <alignment horizontal="right" vertical="center"/>
    </xf>
    <xf numFmtId="38" fontId="0" fillId="0" borderId="8" xfId="0" applyNumberFormat="1" applyBorder="1" applyAlignment="1">
      <alignment horizontal="right" vertical="center" shrinkToFit="1"/>
    </xf>
    <xf numFmtId="0" fontId="0" fillId="0" borderId="8" xfId="0" applyBorder="1" applyAlignment="1">
      <alignment horizontal="right" vertical="center" shrinkToFit="1"/>
    </xf>
    <xf numFmtId="0" fontId="20" fillId="0" borderId="4" xfId="0" applyFont="1" applyBorder="1" applyAlignment="1">
      <alignment horizontal="center" vertical="center"/>
    </xf>
    <xf numFmtId="0" fontId="20" fillId="0" borderId="3" xfId="0" applyFont="1" applyBorder="1" applyAlignment="1">
      <alignment horizontal="center" vertical="center"/>
    </xf>
    <xf numFmtId="0" fontId="21" fillId="0" borderId="3" xfId="0" applyFont="1" applyBorder="1" applyAlignment="1">
      <alignment horizontal="center" vertical="center"/>
    </xf>
    <xf numFmtId="0" fontId="7" fillId="2" borderId="4" xfId="0" applyFont="1" applyFill="1" applyBorder="1" applyAlignment="1" applyProtection="1">
      <alignment horizontal="right" vertical="center"/>
      <protection locked="0"/>
    </xf>
    <xf numFmtId="38" fontId="7" fillId="0" borderId="2" xfId="0" applyNumberFormat="1" applyFont="1" applyBorder="1" applyAlignment="1">
      <alignment horizontal="right" vertical="center"/>
    </xf>
    <xf numFmtId="0" fontId="7" fillId="0" borderId="4" xfId="0" applyFont="1" applyBorder="1" applyAlignment="1">
      <alignment horizontal="right" vertical="center"/>
    </xf>
    <xf numFmtId="0" fontId="20" fillId="0" borderId="77"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38" fontId="0" fillId="2" borderId="4" xfId="0" applyNumberFormat="1" applyFill="1" applyBorder="1" applyAlignment="1" applyProtection="1">
      <alignment horizontal="right" vertical="center"/>
      <protection locked="0"/>
    </xf>
    <xf numFmtId="0" fontId="0" fillId="2" borderId="4" xfId="0" applyFill="1" applyBorder="1" applyAlignment="1" applyProtection="1">
      <alignment horizontal="right" vertical="center"/>
      <protection locked="0"/>
    </xf>
    <xf numFmtId="38" fontId="0" fillId="0" borderId="2" xfId="0" applyNumberFormat="1" applyBorder="1" applyAlignment="1">
      <alignment horizontal="right" vertical="center"/>
    </xf>
    <xf numFmtId="0" fontId="0" fillId="0" borderId="4" xfId="0" applyBorder="1" applyAlignment="1">
      <alignment horizontal="right" vertical="center"/>
    </xf>
    <xf numFmtId="3" fontId="7" fillId="0" borderId="8" xfId="0" applyNumberFormat="1" applyFont="1" applyBorder="1" applyAlignment="1">
      <alignment horizontal="right" vertical="center"/>
    </xf>
    <xf numFmtId="0" fontId="34" fillId="2" borderId="1" xfId="0" applyFont="1" applyFill="1" applyBorder="1" applyAlignment="1" applyProtection="1">
      <alignment horizontal="center" vertical="center" wrapText="1"/>
      <protection locked="0"/>
    </xf>
    <xf numFmtId="0" fontId="34" fillId="2" borderId="6" xfId="0" applyFont="1" applyFill="1" applyBorder="1" applyAlignment="1" applyProtection="1">
      <alignment horizontal="center" vertical="center" wrapText="1"/>
      <protection locked="0"/>
    </xf>
    <xf numFmtId="0" fontId="18" fillId="0" borderId="7"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6" xfId="0" applyFont="1" applyBorder="1" applyAlignment="1">
      <alignment horizontal="center" vertical="center"/>
    </xf>
    <xf numFmtId="0" fontId="18" fillId="0" borderId="8" xfId="0" applyFont="1" applyBorder="1" applyAlignment="1">
      <alignment horizontal="center" vertical="center"/>
    </xf>
    <xf numFmtId="181" fontId="2" fillId="2" borderId="127" xfId="0" applyNumberFormat="1" applyFont="1" applyFill="1" applyBorder="1" applyAlignment="1" applyProtection="1">
      <alignment horizontal="center" vertical="center" shrinkToFit="1"/>
      <protection locked="0"/>
    </xf>
    <xf numFmtId="181" fontId="2" fillId="2" borderId="97" xfId="0" applyNumberFormat="1" applyFont="1" applyFill="1" applyBorder="1" applyAlignment="1" applyProtection="1">
      <alignment horizontal="center" vertical="center" shrinkToFit="1"/>
      <protection locked="0"/>
    </xf>
    <xf numFmtId="181" fontId="2" fillId="2" borderId="98" xfId="0" applyNumberFormat="1" applyFont="1" applyFill="1" applyBorder="1" applyAlignment="1" applyProtection="1">
      <alignment horizontal="center" vertical="center" shrinkToFit="1"/>
      <protection locked="0"/>
    </xf>
    <xf numFmtId="181" fontId="2" fillId="2" borderId="9" xfId="0" applyNumberFormat="1" applyFont="1" applyFill="1" applyBorder="1" applyAlignment="1" applyProtection="1">
      <alignment horizontal="center" vertical="center" shrinkToFit="1"/>
      <protection locked="0"/>
    </xf>
    <xf numFmtId="181" fontId="2" fillId="2" borderId="0" xfId="0" applyNumberFormat="1" applyFont="1" applyFill="1" applyBorder="1" applyAlignment="1" applyProtection="1">
      <alignment horizontal="center" vertical="center" shrinkToFit="1"/>
      <protection locked="0"/>
    </xf>
    <xf numFmtId="181" fontId="2" fillId="2" borderId="100" xfId="0" applyNumberFormat="1" applyFont="1" applyFill="1" applyBorder="1" applyAlignment="1" applyProtection="1">
      <alignment horizontal="center" vertical="center" shrinkToFit="1"/>
      <protection locked="0"/>
    </xf>
    <xf numFmtId="181" fontId="2" fillId="2" borderId="104" xfId="0" applyNumberFormat="1" applyFont="1" applyFill="1" applyBorder="1" applyAlignment="1" applyProtection="1">
      <alignment horizontal="center" vertical="center" shrinkToFit="1"/>
      <protection locked="0"/>
    </xf>
    <xf numFmtId="181" fontId="2" fillId="2" borderId="102" xfId="0" applyNumberFormat="1" applyFont="1" applyFill="1" applyBorder="1" applyAlignment="1" applyProtection="1">
      <alignment horizontal="center" vertical="center" shrinkToFit="1"/>
      <protection locked="0"/>
    </xf>
    <xf numFmtId="181" fontId="2" fillId="2" borderId="103" xfId="0" applyNumberFormat="1" applyFont="1" applyFill="1" applyBorder="1" applyAlignment="1" applyProtection="1">
      <alignment horizontal="center" vertical="center" shrinkToFit="1"/>
      <protection locked="0"/>
    </xf>
    <xf numFmtId="0" fontId="41" fillId="2" borderId="0"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protection locked="0"/>
    </xf>
    <xf numFmtId="0" fontId="8" fillId="12" borderId="1" xfId="0" applyFont="1" applyFill="1" applyBorder="1" applyAlignment="1">
      <alignment horizontal="center" vertical="center"/>
    </xf>
    <xf numFmtId="37" fontId="8" fillId="12" borderId="1" xfId="0" applyNumberFormat="1" applyFont="1" applyFill="1" applyBorder="1" applyAlignment="1">
      <alignment horizontal="center" vertical="center"/>
    </xf>
    <xf numFmtId="37" fontId="8" fillId="12" borderId="6" xfId="0" applyNumberFormat="1" applyFont="1" applyFill="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8" fillId="0" borderId="10" xfId="0" applyFont="1" applyBorder="1" applyAlignment="1">
      <alignment horizontal="center" vertical="center"/>
    </xf>
    <xf numFmtId="0" fontId="18" fillId="0" borderId="17" xfId="0" applyFont="1" applyBorder="1" applyAlignment="1">
      <alignment horizontal="center" vertical="center"/>
    </xf>
    <xf numFmtId="0" fontId="18" fillId="0" borderId="11" xfId="0" applyFont="1" applyBorder="1" applyAlignment="1">
      <alignment horizontal="center" vertical="center"/>
    </xf>
    <xf numFmtId="3" fontId="18" fillId="0" borderId="2" xfId="0" applyNumberFormat="1" applyFont="1" applyBorder="1" applyAlignment="1">
      <alignment horizontal="center" vertical="center"/>
    </xf>
    <xf numFmtId="38" fontId="18" fillId="0" borderId="2" xfId="1" applyFont="1" applyBorder="1" applyAlignment="1">
      <alignment horizontal="center" vertical="center" wrapText="1"/>
    </xf>
    <xf numFmtId="38" fontId="18" fillId="0" borderId="4" xfId="1" applyFont="1" applyBorder="1" applyAlignment="1">
      <alignment horizontal="center" vertical="center" wrapText="1"/>
    </xf>
    <xf numFmtId="38" fontId="18" fillId="0" borderId="10" xfId="1" applyFont="1" applyBorder="1" applyAlignment="1">
      <alignment horizontal="center" vertical="center" wrapText="1"/>
    </xf>
    <xf numFmtId="38" fontId="18" fillId="0" borderId="17" xfId="1" applyFont="1" applyBorder="1" applyAlignment="1">
      <alignment horizontal="center" vertical="center" wrapText="1"/>
    </xf>
    <xf numFmtId="0" fontId="15" fillId="7" borderId="33" xfId="0" applyFont="1" applyFill="1" applyBorder="1" applyAlignment="1">
      <alignment horizontal="center" vertical="center" wrapText="1" readingOrder="1"/>
    </xf>
    <xf numFmtId="0" fontId="15" fillId="7" borderId="34" xfId="0" applyFont="1" applyFill="1" applyBorder="1" applyAlignment="1">
      <alignment horizontal="center" vertical="center" wrapText="1" readingOrder="1"/>
    </xf>
    <xf numFmtId="0" fontId="15" fillId="7" borderId="37" xfId="0" applyFont="1" applyFill="1" applyBorder="1" applyAlignment="1">
      <alignment horizontal="center" vertical="center" wrapText="1" readingOrder="1"/>
    </xf>
    <xf numFmtId="0" fontId="15" fillId="7" borderId="38" xfId="0" applyFont="1" applyFill="1" applyBorder="1" applyAlignment="1">
      <alignment horizontal="center" vertical="center" wrapText="1" readingOrder="1"/>
    </xf>
    <xf numFmtId="0" fontId="15" fillId="7" borderId="35" xfId="0" applyFont="1" applyFill="1" applyBorder="1" applyAlignment="1">
      <alignment horizontal="center" vertical="center" wrapText="1" readingOrder="1"/>
    </xf>
    <xf numFmtId="0" fontId="15" fillId="7" borderId="39" xfId="0" applyFont="1" applyFill="1" applyBorder="1" applyAlignment="1">
      <alignment horizontal="center" vertical="center" wrapText="1" readingOrder="1"/>
    </xf>
    <xf numFmtId="0" fontId="15" fillId="7" borderId="1" xfId="0" applyFont="1" applyFill="1" applyBorder="1" applyAlignment="1">
      <alignment horizontal="center" vertical="center" wrapText="1" readingOrder="1"/>
    </xf>
    <xf numFmtId="0" fontId="15" fillId="7" borderId="36" xfId="0" applyFont="1" applyFill="1" applyBorder="1" applyAlignment="1">
      <alignment horizontal="center" vertical="center" wrapText="1" readingOrder="1"/>
    </xf>
  </cellXfs>
  <cellStyles count="2">
    <cellStyle name="桁区切り" xfId="1" builtinId="6"/>
    <cellStyle name="標準" xfId="0" builtinId="0"/>
  </cellStyles>
  <dxfs count="5">
    <dxf>
      <fill>
        <patternFill>
          <bgColor rgb="FFFFFF00"/>
        </patternFill>
      </fill>
    </dxf>
    <dxf>
      <fill>
        <patternFill>
          <bgColor rgb="FFFFFF00"/>
        </patternFill>
      </fill>
    </dxf>
    <dxf>
      <fill>
        <patternFill>
          <bgColor rgb="FFFFFF00"/>
        </patternFill>
      </fill>
    </dxf>
    <dxf>
      <font>
        <color theme="0"/>
      </font>
      <fill>
        <patternFill>
          <bgColor rgb="FFFF0000"/>
        </patternFill>
      </fill>
    </dxf>
    <dxf>
      <font>
        <color theme="0"/>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23"/>
  <sheetViews>
    <sheetView zoomScale="85" zoomScaleNormal="85" workbookViewId="0">
      <selection activeCell="K11" sqref="K11"/>
    </sheetView>
  </sheetViews>
  <sheetFormatPr defaultRowHeight="13.5"/>
  <cols>
    <col min="1" max="1" width="14" customWidth="1"/>
    <col min="2" max="2" width="3.75" customWidth="1"/>
    <col min="3" max="3" width="4.875" customWidth="1"/>
    <col min="4" max="4" width="3.375" bestFit="1" customWidth="1"/>
    <col min="5" max="5" width="12.625" customWidth="1"/>
    <col min="6" max="6" width="3.375" bestFit="1" customWidth="1"/>
    <col min="7" max="7" width="10.875" style="175" customWidth="1"/>
    <col min="8" max="8" width="3.5" style="167" customWidth="1"/>
    <col min="9" max="9" width="10.875" style="175" customWidth="1"/>
    <col min="10" max="10" width="4.375" customWidth="1"/>
    <col min="11" max="11" width="6.75" bestFit="1" customWidth="1"/>
    <col min="12" max="12" width="11.125" hidden="1" customWidth="1"/>
    <col min="13" max="13" width="11.875" customWidth="1"/>
    <col min="14" max="14" width="3.375" bestFit="1" customWidth="1"/>
    <col min="15" max="15" width="11.875" customWidth="1"/>
    <col min="16" max="16" width="3.375" bestFit="1" customWidth="1"/>
    <col min="17" max="17" width="9" customWidth="1"/>
    <col min="18" max="36" width="8.75" style="14" customWidth="1"/>
  </cols>
  <sheetData>
    <row r="1" spans="1:36" s="174" customFormat="1" ht="28.5" customHeight="1">
      <c r="A1" s="169" t="s">
        <v>0</v>
      </c>
      <c r="B1" s="170"/>
      <c r="C1" s="216" t="s">
        <v>1</v>
      </c>
      <c r="D1" s="217"/>
      <c r="E1" s="216" t="s">
        <v>2</v>
      </c>
      <c r="F1" s="217"/>
      <c r="G1" s="225" t="s">
        <v>3</v>
      </c>
      <c r="H1" s="226"/>
      <c r="I1" s="226"/>
      <c r="J1" s="216" t="s">
        <v>4</v>
      </c>
      <c r="K1" s="217"/>
      <c r="L1" s="166" t="s">
        <v>5</v>
      </c>
      <c r="M1" s="216" t="s">
        <v>128</v>
      </c>
      <c r="N1" s="217"/>
      <c r="O1" s="216" t="s">
        <v>127</v>
      </c>
      <c r="P1" s="218"/>
      <c r="Q1" s="171" t="s">
        <v>6</v>
      </c>
      <c r="R1" s="172">
        <f>②差額支給内訳入力用!Q1</f>
        <v>43191</v>
      </c>
      <c r="S1" s="172">
        <f>②差額支給内訳入力用!R1</f>
        <v>43221</v>
      </c>
      <c r="T1" s="178">
        <f>②差額支給内訳入力用!S1</f>
        <v>43252</v>
      </c>
      <c r="U1" s="182">
        <f>②差額支給内訳入力用!T1</f>
        <v>43282</v>
      </c>
      <c r="V1" s="173">
        <f>②差額支給内訳入力用!U1</f>
        <v>43313</v>
      </c>
      <c r="W1" s="173">
        <f>②差額支給内訳入力用!V1</f>
        <v>43344</v>
      </c>
      <c r="X1" s="173">
        <f>②差額支給内訳入力用!W1</f>
        <v>43374</v>
      </c>
      <c r="Y1" s="173">
        <f>②差額支給内訳入力用!X1</f>
        <v>43405</v>
      </c>
      <c r="Z1" s="173">
        <f>②差額支給内訳入力用!Y1</f>
        <v>43435</v>
      </c>
      <c r="AA1" s="173">
        <f>EDATE(Z1,1)</f>
        <v>43466</v>
      </c>
      <c r="AB1" s="173">
        <f t="shared" ref="AB1:AJ1" si="0">EDATE(AA1,1)</f>
        <v>43497</v>
      </c>
      <c r="AC1" s="173">
        <f t="shared" si="0"/>
        <v>43525</v>
      </c>
      <c r="AD1" s="173">
        <f t="shared" si="0"/>
        <v>43556</v>
      </c>
      <c r="AE1" s="173">
        <f t="shared" si="0"/>
        <v>43586</v>
      </c>
      <c r="AF1" s="183">
        <f t="shared" si="0"/>
        <v>43617</v>
      </c>
      <c r="AG1" s="180">
        <f t="shared" si="0"/>
        <v>43647</v>
      </c>
      <c r="AH1" s="173">
        <f t="shared" si="0"/>
        <v>43678</v>
      </c>
      <c r="AI1" s="173">
        <f t="shared" si="0"/>
        <v>43709</v>
      </c>
      <c r="AJ1" s="173">
        <f t="shared" si="0"/>
        <v>43739</v>
      </c>
    </row>
    <row r="2" spans="1:36" ht="18" customHeight="1">
      <c r="A2" s="219" t="s">
        <v>7</v>
      </c>
      <c r="B2" s="4">
        <v>1</v>
      </c>
      <c r="C2" s="194">
        <v>4</v>
      </c>
      <c r="D2" s="5" t="s">
        <v>8</v>
      </c>
      <c r="E2" s="196">
        <v>39590</v>
      </c>
      <c r="F2" s="5" t="s">
        <v>9</v>
      </c>
      <c r="G2" s="197">
        <v>43221</v>
      </c>
      <c r="H2" s="168" t="s">
        <v>126</v>
      </c>
      <c r="I2" s="198">
        <v>43374</v>
      </c>
      <c r="J2" s="194">
        <v>6</v>
      </c>
      <c r="K2" s="5" t="s">
        <v>10</v>
      </c>
      <c r="L2" s="2">
        <f t="shared" ref="L2:L22" si="1">E2/J2</f>
        <v>6598.333333333333</v>
      </c>
      <c r="M2" s="6">
        <f>IF(E2="","",ROUNDDOWN(E2/J2,0))</f>
        <v>6598</v>
      </c>
      <c r="N2" s="5" t="s">
        <v>9</v>
      </c>
      <c r="O2" s="7">
        <f>IF(E2="","",+ROUNDUP(M2+(L2-M2)*(J2-1),0))</f>
        <v>6600</v>
      </c>
      <c r="P2" s="5" t="s">
        <v>9</v>
      </c>
      <c r="Q2" s="8">
        <f>IF(SUM(R2:AJ2)=E2,SUM(R2:AJ2),"不一致")</f>
        <v>39590</v>
      </c>
      <c r="R2" s="177" t="str">
        <f>IF(R$1&lt;$G$2,"",IF(R$1&gt;$I$2,"",IF(R$1=$I$2,$O$2,$M$2)))</f>
        <v/>
      </c>
      <c r="S2" s="177">
        <f>IF(S$1&lt;$G$2,"",IF(S$1&gt;$I$2,"",IF(S$1=$I$2,$O$2,$M$2)))</f>
        <v>6598</v>
      </c>
      <c r="T2" s="179">
        <f t="shared" ref="T2:AJ2" si="2">IF(T$1&lt;$G$2,"",IF(T$1&gt;$I$2,"",IF(T$1=$I$2,$O$2,$M$2)))</f>
        <v>6598</v>
      </c>
      <c r="U2" s="184">
        <f t="shared" si="2"/>
        <v>6598</v>
      </c>
      <c r="V2" s="177">
        <f t="shared" si="2"/>
        <v>6598</v>
      </c>
      <c r="W2" s="177">
        <f t="shared" si="2"/>
        <v>6598</v>
      </c>
      <c r="X2" s="177">
        <f t="shared" si="2"/>
        <v>6600</v>
      </c>
      <c r="Y2" s="177" t="str">
        <f t="shared" si="2"/>
        <v/>
      </c>
      <c r="Z2" s="177" t="str">
        <f t="shared" si="2"/>
        <v/>
      </c>
      <c r="AA2" s="177" t="str">
        <f t="shared" si="2"/>
        <v/>
      </c>
      <c r="AB2" s="177" t="str">
        <f t="shared" si="2"/>
        <v/>
      </c>
      <c r="AC2" s="177" t="str">
        <f t="shared" si="2"/>
        <v/>
      </c>
      <c r="AD2" s="177" t="str">
        <f t="shared" si="2"/>
        <v/>
      </c>
      <c r="AE2" s="177" t="str">
        <f t="shared" si="2"/>
        <v/>
      </c>
      <c r="AF2" s="185" t="str">
        <f t="shared" si="2"/>
        <v/>
      </c>
      <c r="AG2" s="181" t="str">
        <f t="shared" si="2"/>
        <v/>
      </c>
      <c r="AH2" s="177" t="str">
        <f t="shared" si="2"/>
        <v/>
      </c>
      <c r="AI2" s="177" t="str">
        <f t="shared" si="2"/>
        <v/>
      </c>
      <c r="AJ2" s="177" t="str">
        <f t="shared" si="2"/>
        <v/>
      </c>
    </row>
    <row r="3" spans="1:36" ht="18" customHeight="1">
      <c r="A3" s="220"/>
      <c r="B3" s="4">
        <v>2</v>
      </c>
      <c r="C3" s="194">
        <v>10</v>
      </c>
      <c r="D3" s="5" t="s">
        <v>8</v>
      </c>
      <c r="E3" s="196">
        <v>39590</v>
      </c>
      <c r="F3" s="5" t="s">
        <v>9</v>
      </c>
      <c r="G3" s="197">
        <v>43405</v>
      </c>
      <c r="H3" s="168" t="s">
        <v>126</v>
      </c>
      <c r="I3" s="198">
        <v>43556</v>
      </c>
      <c r="J3" s="194">
        <v>6</v>
      </c>
      <c r="K3" s="5" t="s">
        <v>10</v>
      </c>
      <c r="L3" s="2">
        <f t="shared" si="1"/>
        <v>6598.333333333333</v>
      </c>
      <c r="M3" s="6">
        <f>IF(E3="","",ROUNDDOWN(E3/J3,0))</f>
        <v>6598</v>
      </c>
      <c r="N3" s="5" t="s">
        <v>9</v>
      </c>
      <c r="O3" s="7">
        <f>IF(E3="","",+ROUNDUP(M3+(L3-M3)*(J3-1),0))</f>
        <v>6600</v>
      </c>
      <c r="P3" s="5" t="s">
        <v>9</v>
      </c>
      <c r="Q3" s="8">
        <f t="shared" ref="Q3:Q22" si="3">IF(SUM(R3:AJ3)=E3,SUM(R3:AJ3),"不一致")</f>
        <v>39590</v>
      </c>
      <c r="R3" s="177" t="str">
        <f>IF(R$1&lt;$G$3,"",IF(R$1&gt;$I$3,"",IF(R$1=$I$3,$O$3,$M$3)))</f>
        <v/>
      </c>
      <c r="S3" s="177" t="str">
        <f>IF(S$1&lt;$G$3,"",IF(S$1&gt;$I$3,"",IF(S$1=$I$3,$O$3,$M$3)))</f>
        <v/>
      </c>
      <c r="T3" s="179" t="str">
        <f t="shared" ref="T3:AJ3" si="4">IF(T$1&lt;$G$3,"",IF(T$1&gt;$I$3,"",IF(T$1=$I$3,$O$3,$M$3)))</f>
        <v/>
      </c>
      <c r="U3" s="184" t="str">
        <f t="shared" si="4"/>
        <v/>
      </c>
      <c r="V3" s="177" t="str">
        <f t="shared" si="4"/>
        <v/>
      </c>
      <c r="W3" s="177" t="str">
        <f t="shared" si="4"/>
        <v/>
      </c>
      <c r="X3" s="177" t="str">
        <f t="shared" si="4"/>
        <v/>
      </c>
      <c r="Y3" s="177">
        <f t="shared" si="4"/>
        <v>6598</v>
      </c>
      <c r="Z3" s="177">
        <f t="shared" si="4"/>
        <v>6598</v>
      </c>
      <c r="AA3" s="177">
        <f t="shared" si="4"/>
        <v>6598</v>
      </c>
      <c r="AB3" s="177">
        <f t="shared" si="4"/>
        <v>6598</v>
      </c>
      <c r="AC3" s="177">
        <f t="shared" si="4"/>
        <v>6598</v>
      </c>
      <c r="AD3" s="177">
        <f t="shared" si="4"/>
        <v>6600</v>
      </c>
      <c r="AE3" s="177" t="str">
        <f t="shared" si="4"/>
        <v/>
      </c>
      <c r="AF3" s="185" t="str">
        <f t="shared" si="4"/>
        <v/>
      </c>
      <c r="AG3" s="181" t="str">
        <f t="shared" si="4"/>
        <v/>
      </c>
      <c r="AH3" s="177" t="str">
        <f t="shared" si="4"/>
        <v/>
      </c>
      <c r="AI3" s="177" t="str">
        <f t="shared" si="4"/>
        <v/>
      </c>
      <c r="AJ3" s="177" t="str">
        <f t="shared" si="4"/>
        <v/>
      </c>
    </row>
    <row r="4" spans="1:36" ht="18" customHeight="1">
      <c r="A4" s="220"/>
      <c r="B4" s="4">
        <v>3</v>
      </c>
      <c r="C4" s="194">
        <v>4</v>
      </c>
      <c r="D4" s="5" t="s">
        <v>8</v>
      </c>
      <c r="E4" s="196">
        <v>39590</v>
      </c>
      <c r="F4" s="5" t="s">
        <v>9</v>
      </c>
      <c r="G4" s="197">
        <v>43586</v>
      </c>
      <c r="H4" s="168" t="s">
        <v>126</v>
      </c>
      <c r="I4" s="198">
        <v>43739</v>
      </c>
      <c r="J4" s="194">
        <v>6</v>
      </c>
      <c r="K4" s="5" t="s">
        <v>10</v>
      </c>
      <c r="L4" s="2">
        <f t="shared" si="1"/>
        <v>6598.333333333333</v>
      </c>
      <c r="M4" s="6">
        <f>IF(E4="","",ROUNDDOWN(E4/J4,0))</f>
        <v>6598</v>
      </c>
      <c r="N4" s="5" t="s">
        <v>9</v>
      </c>
      <c r="O4" s="7">
        <f>IF(E4="","",+ROUNDUP(M4+(L4-M4)*(J4-1),0))</f>
        <v>6600</v>
      </c>
      <c r="P4" s="5" t="s">
        <v>9</v>
      </c>
      <c r="Q4" s="8">
        <f t="shared" si="3"/>
        <v>39590</v>
      </c>
      <c r="R4" s="177" t="str">
        <f>IF(R$1&lt;$G$4,"",IF(R$1&gt;$I$4,"",IF(R$1=$I$4,$O$4,$M$4)))</f>
        <v/>
      </c>
      <c r="S4" s="177" t="str">
        <f>IF(S$1&lt;$G$4,"",IF(S$1&gt;$I$4,"",IF(S$1=$I$4,$O$4,$M$4)))</f>
        <v/>
      </c>
      <c r="T4" s="179" t="str">
        <f t="shared" ref="T4:AJ4" si="5">IF(T$1&lt;$G$4,"",IF(T$1&gt;$I$4,"",IF(T$1=$I$4,$O$4,$M$4)))</f>
        <v/>
      </c>
      <c r="U4" s="184" t="str">
        <f t="shared" si="5"/>
        <v/>
      </c>
      <c r="V4" s="177" t="str">
        <f t="shared" si="5"/>
        <v/>
      </c>
      <c r="W4" s="177" t="str">
        <f t="shared" si="5"/>
        <v/>
      </c>
      <c r="X4" s="177" t="str">
        <f t="shared" si="5"/>
        <v/>
      </c>
      <c r="Y4" s="177" t="str">
        <f t="shared" si="5"/>
        <v/>
      </c>
      <c r="Z4" s="177" t="str">
        <f t="shared" si="5"/>
        <v/>
      </c>
      <c r="AA4" s="177" t="str">
        <f t="shared" si="5"/>
        <v/>
      </c>
      <c r="AB4" s="177" t="str">
        <f t="shared" si="5"/>
        <v/>
      </c>
      <c r="AC4" s="177" t="str">
        <f t="shared" si="5"/>
        <v/>
      </c>
      <c r="AD4" s="177" t="str">
        <f t="shared" si="5"/>
        <v/>
      </c>
      <c r="AE4" s="177">
        <f t="shared" si="5"/>
        <v>6598</v>
      </c>
      <c r="AF4" s="185">
        <f t="shared" si="5"/>
        <v>6598</v>
      </c>
      <c r="AG4" s="181">
        <f t="shared" si="5"/>
        <v>6598</v>
      </c>
      <c r="AH4" s="177">
        <f t="shared" si="5"/>
        <v>6598</v>
      </c>
      <c r="AI4" s="177">
        <f t="shared" si="5"/>
        <v>6598</v>
      </c>
      <c r="AJ4" s="177">
        <f t="shared" si="5"/>
        <v>6600</v>
      </c>
    </row>
    <row r="5" spans="1:36" ht="18" customHeight="1">
      <c r="A5" s="220"/>
      <c r="B5" s="4">
        <v>4</v>
      </c>
      <c r="C5" s="194"/>
      <c r="D5" s="5" t="s">
        <v>8</v>
      </c>
      <c r="E5" s="196"/>
      <c r="F5" s="5" t="s">
        <v>9</v>
      </c>
      <c r="G5" s="197"/>
      <c r="H5" s="168" t="s">
        <v>126</v>
      </c>
      <c r="I5" s="198"/>
      <c r="J5" s="194"/>
      <c r="K5" s="5" t="s">
        <v>10</v>
      </c>
      <c r="L5" s="2" t="e">
        <f t="shared" si="1"/>
        <v>#DIV/0!</v>
      </c>
      <c r="M5" s="6" t="str">
        <f t="shared" ref="M5:M22" si="6">IF(E5="","",ROUNDDOWN(E5/J5,0))</f>
        <v/>
      </c>
      <c r="N5" s="5" t="s">
        <v>9</v>
      </c>
      <c r="O5" s="7" t="str">
        <f t="shared" ref="O5:O22" si="7">IF(E5="","",+ROUNDUP(M5+(L5-M5)*(J5-1),0))</f>
        <v/>
      </c>
      <c r="P5" s="5" t="s">
        <v>9</v>
      </c>
      <c r="Q5" s="8">
        <f t="shared" si="3"/>
        <v>0</v>
      </c>
      <c r="R5" s="177" t="str">
        <f>IF(R$1&lt;$G$5,"",IF(R$1&gt;$I$5,"",IF(R$1=$I$5,$O$5,$M$5)))</f>
        <v/>
      </c>
      <c r="S5" s="177" t="str">
        <f>IF(S$1&lt;$G$5,"",IF(S$1&gt;$I$5,"",IF(S$1=$I$5,$O$5,$M$5)))</f>
        <v/>
      </c>
      <c r="T5" s="179" t="str">
        <f t="shared" ref="T5:AJ5" si="8">IF(T$1&lt;$G$5,"",IF(T$1&gt;$I$5,"",IF(T$1=$I$5,$O$5,$M$5)))</f>
        <v/>
      </c>
      <c r="U5" s="184" t="str">
        <f t="shared" si="8"/>
        <v/>
      </c>
      <c r="V5" s="177" t="str">
        <f t="shared" si="8"/>
        <v/>
      </c>
      <c r="W5" s="177" t="str">
        <f t="shared" si="8"/>
        <v/>
      </c>
      <c r="X5" s="177" t="str">
        <f t="shared" si="8"/>
        <v/>
      </c>
      <c r="Y5" s="177" t="str">
        <f t="shared" si="8"/>
        <v/>
      </c>
      <c r="Z5" s="177" t="str">
        <f t="shared" si="8"/>
        <v/>
      </c>
      <c r="AA5" s="177" t="str">
        <f t="shared" si="8"/>
        <v/>
      </c>
      <c r="AB5" s="177" t="str">
        <f t="shared" si="8"/>
        <v/>
      </c>
      <c r="AC5" s="177" t="str">
        <f t="shared" si="8"/>
        <v/>
      </c>
      <c r="AD5" s="177" t="str">
        <f t="shared" si="8"/>
        <v/>
      </c>
      <c r="AE5" s="177" t="str">
        <f t="shared" si="8"/>
        <v/>
      </c>
      <c r="AF5" s="185" t="str">
        <f t="shared" si="8"/>
        <v/>
      </c>
      <c r="AG5" s="181" t="str">
        <f t="shared" si="8"/>
        <v/>
      </c>
      <c r="AH5" s="177" t="str">
        <f t="shared" si="8"/>
        <v/>
      </c>
      <c r="AI5" s="177" t="str">
        <f t="shared" si="8"/>
        <v/>
      </c>
      <c r="AJ5" s="177" t="str">
        <f t="shared" si="8"/>
        <v/>
      </c>
    </row>
    <row r="6" spans="1:36" ht="18" customHeight="1">
      <c r="A6" s="220"/>
      <c r="B6" s="4">
        <v>5</v>
      </c>
      <c r="C6" s="194"/>
      <c r="D6" s="5" t="s">
        <v>8</v>
      </c>
      <c r="E6" s="196"/>
      <c r="F6" s="5" t="s">
        <v>9</v>
      </c>
      <c r="G6" s="197"/>
      <c r="H6" s="168" t="s">
        <v>126</v>
      </c>
      <c r="I6" s="198"/>
      <c r="J6" s="194"/>
      <c r="K6" s="5" t="s">
        <v>10</v>
      </c>
      <c r="L6" s="2" t="e">
        <f t="shared" si="1"/>
        <v>#DIV/0!</v>
      </c>
      <c r="M6" s="6" t="str">
        <f t="shared" si="6"/>
        <v/>
      </c>
      <c r="N6" s="5" t="s">
        <v>9</v>
      </c>
      <c r="O6" s="7" t="str">
        <f t="shared" si="7"/>
        <v/>
      </c>
      <c r="P6" s="5" t="s">
        <v>9</v>
      </c>
      <c r="Q6" s="8">
        <f t="shared" si="3"/>
        <v>0</v>
      </c>
      <c r="R6" s="177" t="str">
        <f>IF(R$1&lt;$G$6,"",IF(R$1&gt;$I$6,"",IF(R$1=$I$6,$O$6,$M$6)))</f>
        <v/>
      </c>
      <c r="S6" s="177" t="str">
        <f>IF(S$1&lt;$G$6,"",IF(S$1&gt;$I$6,"",IF(S$1=$I$6,$O$6,$M$6)))</f>
        <v/>
      </c>
      <c r="T6" s="179" t="str">
        <f t="shared" ref="T6:AJ6" si="9">IF(T$1&lt;$G$6,"",IF(T$1&gt;$I$6,"",IF(T$1=$I$6,$O$6,$M$6)))</f>
        <v/>
      </c>
      <c r="U6" s="184" t="str">
        <f t="shared" si="9"/>
        <v/>
      </c>
      <c r="V6" s="177" t="str">
        <f t="shared" si="9"/>
        <v/>
      </c>
      <c r="W6" s="177" t="str">
        <f t="shared" si="9"/>
        <v/>
      </c>
      <c r="X6" s="177" t="str">
        <f t="shared" si="9"/>
        <v/>
      </c>
      <c r="Y6" s="177" t="str">
        <f t="shared" si="9"/>
        <v/>
      </c>
      <c r="Z6" s="177" t="str">
        <f t="shared" si="9"/>
        <v/>
      </c>
      <c r="AA6" s="177" t="str">
        <f t="shared" si="9"/>
        <v/>
      </c>
      <c r="AB6" s="177" t="str">
        <f t="shared" si="9"/>
        <v/>
      </c>
      <c r="AC6" s="177" t="str">
        <f t="shared" si="9"/>
        <v/>
      </c>
      <c r="AD6" s="177" t="str">
        <f t="shared" si="9"/>
        <v/>
      </c>
      <c r="AE6" s="177" t="str">
        <f t="shared" si="9"/>
        <v/>
      </c>
      <c r="AF6" s="185" t="str">
        <f t="shared" si="9"/>
        <v/>
      </c>
      <c r="AG6" s="181" t="str">
        <f t="shared" si="9"/>
        <v/>
      </c>
      <c r="AH6" s="177" t="str">
        <f t="shared" si="9"/>
        <v/>
      </c>
      <c r="AI6" s="177" t="str">
        <f t="shared" si="9"/>
        <v/>
      </c>
      <c r="AJ6" s="177" t="str">
        <f t="shared" si="9"/>
        <v/>
      </c>
    </row>
    <row r="7" spans="1:36" ht="18" customHeight="1">
      <c r="A7" s="220"/>
      <c r="B7" s="4">
        <v>6</v>
      </c>
      <c r="C7" s="194"/>
      <c r="D7" s="5" t="s">
        <v>8</v>
      </c>
      <c r="E7" s="196"/>
      <c r="F7" s="5" t="s">
        <v>9</v>
      </c>
      <c r="G7" s="197"/>
      <c r="H7" s="168" t="s">
        <v>126</v>
      </c>
      <c r="I7" s="198"/>
      <c r="J7" s="194"/>
      <c r="K7" s="5" t="s">
        <v>10</v>
      </c>
      <c r="L7" s="2" t="e">
        <f t="shared" si="1"/>
        <v>#DIV/0!</v>
      </c>
      <c r="M7" s="6" t="str">
        <f t="shared" si="6"/>
        <v/>
      </c>
      <c r="N7" s="5" t="s">
        <v>9</v>
      </c>
      <c r="O7" s="7" t="str">
        <f t="shared" si="7"/>
        <v/>
      </c>
      <c r="P7" s="5" t="s">
        <v>9</v>
      </c>
      <c r="Q7" s="8">
        <f t="shared" si="3"/>
        <v>0</v>
      </c>
      <c r="R7" s="177" t="str">
        <f>IF(R$1&lt;$G$7,"",IF(R$1&gt;$I$7,"",IF(R$1=$I$7,$O$7,$M$7)))</f>
        <v/>
      </c>
      <c r="S7" s="177" t="str">
        <f>IF(S$1&lt;$G$7,"",IF(S$1&gt;$I$7,"",IF(S$1=$I$7,$O$7,$M$7)))</f>
        <v/>
      </c>
      <c r="T7" s="179" t="str">
        <f t="shared" ref="T7:AJ7" si="10">IF(T$1&lt;$G$7,"",IF(T$1&gt;$I$7,"",IF(T$1=$I$7,$O$7,$M$7)))</f>
        <v/>
      </c>
      <c r="U7" s="184" t="str">
        <f t="shared" si="10"/>
        <v/>
      </c>
      <c r="V7" s="177" t="str">
        <f t="shared" si="10"/>
        <v/>
      </c>
      <c r="W7" s="177" t="str">
        <f t="shared" si="10"/>
        <v/>
      </c>
      <c r="X7" s="177" t="str">
        <f t="shared" si="10"/>
        <v/>
      </c>
      <c r="Y7" s="177" t="str">
        <f t="shared" si="10"/>
        <v/>
      </c>
      <c r="Z7" s="177" t="str">
        <f t="shared" si="10"/>
        <v/>
      </c>
      <c r="AA7" s="177" t="str">
        <f t="shared" si="10"/>
        <v/>
      </c>
      <c r="AB7" s="177" t="str">
        <f t="shared" si="10"/>
        <v/>
      </c>
      <c r="AC7" s="177" t="str">
        <f t="shared" si="10"/>
        <v/>
      </c>
      <c r="AD7" s="177" t="str">
        <f t="shared" si="10"/>
        <v/>
      </c>
      <c r="AE7" s="177" t="str">
        <f t="shared" si="10"/>
        <v/>
      </c>
      <c r="AF7" s="185" t="str">
        <f t="shared" si="10"/>
        <v/>
      </c>
      <c r="AG7" s="181" t="str">
        <f t="shared" si="10"/>
        <v/>
      </c>
      <c r="AH7" s="177" t="str">
        <f t="shared" si="10"/>
        <v/>
      </c>
      <c r="AI7" s="177" t="str">
        <f t="shared" si="10"/>
        <v/>
      </c>
      <c r="AJ7" s="177" t="str">
        <f t="shared" si="10"/>
        <v/>
      </c>
    </row>
    <row r="8" spans="1:36" ht="18" customHeight="1">
      <c r="A8" s="220"/>
      <c r="B8" s="4">
        <v>7</v>
      </c>
      <c r="C8" s="194"/>
      <c r="D8" s="5" t="s">
        <v>8</v>
      </c>
      <c r="E8" s="196"/>
      <c r="F8" s="5" t="s">
        <v>9</v>
      </c>
      <c r="G8" s="197"/>
      <c r="H8" s="168" t="s">
        <v>126</v>
      </c>
      <c r="I8" s="198"/>
      <c r="J8" s="194"/>
      <c r="K8" s="5" t="s">
        <v>10</v>
      </c>
      <c r="L8" s="2" t="e">
        <f t="shared" si="1"/>
        <v>#DIV/0!</v>
      </c>
      <c r="M8" s="6" t="str">
        <f t="shared" si="6"/>
        <v/>
      </c>
      <c r="N8" s="5" t="s">
        <v>9</v>
      </c>
      <c r="O8" s="7" t="str">
        <f t="shared" si="7"/>
        <v/>
      </c>
      <c r="P8" s="5" t="s">
        <v>9</v>
      </c>
      <c r="Q8" s="8">
        <f t="shared" si="3"/>
        <v>0</v>
      </c>
      <c r="R8" s="177" t="str">
        <f>IF(R$1&lt;$G$8,"",IF(R$1&gt;$I$8,"",IF(R$1=$I$8,$O$8,$M$8)))</f>
        <v/>
      </c>
      <c r="S8" s="177" t="str">
        <f>IF(S$1&lt;$G$8,"",IF(S$1&gt;$I$8,"",IF(S$1=$I$8,$O$8,$M$8)))</f>
        <v/>
      </c>
      <c r="T8" s="179" t="str">
        <f>IF(T$1&lt;$G$8,"",IF(T$1&gt;$I$8,"",IF(T$1=$I$8,$O$8,$M$8)))</f>
        <v/>
      </c>
      <c r="U8" s="184" t="str">
        <f t="shared" ref="U8:AJ8" si="11">IF(U$1&lt;$G$8,"",IF(U$1&gt;$I$8,"",IF(U$1=$I$8,$O$8,$M$8)))</f>
        <v/>
      </c>
      <c r="V8" s="177" t="str">
        <f t="shared" si="11"/>
        <v/>
      </c>
      <c r="W8" s="177" t="str">
        <f t="shared" si="11"/>
        <v/>
      </c>
      <c r="X8" s="177" t="str">
        <f t="shared" si="11"/>
        <v/>
      </c>
      <c r="Y8" s="177" t="str">
        <f t="shared" si="11"/>
        <v/>
      </c>
      <c r="Z8" s="177" t="str">
        <f t="shared" si="11"/>
        <v/>
      </c>
      <c r="AA8" s="177" t="str">
        <f t="shared" si="11"/>
        <v/>
      </c>
      <c r="AB8" s="177" t="str">
        <f t="shared" si="11"/>
        <v/>
      </c>
      <c r="AC8" s="177" t="str">
        <f t="shared" si="11"/>
        <v/>
      </c>
      <c r="AD8" s="177" t="str">
        <f t="shared" si="11"/>
        <v/>
      </c>
      <c r="AE8" s="177" t="str">
        <f t="shared" si="11"/>
        <v/>
      </c>
      <c r="AF8" s="185" t="str">
        <f t="shared" si="11"/>
        <v/>
      </c>
      <c r="AG8" s="181" t="str">
        <f t="shared" si="11"/>
        <v/>
      </c>
      <c r="AH8" s="177" t="str">
        <f t="shared" si="11"/>
        <v/>
      </c>
      <c r="AI8" s="177" t="str">
        <f t="shared" si="11"/>
        <v/>
      </c>
      <c r="AJ8" s="177" t="str">
        <f t="shared" si="11"/>
        <v/>
      </c>
    </row>
    <row r="9" spans="1:36" ht="18" customHeight="1">
      <c r="A9" s="220"/>
      <c r="B9" s="4">
        <v>8</v>
      </c>
      <c r="C9" s="194"/>
      <c r="D9" s="5" t="s">
        <v>8</v>
      </c>
      <c r="E9" s="196"/>
      <c r="F9" s="5" t="s">
        <v>9</v>
      </c>
      <c r="G9" s="197"/>
      <c r="H9" s="168" t="s">
        <v>126</v>
      </c>
      <c r="I9" s="198"/>
      <c r="J9" s="194"/>
      <c r="K9" s="5" t="s">
        <v>10</v>
      </c>
      <c r="L9" s="2" t="e">
        <f t="shared" si="1"/>
        <v>#DIV/0!</v>
      </c>
      <c r="M9" s="6" t="str">
        <f t="shared" si="6"/>
        <v/>
      </c>
      <c r="N9" s="5" t="s">
        <v>9</v>
      </c>
      <c r="O9" s="7" t="str">
        <f t="shared" si="7"/>
        <v/>
      </c>
      <c r="P9" s="5" t="s">
        <v>9</v>
      </c>
      <c r="Q9" s="8">
        <f t="shared" si="3"/>
        <v>0</v>
      </c>
      <c r="R9" s="177" t="str">
        <f>IF(R$1&lt;$G$9,"",IF(R$1&gt;$I$9,"",IF(R$1=$I$9,$O$9,$M$9)))</f>
        <v/>
      </c>
      <c r="S9" s="177" t="str">
        <f>IF(S$1&lt;$G$9,"",IF(S$1&gt;$I$9,"",IF(S$1=$I$9,$O$9,$M$9)))</f>
        <v/>
      </c>
      <c r="T9" s="179" t="str">
        <f t="shared" ref="T9:AJ9" si="12">IF(T$1&lt;$G$9,"",IF(T$1&gt;$I$9,"",IF(T$1=$I$9,$O$9,$M$9)))</f>
        <v/>
      </c>
      <c r="U9" s="184" t="str">
        <f>IF(U$1&lt;$G$9,"",IF(U$1&gt;$I$9,"",IF(U$1=$I$9,$O$9,$M$9)))</f>
        <v/>
      </c>
      <c r="V9" s="177" t="str">
        <f t="shared" si="12"/>
        <v/>
      </c>
      <c r="W9" s="177" t="str">
        <f t="shared" si="12"/>
        <v/>
      </c>
      <c r="X9" s="177" t="str">
        <f t="shared" si="12"/>
        <v/>
      </c>
      <c r="Y9" s="177" t="str">
        <f t="shared" si="12"/>
        <v/>
      </c>
      <c r="Z9" s="177" t="str">
        <f t="shared" si="12"/>
        <v/>
      </c>
      <c r="AA9" s="177" t="str">
        <f t="shared" si="12"/>
        <v/>
      </c>
      <c r="AB9" s="177" t="str">
        <f t="shared" si="12"/>
        <v/>
      </c>
      <c r="AC9" s="177" t="str">
        <f t="shared" si="12"/>
        <v/>
      </c>
      <c r="AD9" s="177" t="str">
        <f t="shared" si="12"/>
        <v/>
      </c>
      <c r="AE9" s="177" t="str">
        <f t="shared" si="12"/>
        <v/>
      </c>
      <c r="AF9" s="185" t="str">
        <f t="shared" si="12"/>
        <v/>
      </c>
      <c r="AG9" s="181" t="str">
        <f t="shared" si="12"/>
        <v/>
      </c>
      <c r="AH9" s="177" t="str">
        <f t="shared" si="12"/>
        <v/>
      </c>
      <c r="AI9" s="177" t="str">
        <f t="shared" si="12"/>
        <v/>
      </c>
      <c r="AJ9" s="177" t="str">
        <f t="shared" si="12"/>
        <v/>
      </c>
    </row>
    <row r="10" spans="1:36" ht="18" customHeight="1">
      <c r="A10" s="220"/>
      <c r="B10" s="4">
        <v>9</v>
      </c>
      <c r="C10" s="194"/>
      <c r="D10" s="5" t="s">
        <v>8</v>
      </c>
      <c r="E10" s="196"/>
      <c r="F10" s="5" t="s">
        <v>9</v>
      </c>
      <c r="G10" s="197"/>
      <c r="H10" s="168" t="s">
        <v>126</v>
      </c>
      <c r="I10" s="198"/>
      <c r="J10" s="194"/>
      <c r="K10" s="5" t="s">
        <v>10</v>
      </c>
      <c r="L10" s="2" t="e">
        <f t="shared" si="1"/>
        <v>#DIV/0!</v>
      </c>
      <c r="M10" s="6" t="str">
        <f t="shared" si="6"/>
        <v/>
      </c>
      <c r="N10" s="5" t="s">
        <v>9</v>
      </c>
      <c r="O10" s="7" t="str">
        <f t="shared" si="7"/>
        <v/>
      </c>
      <c r="P10" s="5" t="s">
        <v>9</v>
      </c>
      <c r="Q10" s="8">
        <f t="shared" si="3"/>
        <v>0</v>
      </c>
      <c r="R10" s="177" t="str">
        <f>IF(R$1&lt;$G$10,"",IF(R$1&gt;$I$10,"",IF(R$1=$I$10,$O$10,$M$10)))</f>
        <v/>
      </c>
      <c r="S10" s="177" t="str">
        <f>IF(S$1&lt;$G$10,"",IF(S$1&gt;$I$10,"",IF(S$1=$I$10,$O$10,$M$10)))</f>
        <v/>
      </c>
      <c r="T10" s="179" t="str">
        <f t="shared" ref="T10:AJ10" si="13">IF(T$1&lt;$G$10,"",IF(T$1&gt;$I$10,"",IF(T$1=$I$10,$O$10,$M$10)))</f>
        <v/>
      </c>
      <c r="U10" s="184" t="str">
        <f t="shared" si="13"/>
        <v/>
      </c>
      <c r="V10" s="177" t="str">
        <f t="shared" si="13"/>
        <v/>
      </c>
      <c r="W10" s="177" t="str">
        <f t="shared" si="13"/>
        <v/>
      </c>
      <c r="X10" s="177" t="str">
        <f t="shared" si="13"/>
        <v/>
      </c>
      <c r="Y10" s="177" t="str">
        <f t="shared" si="13"/>
        <v/>
      </c>
      <c r="Z10" s="177" t="str">
        <f t="shared" si="13"/>
        <v/>
      </c>
      <c r="AA10" s="177" t="str">
        <f t="shared" si="13"/>
        <v/>
      </c>
      <c r="AB10" s="177" t="str">
        <f t="shared" si="13"/>
        <v/>
      </c>
      <c r="AC10" s="177" t="str">
        <f t="shared" si="13"/>
        <v/>
      </c>
      <c r="AD10" s="177" t="str">
        <f t="shared" si="13"/>
        <v/>
      </c>
      <c r="AE10" s="177" t="str">
        <f t="shared" si="13"/>
        <v/>
      </c>
      <c r="AF10" s="185" t="str">
        <f t="shared" si="13"/>
        <v/>
      </c>
      <c r="AG10" s="181" t="str">
        <f t="shared" si="13"/>
        <v/>
      </c>
      <c r="AH10" s="177" t="str">
        <f t="shared" si="13"/>
        <v/>
      </c>
      <c r="AI10" s="177" t="str">
        <f t="shared" si="13"/>
        <v/>
      </c>
      <c r="AJ10" s="177" t="str">
        <f t="shared" si="13"/>
        <v/>
      </c>
    </row>
    <row r="11" spans="1:36" ht="18" customHeight="1">
      <c r="A11" s="221"/>
      <c r="B11" s="4">
        <v>10</v>
      </c>
      <c r="C11" s="194"/>
      <c r="D11" s="5" t="s">
        <v>8</v>
      </c>
      <c r="E11" s="196"/>
      <c r="F11" s="5" t="s">
        <v>9</v>
      </c>
      <c r="G11" s="197"/>
      <c r="H11" s="168" t="s">
        <v>126</v>
      </c>
      <c r="I11" s="198"/>
      <c r="J11" s="194"/>
      <c r="K11" s="5" t="s">
        <v>10</v>
      </c>
      <c r="L11" s="2" t="e">
        <f t="shared" si="1"/>
        <v>#DIV/0!</v>
      </c>
      <c r="M11" s="6" t="str">
        <f t="shared" si="6"/>
        <v/>
      </c>
      <c r="N11" s="9" t="s">
        <v>9</v>
      </c>
      <c r="O11" s="7" t="str">
        <f t="shared" si="7"/>
        <v/>
      </c>
      <c r="P11" s="9" t="s">
        <v>9</v>
      </c>
      <c r="Q11" s="8">
        <f t="shared" si="3"/>
        <v>0</v>
      </c>
      <c r="R11" s="199"/>
      <c r="S11" s="199"/>
      <c r="T11" s="200"/>
      <c r="U11" s="201"/>
      <c r="V11" s="199"/>
      <c r="W11" s="199"/>
      <c r="X11" s="199"/>
      <c r="Y11" s="199"/>
      <c r="Z11" s="199"/>
      <c r="AA11" s="199"/>
      <c r="AB11" s="199"/>
      <c r="AC11" s="199"/>
      <c r="AD11" s="199"/>
      <c r="AE11" s="199"/>
      <c r="AF11" s="202"/>
      <c r="AG11" s="203"/>
      <c r="AH11" s="199"/>
      <c r="AI11" s="199"/>
      <c r="AJ11" s="199"/>
    </row>
    <row r="12" spans="1:36" ht="18" customHeight="1">
      <c r="A12" s="222" t="s">
        <v>118</v>
      </c>
      <c r="B12" s="2">
        <v>1</v>
      </c>
      <c r="C12" s="194"/>
      <c r="D12" s="5" t="s">
        <v>8</v>
      </c>
      <c r="E12" s="196"/>
      <c r="F12" s="5" t="s">
        <v>9</v>
      </c>
      <c r="G12" s="197"/>
      <c r="H12" s="168" t="s">
        <v>126</v>
      </c>
      <c r="I12" s="198"/>
      <c r="J12" s="194"/>
      <c r="K12" s="5" t="s">
        <v>10</v>
      </c>
      <c r="L12" s="2" t="e">
        <f t="shared" si="1"/>
        <v>#DIV/0!</v>
      </c>
      <c r="M12" s="6" t="str">
        <f t="shared" si="6"/>
        <v/>
      </c>
      <c r="N12" s="5" t="s">
        <v>9</v>
      </c>
      <c r="O12" s="7" t="str">
        <f t="shared" si="7"/>
        <v/>
      </c>
      <c r="P12" s="5" t="s">
        <v>9</v>
      </c>
      <c r="Q12" s="8">
        <f t="shared" si="3"/>
        <v>0</v>
      </c>
      <c r="R12" s="177" t="str">
        <f>IF(R$1&lt;$G$12,"",IF(R$1&gt;$I$12,"",IF(R$1=$I$12,$O$12,$M$12)))</f>
        <v/>
      </c>
      <c r="S12" s="177" t="str">
        <f>IF(S$1&lt;$G$12,"",IF(S$1&gt;$I$12,"",IF(S$1=$I$12,$O$12,$M$12)))</f>
        <v/>
      </c>
      <c r="T12" s="179" t="str">
        <f t="shared" ref="T12:AJ12" si="14">IF(T$1&lt;$G$12,"",IF(T$1&gt;$I$12,"",IF(T$1=$I$12,$O$12,$M$12)))</f>
        <v/>
      </c>
      <c r="U12" s="184" t="str">
        <f t="shared" si="14"/>
        <v/>
      </c>
      <c r="V12" s="177" t="str">
        <f t="shared" si="14"/>
        <v/>
      </c>
      <c r="W12" s="177" t="str">
        <f t="shared" si="14"/>
        <v/>
      </c>
      <c r="X12" s="177" t="str">
        <f t="shared" si="14"/>
        <v/>
      </c>
      <c r="Y12" s="177" t="str">
        <f t="shared" si="14"/>
        <v/>
      </c>
      <c r="Z12" s="177" t="str">
        <f t="shared" si="14"/>
        <v/>
      </c>
      <c r="AA12" s="177" t="str">
        <f t="shared" si="14"/>
        <v/>
      </c>
      <c r="AB12" s="177" t="str">
        <f t="shared" si="14"/>
        <v/>
      </c>
      <c r="AC12" s="177" t="str">
        <f t="shared" si="14"/>
        <v/>
      </c>
      <c r="AD12" s="177" t="str">
        <f t="shared" si="14"/>
        <v/>
      </c>
      <c r="AE12" s="177" t="str">
        <f t="shared" si="14"/>
        <v/>
      </c>
      <c r="AF12" s="185" t="str">
        <f t="shared" si="14"/>
        <v/>
      </c>
      <c r="AG12" s="181" t="str">
        <f t="shared" si="14"/>
        <v/>
      </c>
      <c r="AH12" s="177" t="str">
        <f t="shared" si="14"/>
        <v/>
      </c>
      <c r="AI12" s="177" t="str">
        <f t="shared" si="14"/>
        <v/>
      </c>
      <c r="AJ12" s="177" t="str">
        <f t="shared" si="14"/>
        <v/>
      </c>
    </row>
    <row r="13" spans="1:36" ht="18" customHeight="1">
      <c r="A13" s="223"/>
      <c r="B13" s="2">
        <v>2</v>
      </c>
      <c r="C13" s="194"/>
      <c r="D13" s="5" t="s">
        <v>8</v>
      </c>
      <c r="E13" s="196"/>
      <c r="F13" s="5" t="s">
        <v>9</v>
      </c>
      <c r="G13" s="197"/>
      <c r="H13" s="168" t="s">
        <v>126</v>
      </c>
      <c r="I13" s="198"/>
      <c r="J13" s="194"/>
      <c r="K13" s="5" t="s">
        <v>10</v>
      </c>
      <c r="L13" s="2" t="e">
        <f t="shared" si="1"/>
        <v>#DIV/0!</v>
      </c>
      <c r="M13" s="6" t="str">
        <f t="shared" si="6"/>
        <v/>
      </c>
      <c r="N13" s="5" t="s">
        <v>9</v>
      </c>
      <c r="O13" s="7" t="str">
        <f t="shared" si="7"/>
        <v/>
      </c>
      <c r="P13" s="5" t="s">
        <v>9</v>
      </c>
      <c r="Q13" s="8">
        <f t="shared" si="3"/>
        <v>0</v>
      </c>
      <c r="R13" s="177" t="str">
        <f>IF(R$1&lt;$G$13,"",IF(R$1&gt;$I$13,"",IF(R$1=$I$13,$O$13,$M$13)))</f>
        <v/>
      </c>
      <c r="S13" s="177" t="str">
        <f>IF(S$1&lt;$G$13,"",IF(S$1&gt;$I$13,"",IF(S$1=$I$13,$O$13,$M$13)))</f>
        <v/>
      </c>
      <c r="T13" s="179" t="str">
        <f t="shared" ref="T13:AJ13" si="15">IF(T$1&lt;$G$13,"",IF(T$1&gt;$I$13,"",IF(T$1=$I$13,$O$13,$M$13)))</f>
        <v/>
      </c>
      <c r="U13" s="184" t="str">
        <f t="shared" si="15"/>
        <v/>
      </c>
      <c r="V13" s="177" t="str">
        <f t="shared" si="15"/>
        <v/>
      </c>
      <c r="W13" s="177" t="str">
        <f t="shared" si="15"/>
        <v/>
      </c>
      <c r="X13" s="177" t="str">
        <f t="shared" si="15"/>
        <v/>
      </c>
      <c r="Y13" s="177" t="str">
        <f t="shared" si="15"/>
        <v/>
      </c>
      <c r="Z13" s="177" t="str">
        <f t="shared" si="15"/>
        <v/>
      </c>
      <c r="AA13" s="177" t="str">
        <f t="shared" si="15"/>
        <v/>
      </c>
      <c r="AB13" s="177" t="str">
        <f t="shared" si="15"/>
        <v/>
      </c>
      <c r="AC13" s="177" t="str">
        <f t="shared" si="15"/>
        <v/>
      </c>
      <c r="AD13" s="177" t="str">
        <f t="shared" si="15"/>
        <v/>
      </c>
      <c r="AE13" s="177" t="str">
        <f t="shared" si="15"/>
        <v/>
      </c>
      <c r="AF13" s="185" t="str">
        <f t="shared" si="15"/>
        <v/>
      </c>
      <c r="AG13" s="181" t="str">
        <f t="shared" si="15"/>
        <v/>
      </c>
      <c r="AH13" s="177" t="str">
        <f t="shared" si="15"/>
        <v/>
      </c>
      <c r="AI13" s="177" t="str">
        <f t="shared" si="15"/>
        <v/>
      </c>
      <c r="AJ13" s="177" t="str">
        <f t="shared" si="15"/>
        <v/>
      </c>
    </row>
    <row r="14" spans="1:36" ht="18" customHeight="1">
      <c r="A14" s="223"/>
      <c r="B14" s="2">
        <v>3</v>
      </c>
      <c r="C14" s="194"/>
      <c r="D14" s="5" t="s">
        <v>8</v>
      </c>
      <c r="E14" s="196"/>
      <c r="F14" s="5" t="s">
        <v>9</v>
      </c>
      <c r="G14" s="197"/>
      <c r="H14" s="168" t="s">
        <v>126</v>
      </c>
      <c r="I14" s="198"/>
      <c r="J14" s="194"/>
      <c r="K14" s="5" t="s">
        <v>10</v>
      </c>
      <c r="L14" s="2" t="e">
        <f t="shared" si="1"/>
        <v>#DIV/0!</v>
      </c>
      <c r="M14" s="6" t="str">
        <f t="shared" si="6"/>
        <v/>
      </c>
      <c r="N14" s="5" t="s">
        <v>9</v>
      </c>
      <c r="O14" s="7" t="str">
        <f t="shared" si="7"/>
        <v/>
      </c>
      <c r="P14" s="5" t="s">
        <v>9</v>
      </c>
      <c r="Q14" s="8">
        <f t="shared" si="3"/>
        <v>0</v>
      </c>
      <c r="R14" s="177" t="str">
        <f>IF(R$1&lt;$G$14,"",IF(R$1&gt;$I$14,"",IF(R$1=$I$14,$O$14,$M$14)))</f>
        <v/>
      </c>
      <c r="S14" s="177" t="str">
        <f>IF(S$1&lt;$G$14,"",IF(S$1&gt;$I$14,"",IF(S$1=$I$14,$O$14,$M$14)))</f>
        <v/>
      </c>
      <c r="T14" s="179" t="str">
        <f t="shared" ref="T14:AJ14" si="16">IF(T$1&lt;$G$14,"",IF(T$1&gt;$I$14,"",IF(T$1=$I$14,$O$14,$M$14)))</f>
        <v/>
      </c>
      <c r="U14" s="184" t="str">
        <f t="shared" si="16"/>
        <v/>
      </c>
      <c r="V14" s="177" t="str">
        <f t="shared" si="16"/>
        <v/>
      </c>
      <c r="W14" s="177" t="str">
        <f t="shared" si="16"/>
        <v/>
      </c>
      <c r="X14" s="177" t="str">
        <f t="shared" si="16"/>
        <v/>
      </c>
      <c r="Y14" s="177" t="str">
        <f t="shared" si="16"/>
        <v/>
      </c>
      <c r="Z14" s="177" t="str">
        <f t="shared" si="16"/>
        <v/>
      </c>
      <c r="AA14" s="177" t="str">
        <f t="shared" si="16"/>
        <v/>
      </c>
      <c r="AB14" s="177" t="str">
        <f t="shared" si="16"/>
        <v/>
      </c>
      <c r="AC14" s="177" t="str">
        <f t="shared" si="16"/>
        <v/>
      </c>
      <c r="AD14" s="177" t="str">
        <f t="shared" si="16"/>
        <v/>
      </c>
      <c r="AE14" s="177" t="str">
        <f t="shared" si="16"/>
        <v/>
      </c>
      <c r="AF14" s="185" t="str">
        <f t="shared" si="16"/>
        <v/>
      </c>
      <c r="AG14" s="181" t="str">
        <f t="shared" si="16"/>
        <v/>
      </c>
      <c r="AH14" s="177" t="str">
        <f t="shared" si="16"/>
        <v/>
      </c>
      <c r="AI14" s="177" t="str">
        <f t="shared" si="16"/>
        <v/>
      </c>
      <c r="AJ14" s="177" t="str">
        <f t="shared" si="16"/>
        <v/>
      </c>
    </row>
    <row r="15" spans="1:36" ht="18" customHeight="1">
      <c r="A15" s="223"/>
      <c r="B15" s="2">
        <v>4</v>
      </c>
      <c r="C15" s="194"/>
      <c r="D15" s="5" t="s">
        <v>8</v>
      </c>
      <c r="E15" s="196"/>
      <c r="F15" s="5" t="s">
        <v>9</v>
      </c>
      <c r="G15" s="197"/>
      <c r="H15" s="168" t="s">
        <v>126</v>
      </c>
      <c r="I15" s="198"/>
      <c r="J15" s="194"/>
      <c r="K15" s="5" t="s">
        <v>10</v>
      </c>
      <c r="L15" s="2" t="e">
        <f t="shared" si="1"/>
        <v>#DIV/0!</v>
      </c>
      <c r="M15" s="6" t="str">
        <f t="shared" si="6"/>
        <v/>
      </c>
      <c r="N15" s="5" t="s">
        <v>9</v>
      </c>
      <c r="O15" s="7" t="str">
        <f t="shared" si="7"/>
        <v/>
      </c>
      <c r="P15" s="5" t="s">
        <v>9</v>
      </c>
      <c r="Q15" s="8">
        <f t="shared" si="3"/>
        <v>0</v>
      </c>
      <c r="R15" s="177" t="str">
        <f>IF(R$1&lt;$G$15,"",IF(R$1&gt;$I$15,"",IF(R$1=$I$15,$O$15,$M$15)))</f>
        <v/>
      </c>
      <c r="S15" s="177" t="str">
        <f>IF(S$1&lt;$G$15,"",IF(S$1&gt;$I$15,"",IF(S$1=$I$15,$O$15,$M$15)))</f>
        <v/>
      </c>
      <c r="T15" s="179" t="str">
        <f t="shared" ref="T15:AJ15" si="17">IF(T$1&lt;$G$15,"",IF(T$1&gt;$I$15,"",IF(T$1=$I$15,$O$15,$M$15)))</f>
        <v/>
      </c>
      <c r="U15" s="184" t="str">
        <f t="shared" si="17"/>
        <v/>
      </c>
      <c r="V15" s="177" t="str">
        <f t="shared" si="17"/>
        <v/>
      </c>
      <c r="W15" s="177" t="str">
        <f t="shared" si="17"/>
        <v/>
      </c>
      <c r="X15" s="177" t="str">
        <f t="shared" si="17"/>
        <v/>
      </c>
      <c r="Y15" s="177" t="str">
        <f t="shared" si="17"/>
        <v/>
      </c>
      <c r="Z15" s="177" t="str">
        <f t="shared" si="17"/>
        <v/>
      </c>
      <c r="AA15" s="177" t="str">
        <f t="shared" si="17"/>
        <v/>
      </c>
      <c r="AB15" s="177" t="str">
        <f t="shared" si="17"/>
        <v/>
      </c>
      <c r="AC15" s="177" t="str">
        <f t="shared" si="17"/>
        <v/>
      </c>
      <c r="AD15" s="177" t="str">
        <f t="shared" si="17"/>
        <v/>
      </c>
      <c r="AE15" s="177" t="str">
        <f t="shared" si="17"/>
        <v/>
      </c>
      <c r="AF15" s="185" t="str">
        <f t="shared" si="17"/>
        <v/>
      </c>
      <c r="AG15" s="181" t="str">
        <f t="shared" si="17"/>
        <v/>
      </c>
      <c r="AH15" s="177" t="str">
        <f t="shared" si="17"/>
        <v/>
      </c>
      <c r="AI15" s="177" t="str">
        <f t="shared" si="17"/>
        <v/>
      </c>
      <c r="AJ15" s="177" t="str">
        <f t="shared" si="17"/>
        <v/>
      </c>
    </row>
    <row r="16" spans="1:36" ht="18" customHeight="1">
      <c r="A16" s="223"/>
      <c r="B16" s="2">
        <v>5</v>
      </c>
      <c r="C16" s="194"/>
      <c r="D16" s="5" t="s">
        <v>8</v>
      </c>
      <c r="E16" s="196"/>
      <c r="F16" s="5" t="s">
        <v>9</v>
      </c>
      <c r="G16" s="197"/>
      <c r="H16" s="168" t="s">
        <v>126</v>
      </c>
      <c r="I16" s="198"/>
      <c r="J16" s="194"/>
      <c r="K16" s="5" t="s">
        <v>10</v>
      </c>
      <c r="L16" s="2" t="e">
        <f t="shared" si="1"/>
        <v>#DIV/0!</v>
      </c>
      <c r="M16" s="6" t="str">
        <f t="shared" si="6"/>
        <v/>
      </c>
      <c r="N16" s="5" t="s">
        <v>9</v>
      </c>
      <c r="O16" s="7" t="str">
        <f t="shared" si="7"/>
        <v/>
      </c>
      <c r="P16" s="5" t="s">
        <v>9</v>
      </c>
      <c r="Q16" s="8">
        <f t="shared" si="3"/>
        <v>0</v>
      </c>
      <c r="R16" s="177" t="str">
        <f>IF(R$1&lt;$G$16,"",IF(R$1&gt;$I$16,"",IF(R$1=$I$16,$O$16,$M$16)))</f>
        <v/>
      </c>
      <c r="S16" s="177" t="str">
        <f>IF(S$1&lt;$G$16,"",IF(S$1&gt;$I$16,"",IF(S$1=$I$16,$O$16,$M$16)))</f>
        <v/>
      </c>
      <c r="T16" s="179" t="str">
        <f t="shared" ref="T16:AJ16" si="18">IF(T$1&lt;$G$16,"",IF(T$1&gt;$I$16,"",IF(T$1=$I$16,$O$16,$M$16)))</f>
        <v/>
      </c>
      <c r="U16" s="184" t="str">
        <f t="shared" si="18"/>
        <v/>
      </c>
      <c r="V16" s="177" t="str">
        <f t="shared" si="18"/>
        <v/>
      </c>
      <c r="W16" s="177" t="str">
        <f t="shared" si="18"/>
        <v/>
      </c>
      <c r="X16" s="177" t="str">
        <f t="shared" si="18"/>
        <v/>
      </c>
      <c r="Y16" s="177" t="str">
        <f t="shared" si="18"/>
        <v/>
      </c>
      <c r="Z16" s="177" t="str">
        <f t="shared" si="18"/>
        <v/>
      </c>
      <c r="AA16" s="177" t="str">
        <f t="shared" si="18"/>
        <v/>
      </c>
      <c r="AB16" s="177" t="str">
        <f t="shared" si="18"/>
        <v/>
      </c>
      <c r="AC16" s="177" t="str">
        <f t="shared" si="18"/>
        <v/>
      </c>
      <c r="AD16" s="177" t="str">
        <f t="shared" si="18"/>
        <v/>
      </c>
      <c r="AE16" s="177" t="str">
        <f t="shared" si="18"/>
        <v/>
      </c>
      <c r="AF16" s="185" t="str">
        <f t="shared" si="18"/>
        <v/>
      </c>
      <c r="AG16" s="181" t="str">
        <f t="shared" si="18"/>
        <v/>
      </c>
      <c r="AH16" s="177" t="str">
        <f t="shared" si="18"/>
        <v/>
      </c>
      <c r="AI16" s="177" t="str">
        <f t="shared" si="18"/>
        <v/>
      </c>
      <c r="AJ16" s="177" t="str">
        <f t="shared" si="18"/>
        <v/>
      </c>
    </row>
    <row r="17" spans="1:36" ht="18" customHeight="1">
      <c r="A17" s="224"/>
      <c r="B17" s="2">
        <v>6</v>
      </c>
      <c r="C17" s="194"/>
      <c r="D17" s="5" t="s">
        <v>8</v>
      </c>
      <c r="E17" s="196"/>
      <c r="F17" s="5" t="s">
        <v>9</v>
      </c>
      <c r="G17" s="197"/>
      <c r="H17" s="168" t="s">
        <v>126</v>
      </c>
      <c r="I17" s="198"/>
      <c r="J17" s="194"/>
      <c r="K17" s="5" t="s">
        <v>10</v>
      </c>
      <c r="L17" s="2" t="e">
        <f t="shared" si="1"/>
        <v>#DIV/0!</v>
      </c>
      <c r="M17" s="6" t="str">
        <f t="shared" si="6"/>
        <v/>
      </c>
      <c r="N17" s="5" t="s">
        <v>9</v>
      </c>
      <c r="O17" s="7" t="str">
        <f t="shared" si="7"/>
        <v/>
      </c>
      <c r="P17" s="5" t="s">
        <v>9</v>
      </c>
      <c r="Q17" s="8">
        <f t="shared" si="3"/>
        <v>0</v>
      </c>
      <c r="R17" s="199"/>
      <c r="S17" s="199"/>
      <c r="T17" s="200"/>
      <c r="U17" s="201"/>
      <c r="V17" s="199"/>
      <c r="W17" s="199"/>
      <c r="X17" s="199"/>
      <c r="Y17" s="199"/>
      <c r="Z17" s="199"/>
      <c r="AA17" s="199"/>
      <c r="AB17" s="199"/>
      <c r="AC17" s="199"/>
      <c r="AD17" s="199"/>
      <c r="AE17" s="199"/>
      <c r="AF17" s="202"/>
      <c r="AG17" s="203"/>
      <c r="AH17" s="199"/>
      <c r="AI17" s="199"/>
      <c r="AJ17" s="199"/>
    </row>
    <row r="18" spans="1:36" ht="18" customHeight="1">
      <c r="A18" s="214" t="s">
        <v>11</v>
      </c>
      <c r="B18" s="2">
        <v>1</v>
      </c>
      <c r="C18" s="195" t="s">
        <v>133</v>
      </c>
      <c r="D18" s="5" t="s">
        <v>8</v>
      </c>
      <c r="E18" s="196">
        <v>58900</v>
      </c>
      <c r="F18" s="5" t="s">
        <v>9</v>
      </c>
      <c r="G18" s="197">
        <v>43191</v>
      </c>
      <c r="H18" s="168" t="s">
        <v>126</v>
      </c>
      <c r="I18" s="198">
        <v>43739</v>
      </c>
      <c r="J18" s="194">
        <v>19</v>
      </c>
      <c r="K18" s="5" t="s">
        <v>10</v>
      </c>
      <c r="L18" s="2">
        <f t="shared" si="1"/>
        <v>3100</v>
      </c>
      <c r="M18" s="6">
        <f t="shared" ref="M18" si="19">IF(E18="","",ROUNDDOWN(E18/J18,0))</f>
        <v>3100</v>
      </c>
      <c r="N18" s="5" t="s">
        <v>9</v>
      </c>
      <c r="O18" s="7">
        <f t="shared" ref="O18" si="20">IF(E18="","",+ROUNDUP(M18+(L18-M18)*(J18-1),0))</f>
        <v>3100</v>
      </c>
      <c r="P18" s="5" t="s">
        <v>9</v>
      </c>
      <c r="Q18" s="8">
        <f t="shared" si="3"/>
        <v>58900</v>
      </c>
      <c r="R18" s="177">
        <f>IF(R$1&lt;$G$18,"",IF(R$1&gt;$I$18,"",IF(R$1=$I$18,$O$18,$M$18)))</f>
        <v>3100</v>
      </c>
      <c r="S18" s="177">
        <f t="shared" ref="S18:AJ18" si="21">IF(S$1&lt;$G$18,"",IF(S$1&gt;$I$18,"",IF(S$1=$I$18,$O$18,$M$18)))</f>
        <v>3100</v>
      </c>
      <c r="T18" s="179">
        <f t="shared" si="21"/>
        <v>3100</v>
      </c>
      <c r="U18" s="184">
        <f t="shared" si="21"/>
        <v>3100</v>
      </c>
      <c r="V18" s="177">
        <f t="shared" si="21"/>
        <v>3100</v>
      </c>
      <c r="W18" s="177">
        <f t="shared" si="21"/>
        <v>3100</v>
      </c>
      <c r="X18" s="177">
        <f t="shared" si="21"/>
        <v>3100</v>
      </c>
      <c r="Y18" s="177">
        <f t="shared" si="21"/>
        <v>3100</v>
      </c>
      <c r="Z18" s="177">
        <f t="shared" si="21"/>
        <v>3100</v>
      </c>
      <c r="AA18" s="177">
        <f t="shared" si="21"/>
        <v>3100</v>
      </c>
      <c r="AB18" s="177">
        <f t="shared" si="21"/>
        <v>3100</v>
      </c>
      <c r="AC18" s="177">
        <f t="shared" si="21"/>
        <v>3100</v>
      </c>
      <c r="AD18" s="177">
        <f t="shared" si="21"/>
        <v>3100</v>
      </c>
      <c r="AE18" s="177">
        <f t="shared" si="21"/>
        <v>3100</v>
      </c>
      <c r="AF18" s="185">
        <f t="shared" si="21"/>
        <v>3100</v>
      </c>
      <c r="AG18" s="181">
        <f t="shared" si="21"/>
        <v>3100</v>
      </c>
      <c r="AH18" s="177">
        <f t="shared" si="21"/>
        <v>3100</v>
      </c>
      <c r="AI18" s="177">
        <f t="shared" si="21"/>
        <v>3100</v>
      </c>
      <c r="AJ18" s="177">
        <f t="shared" si="21"/>
        <v>3100</v>
      </c>
    </row>
    <row r="19" spans="1:36" ht="18" customHeight="1">
      <c r="A19" s="215"/>
      <c r="B19" s="2">
        <v>2</v>
      </c>
      <c r="C19" s="194"/>
      <c r="D19" s="5" t="s">
        <v>8</v>
      </c>
      <c r="E19" s="196"/>
      <c r="F19" s="5" t="s">
        <v>9</v>
      </c>
      <c r="G19" s="197"/>
      <c r="H19" s="168" t="s">
        <v>126</v>
      </c>
      <c r="I19" s="198"/>
      <c r="J19" s="194"/>
      <c r="K19" s="5" t="s">
        <v>10</v>
      </c>
      <c r="L19" s="2" t="e">
        <f t="shared" si="1"/>
        <v>#DIV/0!</v>
      </c>
      <c r="M19" s="6" t="str">
        <f t="shared" si="6"/>
        <v/>
      </c>
      <c r="N19" s="5" t="s">
        <v>9</v>
      </c>
      <c r="O19" s="7" t="str">
        <f t="shared" si="7"/>
        <v/>
      </c>
      <c r="P19" s="5" t="s">
        <v>9</v>
      </c>
      <c r="Q19" s="8">
        <f t="shared" si="3"/>
        <v>0</v>
      </c>
      <c r="R19" s="199"/>
      <c r="S19" s="199"/>
      <c r="T19" s="200"/>
      <c r="U19" s="201"/>
      <c r="V19" s="199"/>
      <c r="W19" s="199"/>
      <c r="X19" s="199"/>
      <c r="Y19" s="199"/>
      <c r="Z19" s="199"/>
      <c r="AA19" s="199"/>
      <c r="AB19" s="199"/>
      <c r="AC19" s="199"/>
      <c r="AD19" s="199"/>
      <c r="AE19" s="199"/>
      <c r="AF19" s="202"/>
      <c r="AG19" s="203"/>
      <c r="AH19" s="199"/>
      <c r="AI19" s="199"/>
      <c r="AJ19" s="199"/>
    </row>
    <row r="20" spans="1:36" ht="18" customHeight="1">
      <c r="A20" s="214" t="s">
        <v>12</v>
      </c>
      <c r="B20" s="2">
        <v>1</v>
      </c>
      <c r="C20" s="194"/>
      <c r="D20" s="5" t="s">
        <v>8</v>
      </c>
      <c r="E20" s="196"/>
      <c r="F20" s="5" t="s">
        <v>9</v>
      </c>
      <c r="G20" s="197"/>
      <c r="H20" s="168" t="s">
        <v>126</v>
      </c>
      <c r="I20" s="198"/>
      <c r="J20" s="194"/>
      <c r="K20" s="5" t="s">
        <v>10</v>
      </c>
      <c r="L20" s="2" t="e">
        <f t="shared" si="1"/>
        <v>#DIV/0!</v>
      </c>
      <c r="M20" s="6" t="str">
        <f t="shared" si="6"/>
        <v/>
      </c>
      <c r="N20" s="5" t="s">
        <v>9</v>
      </c>
      <c r="O20" s="7" t="str">
        <f t="shared" si="7"/>
        <v/>
      </c>
      <c r="P20" s="5" t="s">
        <v>9</v>
      </c>
      <c r="Q20" s="8">
        <f t="shared" si="3"/>
        <v>0</v>
      </c>
      <c r="R20" s="177" t="str">
        <f>IF(R$1&lt;$G$20,"",IF(R$1&gt;$I$20,"",IF(R$1=$I$20,$O$20,$M$20)))</f>
        <v/>
      </c>
      <c r="S20" s="177" t="str">
        <f t="shared" ref="S20:AJ20" si="22">IF(S$1&lt;$G$20,"",IF(S$1&gt;$I$20,"",IF(S$1=$I$20,$O$20,$M$20)))</f>
        <v/>
      </c>
      <c r="T20" s="179" t="str">
        <f t="shared" si="22"/>
        <v/>
      </c>
      <c r="U20" s="184" t="str">
        <f t="shared" si="22"/>
        <v/>
      </c>
      <c r="V20" s="177" t="str">
        <f t="shared" si="22"/>
        <v/>
      </c>
      <c r="W20" s="177" t="str">
        <f t="shared" si="22"/>
        <v/>
      </c>
      <c r="X20" s="177" t="str">
        <f t="shared" si="22"/>
        <v/>
      </c>
      <c r="Y20" s="177" t="str">
        <f t="shared" si="22"/>
        <v/>
      </c>
      <c r="Z20" s="177" t="str">
        <f t="shared" si="22"/>
        <v/>
      </c>
      <c r="AA20" s="177" t="str">
        <f t="shared" si="22"/>
        <v/>
      </c>
      <c r="AB20" s="177" t="str">
        <f t="shared" si="22"/>
        <v/>
      </c>
      <c r="AC20" s="177" t="str">
        <f t="shared" si="22"/>
        <v/>
      </c>
      <c r="AD20" s="177" t="str">
        <f t="shared" si="22"/>
        <v/>
      </c>
      <c r="AE20" s="177" t="str">
        <f t="shared" si="22"/>
        <v/>
      </c>
      <c r="AF20" s="185" t="str">
        <f t="shared" si="22"/>
        <v/>
      </c>
      <c r="AG20" s="181" t="str">
        <f t="shared" si="22"/>
        <v/>
      </c>
      <c r="AH20" s="177" t="str">
        <f t="shared" si="22"/>
        <v/>
      </c>
      <c r="AI20" s="177" t="str">
        <f t="shared" si="22"/>
        <v/>
      </c>
      <c r="AJ20" s="177" t="str">
        <f t="shared" si="22"/>
        <v/>
      </c>
    </row>
    <row r="21" spans="1:36" ht="18" customHeight="1">
      <c r="A21" s="215"/>
      <c r="B21" s="2">
        <v>2</v>
      </c>
      <c r="C21" s="194"/>
      <c r="D21" s="5" t="s">
        <v>8</v>
      </c>
      <c r="E21" s="196"/>
      <c r="F21" s="5" t="s">
        <v>9</v>
      </c>
      <c r="G21" s="197"/>
      <c r="H21" s="168" t="s">
        <v>126</v>
      </c>
      <c r="I21" s="198"/>
      <c r="J21" s="194"/>
      <c r="K21" s="5" t="s">
        <v>10</v>
      </c>
      <c r="L21" s="2" t="e">
        <f t="shared" si="1"/>
        <v>#DIV/0!</v>
      </c>
      <c r="M21" s="6" t="str">
        <f t="shared" ref="M21" si="23">IF(E21="","",ROUNDDOWN(E21/J21,0))</f>
        <v/>
      </c>
      <c r="N21" s="5" t="s">
        <v>9</v>
      </c>
      <c r="O21" s="7" t="str">
        <f t="shared" ref="O21" si="24">IF(E21="","",+ROUNDUP(M21+(L21-M21)*(J21-1),0))</f>
        <v/>
      </c>
      <c r="P21" s="5" t="s">
        <v>9</v>
      </c>
      <c r="Q21" s="8">
        <f t="shared" si="3"/>
        <v>0</v>
      </c>
      <c r="R21" s="199"/>
      <c r="S21" s="199"/>
      <c r="T21" s="200"/>
      <c r="U21" s="201"/>
      <c r="V21" s="199"/>
      <c r="W21" s="199"/>
      <c r="X21" s="199"/>
      <c r="Y21" s="199"/>
      <c r="Z21" s="199"/>
      <c r="AA21" s="199"/>
      <c r="AB21" s="199"/>
      <c r="AC21" s="199"/>
      <c r="AD21" s="199"/>
      <c r="AE21" s="199"/>
      <c r="AF21" s="202"/>
      <c r="AG21" s="203"/>
      <c r="AH21" s="199"/>
      <c r="AI21" s="199"/>
      <c r="AJ21" s="199"/>
    </row>
    <row r="22" spans="1:36" ht="18" customHeight="1" thickBot="1">
      <c r="A22" s="1" t="s">
        <v>13</v>
      </c>
      <c r="B22" s="2">
        <v>1</v>
      </c>
      <c r="C22" s="194"/>
      <c r="D22" s="5" t="s">
        <v>8</v>
      </c>
      <c r="E22" s="196"/>
      <c r="F22" s="5" t="s">
        <v>9</v>
      </c>
      <c r="G22" s="197"/>
      <c r="H22" s="168" t="s">
        <v>126</v>
      </c>
      <c r="I22" s="198"/>
      <c r="J22" s="194"/>
      <c r="K22" s="5" t="s">
        <v>10</v>
      </c>
      <c r="L22" s="2" t="e">
        <f t="shared" si="1"/>
        <v>#DIV/0!</v>
      </c>
      <c r="M22" s="6" t="str">
        <f t="shared" si="6"/>
        <v/>
      </c>
      <c r="N22" s="5" t="s">
        <v>9</v>
      </c>
      <c r="O22" s="7" t="str">
        <f t="shared" si="7"/>
        <v/>
      </c>
      <c r="P22" s="5" t="s">
        <v>9</v>
      </c>
      <c r="Q22" s="8">
        <f t="shared" si="3"/>
        <v>0</v>
      </c>
      <c r="R22" s="199"/>
      <c r="S22" s="199"/>
      <c r="T22" s="200"/>
      <c r="U22" s="201"/>
      <c r="V22" s="199"/>
      <c r="W22" s="199"/>
      <c r="X22" s="199"/>
      <c r="Y22" s="199"/>
      <c r="Z22" s="199"/>
      <c r="AA22" s="199"/>
      <c r="AB22" s="199"/>
      <c r="AC22" s="199"/>
      <c r="AD22" s="199"/>
      <c r="AE22" s="199"/>
      <c r="AF22" s="202"/>
      <c r="AG22" s="203"/>
      <c r="AH22" s="199"/>
      <c r="AI22" s="199"/>
      <c r="AJ22" s="199"/>
    </row>
    <row r="23" spans="1:36" ht="24.75" customHeight="1" thickBot="1">
      <c r="A23" s="10"/>
      <c r="C23" s="11"/>
      <c r="O23" s="176" t="s">
        <v>14</v>
      </c>
      <c r="P23" t="s">
        <v>15</v>
      </c>
      <c r="Q23" s="12">
        <f t="shared" ref="Q23:AJ23" si="25">SUM(Q2:Q22)</f>
        <v>177670</v>
      </c>
      <c r="R23" s="149">
        <f t="shared" si="25"/>
        <v>3100</v>
      </c>
      <c r="S23" s="151">
        <f t="shared" si="25"/>
        <v>9698</v>
      </c>
      <c r="T23" s="152">
        <f t="shared" si="25"/>
        <v>9698</v>
      </c>
      <c r="U23" s="13">
        <f t="shared" si="25"/>
        <v>9698</v>
      </c>
      <c r="V23" s="13">
        <f t="shared" si="25"/>
        <v>9698</v>
      </c>
      <c r="W23" s="13">
        <f t="shared" si="25"/>
        <v>9698</v>
      </c>
      <c r="X23" s="13">
        <f t="shared" si="25"/>
        <v>9700</v>
      </c>
      <c r="Y23" s="13">
        <f t="shared" si="25"/>
        <v>9698</v>
      </c>
      <c r="Z23" s="13">
        <f t="shared" si="25"/>
        <v>9698</v>
      </c>
      <c r="AA23" s="13">
        <f t="shared" si="25"/>
        <v>9698</v>
      </c>
      <c r="AB23" s="13">
        <f t="shared" si="25"/>
        <v>9698</v>
      </c>
      <c r="AC23" s="13">
        <f t="shared" si="25"/>
        <v>9698</v>
      </c>
      <c r="AD23" s="13">
        <f t="shared" si="25"/>
        <v>9700</v>
      </c>
      <c r="AE23" s="13">
        <f t="shared" si="25"/>
        <v>9698</v>
      </c>
      <c r="AF23" s="13">
        <f t="shared" si="25"/>
        <v>9698</v>
      </c>
      <c r="AG23" s="152">
        <f t="shared" si="25"/>
        <v>9698</v>
      </c>
      <c r="AH23" s="151">
        <f t="shared" si="25"/>
        <v>9698</v>
      </c>
      <c r="AI23" s="151">
        <f t="shared" si="25"/>
        <v>9698</v>
      </c>
      <c r="AJ23" s="150">
        <f t="shared" si="25"/>
        <v>9700</v>
      </c>
    </row>
  </sheetData>
  <sheetProtection sheet="1" objects="1" scenarios="1"/>
  <mergeCells count="10">
    <mergeCell ref="A18:A19"/>
    <mergeCell ref="A20:A21"/>
    <mergeCell ref="J1:K1"/>
    <mergeCell ref="M1:N1"/>
    <mergeCell ref="O1:P1"/>
    <mergeCell ref="A2:A11"/>
    <mergeCell ref="A12:A17"/>
    <mergeCell ref="C1:D1"/>
    <mergeCell ref="E1:F1"/>
    <mergeCell ref="G1:I1"/>
  </mergeCells>
  <phoneticPr fontId="3"/>
  <conditionalFormatting sqref="Q2:Q22">
    <cfRule type="cellIs" dxfId="4" priority="1" operator="equal">
      <formula>"不一致"</formula>
    </cfRule>
  </conditionalFormatting>
  <dataValidations count="1">
    <dataValidation type="list" allowBlank="1" showInputMessage="1" showErrorMessage="1" sqref="G2:G22 I2:I22" xr:uid="{181585C2-906E-47C8-9679-98CC2DCEB4D6}">
      <formula1>$R$1:$AJ$1</formula1>
    </dataValidation>
  </dataValidations>
  <pageMargins left="0.23622047244094491" right="0.23622047244094491" top="0.74803149606299213" bottom="0.74803149606299213" header="0.31496062992125984" footer="0.31496062992125984"/>
  <pageSetup paperSize="9" scale="51" orientation="landscape" cellComments="asDisplayed" r:id="rId1"/>
  <headerFooter>
    <oddHeader>&amp;R&amp;A</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9"/>
  <sheetViews>
    <sheetView workbookViewId="0">
      <selection activeCell="E8" sqref="E8:E13"/>
    </sheetView>
  </sheetViews>
  <sheetFormatPr defaultRowHeight="13.5"/>
  <cols>
    <col min="1" max="1" width="3.75" customWidth="1"/>
    <col min="2" max="2" width="3.625" customWidth="1"/>
    <col min="3" max="3" width="3.375" bestFit="1" customWidth="1"/>
    <col min="4" max="4" width="9.25" customWidth="1"/>
    <col min="5" max="5" width="3.375" bestFit="1" customWidth="1"/>
    <col min="6" max="6" width="10.625" style="186" customWidth="1"/>
    <col min="7" max="7" width="3.5" style="187" customWidth="1"/>
    <col min="8" max="8" width="10.625" style="186" customWidth="1"/>
    <col min="9" max="9" width="3.25" customWidth="1"/>
    <col min="10" max="10" width="6.75" bestFit="1" customWidth="1"/>
    <col min="12" max="13" width="0" hidden="1" customWidth="1"/>
    <col min="16" max="16" width="14.5" customWidth="1"/>
  </cols>
  <sheetData>
    <row r="1" spans="1:25" ht="28.5" customHeight="1">
      <c r="A1" s="15"/>
      <c r="B1" s="255" t="s">
        <v>1</v>
      </c>
      <c r="C1" s="256"/>
      <c r="D1" s="255" t="s">
        <v>2</v>
      </c>
      <c r="E1" s="256"/>
      <c r="F1" s="257" t="s">
        <v>3</v>
      </c>
      <c r="G1" s="237"/>
      <c r="H1" s="237"/>
      <c r="I1" s="255" t="s">
        <v>4</v>
      </c>
      <c r="J1" s="256"/>
      <c r="K1" s="3" t="s">
        <v>130</v>
      </c>
      <c r="L1" s="166" t="s">
        <v>131</v>
      </c>
      <c r="M1" s="166" t="s">
        <v>132</v>
      </c>
      <c r="N1" s="3" t="s">
        <v>125</v>
      </c>
      <c r="O1" s="166" t="s">
        <v>124</v>
      </c>
      <c r="P1" s="15" t="s">
        <v>16</v>
      </c>
      <c r="Q1" s="165">
        <f t="shared" ref="Q1:R1" si="0">EDATE(R1,-1)</f>
        <v>43191</v>
      </c>
      <c r="R1" s="165">
        <f t="shared" si="0"/>
        <v>43221</v>
      </c>
      <c r="S1" s="165">
        <f>EDATE(T1,-1)</f>
        <v>43252</v>
      </c>
      <c r="T1" s="162">
        <f>③最終入力!J2</f>
        <v>43282</v>
      </c>
      <c r="U1" s="163">
        <f>③最終入力!N2</f>
        <v>43313</v>
      </c>
      <c r="V1" s="163">
        <f>③最終入力!R2</f>
        <v>43344</v>
      </c>
      <c r="W1" s="163">
        <f>③最終入力!V2</f>
        <v>43374</v>
      </c>
      <c r="X1" s="163">
        <f>③最終入力!Z2</f>
        <v>43405</v>
      </c>
      <c r="Y1" s="164">
        <f>③最終入力!AD2</f>
        <v>43435</v>
      </c>
    </row>
    <row r="2" spans="1:25" ht="17.25" customHeight="1">
      <c r="A2" s="249">
        <v>1</v>
      </c>
      <c r="B2" s="243">
        <v>12</v>
      </c>
      <c r="C2" s="246" t="s">
        <v>8</v>
      </c>
      <c r="D2" s="252">
        <f>K7</f>
        <v>7197</v>
      </c>
      <c r="E2" s="246" t="s">
        <v>9</v>
      </c>
      <c r="F2" s="234">
        <v>43191</v>
      </c>
      <c r="G2" s="237" t="s">
        <v>126</v>
      </c>
      <c r="H2" s="240">
        <v>43435</v>
      </c>
      <c r="I2" s="243">
        <v>9</v>
      </c>
      <c r="J2" s="246" t="s">
        <v>10</v>
      </c>
      <c r="K2" s="204">
        <v>6300</v>
      </c>
      <c r="L2" s="140">
        <f>IF(K2=0,"",ROUNDDOWN(K2/I2,0))</f>
        <v>700</v>
      </c>
      <c r="M2" s="140">
        <f>IF(K2=0,"",K2-L2*I2+L2)</f>
        <v>700</v>
      </c>
      <c r="N2" s="140">
        <f>IF(SUM(Q2:Y2)=K2,SUM(Q2:Y2),"不一致")</f>
        <v>6300</v>
      </c>
      <c r="O2" s="140">
        <f>SUM(T2:Y2)</f>
        <v>4200</v>
      </c>
      <c r="P2" s="2" t="s">
        <v>17</v>
      </c>
      <c r="Q2" s="18">
        <f>IF(Q$1&lt;$F$2,"",IF(Q$1&gt;$H$2,"",IF(Q$1=$H$2,$M$2,$L$2)))</f>
        <v>700</v>
      </c>
      <c r="R2" s="18">
        <f>IF(R$1&lt;$F$2,"",IF(R$1&gt;$H$2,"",IF(R$1=$H$2,$M$2,$L$2)))</f>
        <v>700</v>
      </c>
      <c r="S2" s="153">
        <f t="shared" ref="S2:Y2" si="1">IF(S$1&lt;$F$2,"",IF(S$1&gt;$H$2,"",IF(S$1=$H$2,$M$2,$L$2)))</f>
        <v>700</v>
      </c>
      <c r="T2" s="154">
        <f t="shared" si="1"/>
        <v>700</v>
      </c>
      <c r="U2" s="18">
        <f t="shared" si="1"/>
        <v>700</v>
      </c>
      <c r="V2" s="18">
        <f t="shared" si="1"/>
        <v>700</v>
      </c>
      <c r="W2" s="18">
        <f t="shared" si="1"/>
        <v>700</v>
      </c>
      <c r="X2" s="18">
        <f t="shared" si="1"/>
        <v>700</v>
      </c>
      <c r="Y2" s="155">
        <f t="shared" si="1"/>
        <v>700</v>
      </c>
    </row>
    <row r="3" spans="1:25" ht="17.25" customHeight="1">
      <c r="A3" s="250"/>
      <c r="B3" s="244"/>
      <c r="C3" s="247"/>
      <c r="D3" s="253"/>
      <c r="E3" s="247"/>
      <c r="F3" s="235"/>
      <c r="G3" s="238"/>
      <c r="H3" s="241"/>
      <c r="I3" s="244"/>
      <c r="J3" s="247"/>
      <c r="K3" s="204"/>
      <c r="L3" s="140" t="str">
        <f>IF(K3=0,"",ROUNDDOWN(K3/I2,0))</f>
        <v/>
      </c>
      <c r="M3" s="140" t="str">
        <f>IF(K3=0,"",K3-L3*I2+L3)</f>
        <v/>
      </c>
      <c r="N3" s="140">
        <f t="shared" ref="N3:N7" si="2">IF(SUM(Q3:Y3)=K3,SUM(Q3:Y3),"不一致")</f>
        <v>0</v>
      </c>
      <c r="O3" s="140">
        <f>SUM(T3:Y3)</f>
        <v>0</v>
      </c>
      <c r="P3" s="2" t="s">
        <v>18</v>
      </c>
      <c r="Q3" s="18" t="str">
        <f>IF(Q$1&lt;$F$2,"",IF(Q$1&gt;$H$2,"",IF(Q$1=$H$2,$M$3,$L$3)))</f>
        <v/>
      </c>
      <c r="R3" s="18" t="str">
        <f>IF(R$1&lt;$F$2,"",IF(R$1&gt;$H$2,"",IF(R$1=$H$2,$M$3,$L$3)))</f>
        <v/>
      </c>
      <c r="S3" s="153" t="str">
        <f t="shared" ref="S3:Y3" si="3">IF(S$1&lt;$F$2,"",IF(S$1&gt;$H$2,"",IF(S$1=$H$2,$M$3,$L$3)))</f>
        <v/>
      </c>
      <c r="T3" s="154" t="str">
        <f t="shared" si="3"/>
        <v/>
      </c>
      <c r="U3" s="18" t="str">
        <f t="shared" si="3"/>
        <v/>
      </c>
      <c r="V3" s="18" t="str">
        <f t="shared" si="3"/>
        <v/>
      </c>
      <c r="W3" s="18" t="str">
        <f t="shared" si="3"/>
        <v/>
      </c>
      <c r="X3" s="18" t="str">
        <f t="shared" si="3"/>
        <v/>
      </c>
      <c r="Y3" s="155" t="str">
        <f t="shared" si="3"/>
        <v/>
      </c>
    </row>
    <row r="4" spans="1:25" ht="17.25" customHeight="1">
      <c r="A4" s="250"/>
      <c r="B4" s="244"/>
      <c r="C4" s="247"/>
      <c r="D4" s="253"/>
      <c r="E4" s="247"/>
      <c r="F4" s="235"/>
      <c r="G4" s="238"/>
      <c r="H4" s="241"/>
      <c r="I4" s="244"/>
      <c r="J4" s="247"/>
      <c r="K4" s="204">
        <v>342</v>
      </c>
      <c r="L4" s="140">
        <f>IF(K4=0,"",ROUNDDOWN(K4/I2,0))</f>
        <v>38</v>
      </c>
      <c r="M4" s="140">
        <f>IF(K4=0,"",K4-L4*I2+L4)</f>
        <v>38</v>
      </c>
      <c r="N4" s="140">
        <f t="shared" si="2"/>
        <v>342</v>
      </c>
      <c r="O4" s="140">
        <f t="shared" ref="O4:O13" si="4">SUM(T4:Y4)</f>
        <v>228</v>
      </c>
      <c r="P4" s="2" t="s">
        <v>19</v>
      </c>
      <c r="Q4" s="18">
        <f>IF(Q$1&lt;$F$2,"",IF(Q$1&gt;$H$2,"",IF(Q$1=$H$2,$M$4,$L$4)))</f>
        <v>38</v>
      </c>
      <c r="R4" s="18">
        <f>IF(R$1&lt;$F$2,"",IF(R$1&gt;$H$2,"",IF(R$1=$H$2,$M$4,$L$4)))</f>
        <v>38</v>
      </c>
      <c r="S4" s="153">
        <f t="shared" ref="S4:Y4" si="5">IF(S$1&lt;$F$2,"",IF(S$1&gt;$H$2,"",IF(S$1=$H$2,$M$4,$L$4)))</f>
        <v>38</v>
      </c>
      <c r="T4" s="154">
        <f t="shared" si="5"/>
        <v>38</v>
      </c>
      <c r="U4" s="18">
        <f t="shared" si="5"/>
        <v>38</v>
      </c>
      <c r="V4" s="18">
        <f t="shared" si="5"/>
        <v>38</v>
      </c>
      <c r="W4" s="18">
        <f t="shared" si="5"/>
        <v>38</v>
      </c>
      <c r="X4" s="18">
        <f t="shared" si="5"/>
        <v>38</v>
      </c>
      <c r="Y4" s="155">
        <f t="shared" si="5"/>
        <v>38</v>
      </c>
    </row>
    <row r="5" spans="1:25" ht="17.25" customHeight="1">
      <c r="A5" s="250"/>
      <c r="B5" s="244"/>
      <c r="C5" s="247"/>
      <c r="D5" s="253"/>
      <c r="E5" s="247"/>
      <c r="F5" s="235"/>
      <c r="G5" s="238"/>
      <c r="H5" s="241"/>
      <c r="I5" s="244"/>
      <c r="J5" s="247"/>
      <c r="K5" s="204">
        <v>555</v>
      </c>
      <c r="L5" s="188"/>
      <c r="M5" s="188"/>
      <c r="N5" s="140">
        <f t="shared" si="2"/>
        <v>555</v>
      </c>
      <c r="O5" s="140">
        <f t="shared" si="4"/>
        <v>205</v>
      </c>
      <c r="P5" s="2" t="s">
        <v>20</v>
      </c>
      <c r="Q5" s="205"/>
      <c r="R5" s="205">
        <v>200</v>
      </c>
      <c r="S5" s="196">
        <v>150</v>
      </c>
      <c r="T5" s="206">
        <v>95</v>
      </c>
      <c r="U5" s="205">
        <v>25</v>
      </c>
      <c r="V5" s="205"/>
      <c r="W5" s="205">
        <v>10</v>
      </c>
      <c r="X5" s="205">
        <v>60</v>
      </c>
      <c r="Y5" s="207">
        <v>15</v>
      </c>
    </row>
    <row r="6" spans="1:25" ht="17.25" customHeight="1">
      <c r="A6" s="250"/>
      <c r="B6" s="244"/>
      <c r="C6" s="247"/>
      <c r="D6" s="253"/>
      <c r="E6" s="247"/>
      <c r="F6" s="235"/>
      <c r="G6" s="238"/>
      <c r="H6" s="241"/>
      <c r="I6" s="244"/>
      <c r="J6" s="247"/>
      <c r="K6" s="204"/>
      <c r="L6" s="188"/>
      <c r="M6" s="188"/>
      <c r="N6" s="140">
        <f t="shared" si="2"/>
        <v>0</v>
      </c>
      <c r="O6" s="140">
        <f t="shared" si="4"/>
        <v>0</v>
      </c>
      <c r="P6" s="17"/>
      <c r="Q6" s="205"/>
      <c r="R6" s="205"/>
      <c r="S6" s="196"/>
      <c r="T6" s="206"/>
      <c r="U6" s="205"/>
      <c r="V6" s="205"/>
      <c r="W6" s="205"/>
      <c r="X6" s="205"/>
      <c r="Y6" s="207"/>
    </row>
    <row r="7" spans="1:25" ht="17.25" customHeight="1">
      <c r="A7" s="251"/>
      <c r="B7" s="245"/>
      <c r="C7" s="248"/>
      <c r="D7" s="254"/>
      <c r="E7" s="248"/>
      <c r="F7" s="236"/>
      <c r="G7" s="239"/>
      <c r="H7" s="242"/>
      <c r="I7" s="245"/>
      <c r="J7" s="248"/>
      <c r="K7" s="140">
        <f>SUM(K2:K6)</f>
        <v>7197</v>
      </c>
      <c r="L7" s="140"/>
      <c r="M7" s="140"/>
      <c r="N7" s="140">
        <f t="shared" si="2"/>
        <v>7197</v>
      </c>
      <c r="O7" s="16">
        <f>SUM(T7:Y7)</f>
        <v>4633</v>
      </c>
      <c r="P7" s="2" t="s">
        <v>21</v>
      </c>
      <c r="Q7" s="18">
        <f>SUM(Q2:Q6)</f>
        <v>738</v>
      </c>
      <c r="R7" s="18">
        <f t="shared" ref="R7:S7" si="6">SUM(R2:R6)</f>
        <v>938</v>
      </c>
      <c r="S7" s="153">
        <f t="shared" si="6"/>
        <v>888</v>
      </c>
      <c r="T7" s="154">
        <f>SUM(T2:T6)</f>
        <v>833</v>
      </c>
      <c r="U7" s="18">
        <f t="shared" ref="U7:Y7" si="7">SUM(U2:U6)</f>
        <v>763</v>
      </c>
      <c r="V7" s="18">
        <f t="shared" si="7"/>
        <v>738</v>
      </c>
      <c r="W7" s="18">
        <f t="shared" si="7"/>
        <v>748</v>
      </c>
      <c r="X7" s="18">
        <f t="shared" si="7"/>
        <v>798</v>
      </c>
      <c r="Y7" s="155">
        <f t="shared" si="7"/>
        <v>753</v>
      </c>
    </row>
    <row r="8" spans="1:25" ht="17.25" customHeight="1">
      <c r="A8" s="249">
        <v>2</v>
      </c>
      <c r="B8" s="243"/>
      <c r="C8" s="246" t="s">
        <v>8</v>
      </c>
      <c r="D8" s="252">
        <f>K13</f>
        <v>0</v>
      </c>
      <c r="E8" s="246" t="s">
        <v>9</v>
      </c>
      <c r="F8" s="234"/>
      <c r="G8" s="237" t="s">
        <v>126</v>
      </c>
      <c r="H8" s="240"/>
      <c r="I8" s="243"/>
      <c r="J8" s="246" t="s">
        <v>10</v>
      </c>
      <c r="K8" s="204"/>
      <c r="L8" s="140"/>
      <c r="M8" s="140"/>
      <c r="N8" s="140">
        <f t="shared" ref="N8:N13" si="8">IF(SUM(Q8:Y8)=K8,SUM(Q8:Y8),"不一致")</f>
        <v>0</v>
      </c>
      <c r="O8" s="16">
        <f>SUM(T8:Y8)</f>
        <v>0</v>
      </c>
      <c r="P8" s="2" t="s">
        <v>22</v>
      </c>
      <c r="Q8" s="205"/>
      <c r="R8" s="205"/>
      <c r="S8" s="196"/>
      <c r="T8" s="206"/>
      <c r="U8" s="205"/>
      <c r="V8" s="205"/>
      <c r="W8" s="205"/>
      <c r="X8" s="205"/>
      <c r="Y8" s="207"/>
    </row>
    <row r="9" spans="1:25" ht="17.25" customHeight="1">
      <c r="A9" s="250"/>
      <c r="B9" s="244"/>
      <c r="C9" s="247"/>
      <c r="D9" s="253"/>
      <c r="E9" s="247"/>
      <c r="F9" s="235"/>
      <c r="G9" s="238"/>
      <c r="H9" s="241"/>
      <c r="I9" s="244"/>
      <c r="J9" s="247"/>
      <c r="K9" s="204"/>
      <c r="L9" s="140"/>
      <c r="M9" s="140"/>
      <c r="N9" s="140">
        <f t="shared" si="8"/>
        <v>0</v>
      </c>
      <c r="O9" s="16">
        <f t="shared" si="4"/>
        <v>0</v>
      </c>
      <c r="P9" s="2" t="s">
        <v>23</v>
      </c>
      <c r="Q9" s="205"/>
      <c r="R9" s="205"/>
      <c r="S9" s="196"/>
      <c r="T9" s="206"/>
      <c r="U9" s="205"/>
      <c r="V9" s="205"/>
      <c r="W9" s="205"/>
      <c r="X9" s="205"/>
      <c r="Y9" s="207"/>
    </row>
    <row r="10" spans="1:25" ht="17.25" customHeight="1">
      <c r="A10" s="250"/>
      <c r="B10" s="244"/>
      <c r="C10" s="247"/>
      <c r="D10" s="253"/>
      <c r="E10" s="247"/>
      <c r="F10" s="235"/>
      <c r="G10" s="238"/>
      <c r="H10" s="241"/>
      <c r="I10" s="244"/>
      <c r="J10" s="247"/>
      <c r="K10" s="204"/>
      <c r="L10" s="140"/>
      <c r="M10" s="140"/>
      <c r="N10" s="140">
        <f t="shared" si="8"/>
        <v>0</v>
      </c>
      <c r="O10" s="16">
        <f t="shared" si="4"/>
        <v>0</v>
      </c>
      <c r="P10" s="2" t="s">
        <v>24</v>
      </c>
      <c r="Q10" s="205"/>
      <c r="R10" s="205"/>
      <c r="S10" s="196"/>
      <c r="T10" s="206"/>
      <c r="U10" s="205"/>
      <c r="V10" s="205"/>
      <c r="W10" s="205"/>
      <c r="X10" s="205"/>
      <c r="Y10" s="207"/>
    </row>
    <row r="11" spans="1:25" ht="17.25" customHeight="1">
      <c r="A11" s="250"/>
      <c r="B11" s="244"/>
      <c r="C11" s="247"/>
      <c r="D11" s="253"/>
      <c r="E11" s="247"/>
      <c r="F11" s="235"/>
      <c r="G11" s="238"/>
      <c r="H11" s="241"/>
      <c r="I11" s="244"/>
      <c r="J11" s="247"/>
      <c r="K11" s="204"/>
      <c r="L11" s="140"/>
      <c r="M11" s="140"/>
      <c r="N11" s="140">
        <f t="shared" si="8"/>
        <v>0</v>
      </c>
      <c r="O11" s="16">
        <f t="shared" si="4"/>
        <v>0</v>
      </c>
      <c r="P11" s="2" t="s">
        <v>25</v>
      </c>
      <c r="Q11" s="205"/>
      <c r="R11" s="205"/>
      <c r="S11" s="196"/>
      <c r="T11" s="206"/>
      <c r="U11" s="205"/>
      <c r="V11" s="205"/>
      <c r="W11" s="205"/>
      <c r="X11" s="205"/>
      <c r="Y11" s="207"/>
    </row>
    <row r="12" spans="1:25" ht="17.25" customHeight="1">
      <c r="A12" s="250"/>
      <c r="B12" s="244"/>
      <c r="C12" s="247"/>
      <c r="D12" s="253"/>
      <c r="E12" s="247"/>
      <c r="F12" s="235"/>
      <c r="G12" s="238"/>
      <c r="H12" s="241"/>
      <c r="I12" s="244"/>
      <c r="J12" s="247"/>
      <c r="K12" s="204"/>
      <c r="L12" s="140"/>
      <c r="M12" s="140"/>
      <c r="N12" s="140">
        <f t="shared" si="8"/>
        <v>0</v>
      </c>
      <c r="O12" s="16">
        <f t="shared" si="4"/>
        <v>0</v>
      </c>
      <c r="P12" s="17"/>
      <c r="Q12" s="205"/>
      <c r="R12" s="205"/>
      <c r="S12" s="196"/>
      <c r="T12" s="206"/>
      <c r="U12" s="205"/>
      <c r="V12" s="205"/>
      <c r="W12" s="205"/>
      <c r="X12" s="205"/>
      <c r="Y12" s="207"/>
    </row>
    <row r="13" spans="1:25" ht="17.25" customHeight="1" thickBot="1">
      <c r="A13" s="251"/>
      <c r="B13" s="245"/>
      <c r="C13" s="248"/>
      <c r="D13" s="254"/>
      <c r="E13" s="248"/>
      <c r="F13" s="236"/>
      <c r="G13" s="239"/>
      <c r="H13" s="242"/>
      <c r="I13" s="245"/>
      <c r="J13" s="248"/>
      <c r="K13" s="189">
        <f>SUM(K8:K12)</f>
        <v>0</v>
      </c>
      <c r="L13" s="140"/>
      <c r="M13" s="140"/>
      <c r="N13" s="140">
        <f t="shared" si="8"/>
        <v>0</v>
      </c>
      <c r="O13" s="19">
        <f t="shared" si="4"/>
        <v>0</v>
      </c>
      <c r="P13" s="2" t="s">
        <v>21</v>
      </c>
      <c r="Q13" s="18">
        <f t="shared" ref="Q13:S13" si="9">SUM(Q8:Q12)</f>
        <v>0</v>
      </c>
      <c r="R13" s="18">
        <f t="shared" si="9"/>
        <v>0</v>
      </c>
      <c r="S13" s="153">
        <f t="shared" si="9"/>
        <v>0</v>
      </c>
      <c r="T13" s="154">
        <f t="shared" ref="T13:Y13" si="10">SUM(T8:T12)</f>
        <v>0</v>
      </c>
      <c r="U13" s="18">
        <f t="shared" si="10"/>
        <v>0</v>
      </c>
      <c r="V13" s="18">
        <f t="shared" si="10"/>
        <v>0</v>
      </c>
      <c r="W13" s="18">
        <f t="shared" si="10"/>
        <v>0</v>
      </c>
      <c r="X13" s="18">
        <f t="shared" si="10"/>
        <v>0</v>
      </c>
      <c r="Y13" s="155">
        <f t="shared" si="10"/>
        <v>0</v>
      </c>
    </row>
    <row r="14" spans="1:25" ht="17.25" customHeight="1">
      <c r="A14" s="227" t="s">
        <v>129</v>
      </c>
      <c r="B14" s="228"/>
      <c r="C14" s="228"/>
      <c r="D14" s="228"/>
      <c r="E14" s="228"/>
      <c r="F14" s="228"/>
      <c r="G14" s="228"/>
      <c r="H14" s="228"/>
      <c r="I14" s="228"/>
      <c r="J14" s="228"/>
      <c r="K14" s="146">
        <f t="shared" ref="K14:K19" si="11">K2+K8</f>
        <v>6300</v>
      </c>
      <c r="L14" s="146"/>
      <c r="M14" s="146"/>
      <c r="N14" s="146">
        <f t="shared" ref="N14:O19" si="12">N2+N8</f>
        <v>6300</v>
      </c>
      <c r="O14" s="142">
        <f t="shared" si="12"/>
        <v>4200</v>
      </c>
      <c r="P14" s="5" t="s">
        <v>22</v>
      </c>
      <c r="Q14" s="210"/>
      <c r="R14" s="211"/>
      <c r="S14" s="211"/>
      <c r="T14" s="211"/>
      <c r="U14" s="211"/>
      <c r="V14" s="211"/>
      <c r="W14" s="211"/>
      <c r="X14" s="211"/>
      <c r="Y14" s="211"/>
    </row>
    <row r="15" spans="1:25" ht="17.25" customHeight="1">
      <c r="A15" s="229"/>
      <c r="B15" s="230"/>
      <c r="C15" s="230"/>
      <c r="D15" s="230"/>
      <c r="E15" s="230"/>
      <c r="F15" s="230"/>
      <c r="G15" s="230"/>
      <c r="H15" s="230"/>
      <c r="I15" s="230"/>
      <c r="J15" s="231"/>
      <c r="K15" s="147">
        <f t="shared" si="11"/>
        <v>0</v>
      </c>
      <c r="L15" s="147"/>
      <c r="M15" s="147"/>
      <c r="N15" s="147">
        <f t="shared" si="12"/>
        <v>0</v>
      </c>
      <c r="O15" s="143">
        <f t="shared" si="12"/>
        <v>0</v>
      </c>
      <c r="P15" s="5" t="s">
        <v>23</v>
      </c>
      <c r="Q15" s="208"/>
      <c r="R15" s="209"/>
      <c r="S15" s="209"/>
      <c r="T15" s="209"/>
      <c r="U15" s="209"/>
      <c r="V15" s="209"/>
      <c r="W15" s="209"/>
      <c r="X15" s="209"/>
      <c r="Y15" s="209"/>
    </row>
    <row r="16" spans="1:25" ht="17.25" customHeight="1">
      <c r="A16" s="229"/>
      <c r="B16" s="230"/>
      <c r="C16" s="230"/>
      <c r="D16" s="230"/>
      <c r="E16" s="230"/>
      <c r="F16" s="230"/>
      <c r="G16" s="230"/>
      <c r="H16" s="230"/>
      <c r="I16" s="230"/>
      <c r="J16" s="231"/>
      <c r="K16" s="147">
        <f t="shared" si="11"/>
        <v>342</v>
      </c>
      <c r="L16" s="147"/>
      <c r="M16" s="147"/>
      <c r="N16" s="147">
        <f t="shared" si="12"/>
        <v>342</v>
      </c>
      <c r="O16" s="143">
        <f t="shared" si="12"/>
        <v>228</v>
      </c>
      <c r="P16" s="5" t="s">
        <v>24</v>
      </c>
      <c r="Q16" s="208"/>
      <c r="R16" s="209"/>
      <c r="S16" s="209"/>
      <c r="T16" s="209"/>
      <c r="U16" s="209"/>
      <c r="V16" s="209"/>
      <c r="W16" s="209"/>
      <c r="X16" s="209"/>
      <c r="Y16" s="209"/>
    </row>
    <row r="17" spans="1:25" ht="17.25" customHeight="1">
      <c r="A17" s="229"/>
      <c r="B17" s="230"/>
      <c r="C17" s="230"/>
      <c r="D17" s="230"/>
      <c r="E17" s="230"/>
      <c r="F17" s="230"/>
      <c r="G17" s="230"/>
      <c r="H17" s="230"/>
      <c r="I17" s="230"/>
      <c r="J17" s="231"/>
      <c r="K17" s="147">
        <f t="shared" si="11"/>
        <v>555</v>
      </c>
      <c r="L17" s="147"/>
      <c r="M17" s="147"/>
      <c r="N17" s="147">
        <f t="shared" si="12"/>
        <v>555</v>
      </c>
      <c r="O17" s="143">
        <f t="shared" si="12"/>
        <v>205</v>
      </c>
      <c r="P17" s="5" t="s">
        <v>25</v>
      </c>
      <c r="Q17" s="212"/>
      <c r="R17" s="209"/>
      <c r="S17" s="213"/>
      <c r="T17" s="213"/>
      <c r="U17" s="209"/>
      <c r="V17" s="213"/>
      <c r="W17" s="213"/>
      <c r="X17" s="213"/>
      <c r="Y17" s="213"/>
    </row>
    <row r="18" spans="1:25" ht="17.25" customHeight="1">
      <c r="A18" s="229"/>
      <c r="B18" s="230"/>
      <c r="C18" s="230"/>
      <c r="D18" s="230"/>
      <c r="E18" s="230"/>
      <c r="F18" s="230"/>
      <c r="G18" s="230"/>
      <c r="H18" s="230"/>
      <c r="I18" s="230"/>
      <c r="J18" s="231"/>
      <c r="K18" s="147">
        <f t="shared" si="11"/>
        <v>0</v>
      </c>
      <c r="L18" s="147"/>
      <c r="M18" s="147"/>
      <c r="N18" s="147">
        <f t="shared" si="12"/>
        <v>0</v>
      </c>
      <c r="O18" s="143">
        <f t="shared" si="12"/>
        <v>0</v>
      </c>
      <c r="P18" s="141"/>
      <c r="Q18" s="212"/>
      <c r="R18" s="213"/>
      <c r="S18" s="213"/>
      <c r="T18" s="213"/>
      <c r="U18" s="213"/>
      <c r="V18" s="213"/>
      <c r="W18" s="213"/>
      <c r="X18" s="213"/>
      <c r="Y18" s="213"/>
    </row>
    <row r="19" spans="1:25" ht="17.25" customHeight="1" thickBot="1">
      <c r="A19" s="232"/>
      <c r="B19" s="233"/>
      <c r="C19" s="233"/>
      <c r="D19" s="233"/>
      <c r="E19" s="233"/>
      <c r="F19" s="233"/>
      <c r="G19" s="233"/>
      <c r="H19" s="233"/>
      <c r="I19" s="233"/>
      <c r="J19" s="233"/>
      <c r="K19" s="148">
        <f t="shared" si="11"/>
        <v>7197</v>
      </c>
      <c r="L19" s="148"/>
      <c r="M19" s="148"/>
      <c r="N19" s="148">
        <f t="shared" si="12"/>
        <v>7197</v>
      </c>
      <c r="O19" s="144">
        <f t="shared" si="12"/>
        <v>4633</v>
      </c>
      <c r="P19" s="5" t="s">
        <v>21</v>
      </c>
      <c r="Q19" s="208"/>
      <c r="R19" s="209"/>
      <c r="S19" s="209"/>
      <c r="T19" s="209"/>
      <c r="U19" s="209"/>
      <c r="V19" s="209"/>
      <c r="W19" s="209"/>
      <c r="X19" s="209"/>
      <c r="Y19" s="209"/>
    </row>
  </sheetData>
  <sheetProtection sheet="1" objects="1" scenarios="1"/>
  <mergeCells count="25">
    <mergeCell ref="B1:C1"/>
    <mergeCell ref="D1:E1"/>
    <mergeCell ref="F1:H1"/>
    <mergeCell ref="I1:J1"/>
    <mergeCell ref="A2:A7"/>
    <mergeCell ref="B2:B7"/>
    <mergeCell ref="C2:C7"/>
    <mergeCell ref="D2:D7"/>
    <mergeCell ref="E2:E7"/>
    <mergeCell ref="F2:F7"/>
    <mergeCell ref="G2:G7"/>
    <mergeCell ref="H2:H7"/>
    <mergeCell ref="I2:I7"/>
    <mergeCell ref="J2:J7"/>
    <mergeCell ref="A14:J19"/>
    <mergeCell ref="F8:F13"/>
    <mergeCell ref="G8:G13"/>
    <mergeCell ref="H8:H13"/>
    <mergeCell ref="I8:I13"/>
    <mergeCell ref="J8:J13"/>
    <mergeCell ref="A8:A13"/>
    <mergeCell ref="B8:B13"/>
    <mergeCell ref="C8:C13"/>
    <mergeCell ref="D8:D13"/>
    <mergeCell ref="E8:E13"/>
  </mergeCells>
  <phoneticPr fontId="3"/>
  <conditionalFormatting sqref="N2:N13">
    <cfRule type="cellIs" dxfId="3" priority="1" operator="equal">
      <formula>"不一致"</formula>
    </cfRule>
  </conditionalFormatting>
  <dataValidations count="1">
    <dataValidation type="list" allowBlank="1" showInputMessage="1" showErrorMessage="1" sqref="F2:F13 H2:H13" xr:uid="{FE4254A3-584B-41AD-961A-C488F2ED31BF}">
      <formula1>$Q$1:$Y$1</formula1>
    </dataValidation>
  </dataValidations>
  <pageMargins left="0.70866141732283472" right="0.70866141732283472" top="0.74803149606299213" bottom="0.74803149606299213" header="0.31496062992125984" footer="0.31496062992125984"/>
  <pageSetup paperSize="9" scale="74" fitToHeight="0" orientation="landscape" cellComments="asDisplayed" r:id="rId1"/>
  <headerFooter>
    <oddHeader>&amp;R&amp;A</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33"/>
  <sheetViews>
    <sheetView zoomScaleNormal="100" workbookViewId="0">
      <selection activeCell="AD4" sqref="AD4:AG14"/>
    </sheetView>
  </sheetViews>
  <sheetFormatPr defaultColWidth="2.5" defaultRowHeight="15" customHeight="1"/>
  <cols>
    <col min="1" max="33" width="2.5" style="20"/>
    <col min="34" max="37" width="4" style="20" customWidth="1"/>
    <col min="38" max="16384" width="2.5" style="20"/>
  </cols>
  <sheetData>
    <row r="1" spans="1:65" ht="15" customHeight="1" thickBot="1"/>
    <row r="2" spans="1:65" ht="15" customHeight="1">
      <c r="J2" s="370">
        <f>'同意書（提出用）'!$C19</f>
        <v>43282</v>
      </c>
      <c r="K2" s="357"/>
      <c r="L2" s="357"/>
      <c r="M2" s="357"/>
      <c r="N2" s="356">
        <f>'同意書（提出用）'!$C20</f>
        <v>43313</v>
      </c>
      <c r="O2" s="357"/>
      <c r="P2" s="357"/>
      <c r="Q2" s="362"/>
      <c r="R2" s="356">
        <f>'同意書（提出用）'!$C21</f>
        <v>43344</v>
      </c>
      <c r="S2" s="357"/>
      <c r="T2" s="357"/>
      <c r="U2" s="362"/>
      <c r="V2" s="356">
        <f>'同意書（提出用）'!$C22</f>
        <v>43374</v>
      </c>
      <c r="W2" s="357"/>
      <c r="X2" s="357"/>
      <c r="Y2" s="362"/>
      <c r="Z2" s="356">
        <f>'同意書（提出用）'!$C23</f>
        <v>43405</v>
      </c>
      <c r="AA2" s="357"/>
      <c r="AB2" s="357"/>
      <c r="AC2" s="362"/>
      <c r="AD2" s="356">
        <f>'同意書（提出用）'!$C24</f>
        <v>43435</v>
      </c>
      <c r="AE2" s="357"/>
      <c r="AF2" s="357"/>
      <c r="AG2" s="362"/>
      <c r="AH2" s="364" t="s">
        <v>117</v>
      </c>
      <c r="AI2" s="365"/>
      <c r="AJ2" s="365"/>
      <c r="AK2" s="366"/>
      <c r="AL2" s="356">
        <f>'同意書（提出用）'!$C25</f>
        <v>43466</v>
      </c>
      <c r="AM2" s="357"/>
      <c r="AN2" s="357"/>
      <c r="AO2" s="362"/>
      <c r="AP2" s="356">
        <f>'同意書（提出用）'!$C26</f>
        <v>43497</v>
      </c>
      <c r="AQ2" s="357"/>
      <c r="AR2" s="357"/>
      <c r="AS2" s="362"/>
      <c r="AT2" s="356">
        <f>'同意書（提出用）'!$C27</f>
        <v>43525</v>
      </c>
      <c r="AU2" s="357"/>
      <c r="AV2" s="357"/>
      <c r="AW2" s="362"/>
      <c r="AX2" s="356">
        <f>'同意書（提出用）'!$C28</f>
        <v>43556</v>
      </c>
      <c r="AY2" s="357"/>
      <c r="AZ2" s="357"/>
      <c r="BA2" s="362"/>
      <c r="BB2" s="356">
        <f>'同意書（提出用）'!$C29</f>
        <v>43586</v>
      </c>
      <c r="BC2" s="357"/>
      <c r="BD2" s="357"/>
      <c r="BE2" s="362"/>
      <c r="BF2" s="356">
        <f>'同意書（提出用）'!$C30</f>
        <v>43617</v>
      </c>
      <c r="BG2" s="357"/>
      <c r="BH2" s="357"/>
      <c r="BI2" s="358"/>
      <c r="BJ2" s="21"/>
      <c r="BK2" s="21"/>
      <c r="BL2" s="21"/>
      <c r="BM2" s="21"/>
    </row>
    <row r="3" spans="1:65" ht="15" customHeight="1" thickBot="1">
      <c r="J3" s="371"/>
      <c r="K3" s="360"/>
      <c r="L3" s="360"/>
      <c r="M3" s="360"/>
      <c r="N3" s="359"/>
      <c r="O3" s="360"/>
      <c r="P3" s="360"/>
      <c r="Q3" s="363"/>
      <c r="R3" s="359"/>
      <c r="S3" s="360"/>
      <c r="T3" s="360"/>
      <c r="U3" s="363"/>
      <c r="V3" s="359"/>
      <c r="W3" s="360"/>
      <c r="X3" s="360"/>
      <c r="Y3" s="363"/>
      <c r="Z3" s="359"/>
      <c r="AA3" s="360"/>
      <c r="AB3" s="360"/>
      <c r="AC3" s="363"/>
      <c r="AD3" s="359"/>
      <c r="AE3" s="360"/>
      <c r="AF3" s="360"/>
      <c r="AG3" s="363"/>
      <c r="AH3" s="367"/>
      <c r="AI3" s="368"/>
      <c r="AJ3" s="368"/>
      <c r="AK3" s="369"/>
      <c r="AL3" s="359"/>
      <c r="AM3" s="360"/>
      <c r="AN3" s="360"/>
      <c r="AO3" s="363"/>
      <c r="AP3" s="359"/>
      <c r="AQ3" s="360"/>
      <c r="AR3" s="360"/>
      <c r="AS3" s="363"/>
      <c r="AT3" s="359"/>
      <c r="AU3" s="360"/>
      <c r="AV3" s="360"/>
      <c r="AW3" s="363"/>
      <c r="AX3" s="359"/>
      <c r="AY3" s="360"/>
      <c r="AZ3" s="360"/>
      <c r="BA3" s="363"/>
      <c r="BB3" s="359"/>
      <c r="BC3" s="360"/>
      <c r="BD3" s="360"/>
      <c r="BE3" s="363"/>
      <c r="BF3" s="359"/>
      <c r="BG3" s="360"/>
      <c r="BH3" s="360"/>
      <c r="BI3" s="361"/>
      <c r="BJ3" s="21"/>
      <c r="BK3" s="21"/>
      <c r="BL3" s="21"/>
      <c r="BM3" s="21"/>
    </row>
    <row r="4" spans="1:65" ht="15" customHeight="1">
      <c r="A4" s="308" t="s">
        <v>26</v>
      </c>
      <c r="B4" s="352"/>
      <c r="C4" s="352"/>
      <c r="D4" s="352"/>
      <c r="E4" s="352"/>
      <c r="F4" s="352"/>
      <c r="G4" s="352"/>
      <c r="H4" s="352"/>
      <c r="I4" s="352"/>
      <c r="J4" s="309">
        <v>245400</v>
      </c>
      <c r="K4" s="302"/>
      <c r="L4" s="302"/>
      <c r="M4" s="302"/>
      <c r="N4" s="302">
        <v>245400</v>
      </c>
      <c r="O4" s="302"/>
      <c r="P4" s="302"/>
      <c r="Q4" s="302"/>
      <c r="R4" s="302">
        <v>245400</v>
      </c>
      <c r="S4" s="302"/>
      <c r="T4" s="302"/>
      <c r="U4" s="302"/>
      <c r="V4" s="302">
        <v>245400</v>
      </c>
      <c r="W4" s="302"/>
      <c r="X4" s="302"/>
      <c r="Y4" s="302"/>
      <c r="Z4" s="302">
        <v>245400</v>
      </c>
      <c r="AA4" s="302"/>
      <c r="AB4" s="302"/>
      <c r="AC4" s="302"/>
      <c r="AD4" s="302">
        <v>245400</v>
      </c>
      <c r="AE4" s="302"/>
      <c r="AF4" s="302"/>
      <c r="AG4" s="306"/>
      <c r="AH4" s="373">
        <f>②差額支給内訳入力用!O14</f>
        <v>4200</v>
      </c>
      <c r="AI4" s="374"/>
      <c r="AJ4" s="374"/>
      <c r="AK4" s="375"/>
      <c r="AL4" s="309">
        <v>251800</v>
      </c>
      <c r="AM4" s="302"/>
      <c r="AN4" s="302"/>
      <c r="AO4" s="302"/>
      <c r="AP4" s="302">
        <v>251800</v>
      </c>
      <c r="AQ4" s="302"/>
      <c r="AR4" s="302"/>
      <c r="AS4" s="302"/>
      <c r="AT4" s="302">
        <v>251800</v>
      </c>
      <c r="AU4" s="302"/>
      <c r="AV4" s="302"/>
      <c r="AW4" s="372"/>
      <c r="AX4" s="302">
        <v>251800</v>
      </c>
      <c r="AY4" s="302"/>
      <c r="AZ4" s="302"/>
      <c r="BA4" s="302"/>
      <c r="BB4" s="302">
        <v>251800</v>
      </c>
      <c r="BC4" s="302"/>
      <c r="BD4" s="302"/>
      <c r="BE4" s="302"/>
      <c r="BF4" s="302">
        <v>251800</v>
      </c>
      <c r="BG4" s="302"/>
      <c r="BH4" s="302"/>
      <c r="BI4" s="306"/>
      <c r="BJ4" s="21"/>
      <c r="BK4" s="21"/>
      <c r="BL4" s="21"/>
      <c r="BM4" s="21"/>
    </row>
    <row r="5" spans="1:65" ht="15" customHeight="1">
      <c r="A5" s="308" t="s">
        <v>27</v>
      </c>
      <c r="B5" s="352"/>
      <c r="C5" s="352"/>
      <c r="D5" s="352"/>
      <c r="E5" s="352"/>
      <c r="F5" s="352"/>
      <c r="G5" s="352"/>
      <c r="H5" s="352"/>
      <c r="I5" s="352"/>
      <c r="J5" s="295">
        <v>2375</v>
      </c>
      <c r="K5" s="283"/>
      <c r="L5" s="283"/>
      <c r="M5" s="283"/>
      <c r="N5" s="283">
        <v>2375</v>
      </c>
      <c r="O5" s="283"/>
      <c r="P5" s="283"/>
      <c r="Q5" s="283"/>
      <c r="R5" s="283">
        <v>2375</v>
      </c>
      <c r="S5" s="283"/>
      <c r="T5" s="283"/>
      <c r="U5" s="283"/>
      <c r="V5" s="283">
        <v>2375</v>
      </c>
      <c r="W5" s="283"/>
      <c r="X5" s="283"/>
      <c r="Y5" s="283"/>
      <c r="Z5" s="283">
        <v>2375</v>
      </c>
      <c r="AA5" s="283"/>
      <c r="AB5" s="283"/>
      <c r="AC5" s="283"/>
      <c r="AD5" s="283">
        <v>2375</v>
      </c>
      <c r="AE5" s="283"/>
      <c r="AF5" s="283"/>
      <c r="AG5" s="296"/>
      <c r="AH5" s="349">
        <f>②差額支給内訳入力用!O15</f>
        <v>0</v>
      </c>
      <c r="AI5" s="350"/>
      <c r="AJ5" s="350"/>
      <c r="AK5" s="351"/>
      <c r="AL5" s="295">
        <v>2375</v>
      </c>
      <c r="AM5" s="283"/>
      <c r="AN5" s="283"/>
      <c r="AO5" s="283"/>
      <c r="AP5" s="283">
        <v>2375</v>
      </c>
      <c r="AQ5" s="283"/>
      <c r="AR5" s="283"/>
      <c r="AS5" s="283"/>
      <c r="AT5" s="283">
        <v>2375</v>
      </c>
      <c r="AU5" s="283"/>
      <c r="AV5" s="283"/>
      <c r="AW5" s="324"/>
      <c r="AX5" s="283">
        <v>2375</v>
      </c>
      <c r="AY5" s="283"/>
      <c r="AZ5" s="283"/>
      <c r="BA5" s="283"/>
      <c r="BB5" s="283">
        <v>2375</v>
      </c>
      <c r="BC5" s="283"/>
      <c r="BD5" s="283"/>
      <c r="BE5" s="283"/>
      <c r="BF5" s="283">
        <v>2375</v>
      </c>
      <c r="BG5" s="283"/>
      <c r="BH5" s="283"/>
      <c r="BI5" s="296"/>
    </row>
    <row r="6" spans="1:65" ht="15" customHeight="1">
      <c r="A6" s="293" t="s">
        <v>28</v>
      </c>
      <c r="B6" s="310"/>
      <c r="C6" s="310"/>
      <c r="D6" s="310"/>
      <c r="E6" s="310"/>
      <c r="F6" s="310"/>
      <c r="G6" s="310"/>
      <c r="H6" s="310"/>
      <c r="I6" s="310"/>
      <c r="J6" s="295"/>
      <c r="K6" s="283"/>
      <c r="L6" s="283"/>
      <c r="M6" s="283"/>
      <c r="N6" s="283"/>
      <c r="O6" s="283"/>
      <c r="P6" s="283"/>
      <c r="Q6" s="283"/>
      <c r="R6" s="283"/>
      <c r="S6" s="283"/>
      <c r="T6" s="283"/>
      <c r="U6" s="283"/>
      <c r="V6" s="283"/>
      <c r="W6" s="283"/>
      <c r="X6" s="283"/>
      <c r="Y6" s="283"/>
      <c r="Z6" s="283"/>
      <c r="AA6" s="283"/>
      <c r="AB6" s="283"/>
      <c r="AC6" s="283"/>
      <c r="AD6" s="283"/>
      <c r="AE6" s="283"/>
      <c r="AF6" s="283"/>
      <c r="AG6" s="296"/>
      <c r="AH6" s="343"/>
      <c r="AI6" s="344"/>
      <c r="AJ6" s="344"/>
      <c r="AK6" s="345"/>
      <c r="AL6" s="295"/>
      <c r="AM6" s="283"/>
      <c r="AN6" s="283"/>
      <c r="AO6" s="283"/>
      <c r="AP6" s="283"/>
      <c r="AQ6" s="283"/>
      <c r="AR6" s="283"/>
      <c r="AS6" s="283"/>
      <c r="AT6" s="283"/>
      <c r="AU6" s="283"/>
      <c r="AV6" s="283"/>
      <c r="AW6" s="324"/>
      <c r="AX6" s="283"/>
      <c r="AY6" s="283"/>
      <c r="AZ6" s="283"/>
      <c r="BA6" s="283"/>
      <c r="BB6" s="283"/>
      <c r="BC6" s="283"/>
      <c r="BD6" s="283"/>
      <c r="BE6" s="283"/>
      <c r="BF6" s="283"/>
      <c r="BG6" s="283"/>
      <c r="BH6" s="283"/>
      <c r="BI6" s="296"/>
    </row>
    <row r="7" spans="1:65" ht="15" customHeight="1">
      <c r="A7" s="308" t="s">
        <v>29</v>
      </c>
      <c r="B7" s="352"/>
      <c r="C7" s="352"/>
      <c r="D7" s="352"/>
      <c r="E7" s="352"/>
      <c r="F7" s="352"/>
      <c r="G7" s="352"/>
      <c r="H7" s="352"/>
      <c r="I7" s="352"/>
      <c r="J7" s="295">
        <v>13379</v>
      </c>
      <c r="K7" s="283"/>
      <c r="L7" s="283"/>
      <c r="M7" s="283"/>
      <c r="N7" s="283">
        <v>13379</v>
      </c>
      <c r="O7" s="283"/>
      <c r="P7" s="283"/>
      <c r="Q7" s="283"/>
      <c r="R7" s="283">
        <v>13379</v>
      </c>
      <c r="S7" s="283"/>
      <c r="T7" s="283"/>
      <c r="U7" s="283"/>
      <c r="V7" s="283">
        <v>13379</v>
      </c>
      <c r="W7" s="283"/>
      <c r="X7" s="283"/>
      <c r="Y7" s="283"/>
      <c r="Z7" s="283">
        <v>13379</v>
      </c>
      <c r="AA7" s="283"/>
      <c r="AB7" s="283"/>
      <c r="AC7" s="283"/>
      <c r="AD7" s="283">
        <v>13379</v>
      </c>
      <c r="AE7" s="283"/>
      <c r="AF7" s="283"/>
      <c r="AG7" s="296"/>
      <c r="AH7" s="349">
        <f>②差額支給内訳入力用!O16</f>
        <v>228</v>
      </c>
      <c r="AI7" s="350"/>
      <c r="AJ7" s="350"/>
      <c r="AK7" s="351"/>
      <c r="AL7" s="295">
        <v>13725</v>
      </c>
      <c r="AM7" s="283"/>
      <c r="AN7" s="283"/>
      <c r="AO7" s="283"/>
      <c r="AP7" s="283">
        <v>13725</v>
      </c>
      <c r="AQ7" s="283"/>
      <c r="AR7" s="283"/>
      <c r="AS7" s="283"/>
      <c r="AT7" s="283">
        <v>13725</v>
      </c>
      <c r="AU7" s="283"/>
      <c r="AV7" s="283"/>
      <c r="AW7" s="283"/>
      <c r="AX7" s="283">
        <v>13725</v>
      </c>
      <c r="AY7" s="283"/>
      <c r="AZ7" s="283"/>
      <c r="BA7" s="283"/>
      <c r="BB7" s="283">
        <v>13725</v>
      </c>
      <c r="BC7" s="283"/>
      <c r="BD7" s="283"/>
      <c r="BE7" s="283"/>
      <c r="BF7" s="283">
        <v>13725</v>
      </c>
      <c r="BG7" s="283"/>
      <c r="BH7" s="283"/>
      <c r="BI7" s="296"/>
    </row>
    <row r="8" spans="1:65" ht="15" customHeight="1">
      <c r="A8" s="308" t="s">
        <v>30</v>
      </c>
      <c r="B8" s="352"/>
      <c r="C8" s="352"/>
      <c r="D8" s="352"/>
      <c r="E8" s="352"/>
      <c r="F8" s="352"/>
      <c r="G8" s="352"/>
      <c r="H8" s="352"/>
      <c r="I8" s="352"/>
      <c r="J8" s="353">
        <f>①1月当たり通勤手当算出入力!U23</f>
        <v>9698</v>
      </c>
      <c r="K8" s="347"/>
      <c r="L8" s="347"/>
      <c r="M8" s="354"/>
      <c r="N8" s="346">
        <f>①1月当たり通勤手当算出入力!V23</f>
        <v>9698</v>
      </c>
      <c r="O8" s="346"/>
      <c r="P8" s="346"/>
      <c r="Q8" s="346"/>
      <c r="R8" s="346">
        <f>①1月当たり通勤手当算出入力!W23</f>
        <v>9698</v>
      </c>
      <c r="S8" s="346"/>
      <c r="T8" s="346"/>
      <c r="U8" s="346"/>
      <c r="V8" s="346">
        <f>①1月当たり通勤手当算出入力!X23</f>
        <v>9700</v>
      </c>
      <c r="W8" s="346"/>
      <c r="X8" s="346"/>
      <c r="Y8" s="346"/>
      <c r="Z8" s="346">
        <f>①1月当たり通勤手当算出入力!Y23</f>
        <v>9698</v>
      </c>
      <c r="AA8" s="346"/>
      <c r="AB8" s="346"/>
      <c r="AC8" s="346"/>
      <c r="AD8" s="347">
        <f>①1月当たり通勤手当算出入力!Z23</f>
        <v>9698</v>
      </c>
      <c r="AE8" s="347"/>
      <c r="AF8" s="347"/>
      <c r="AG8" s="348"/>
      <c r="AH8" s="295"/>
      <c r="AI8" s="283"/>
      <c r="AJ8" s="283"/>
      <c r="AK8" s="296"/>
      <c r="AL8" s="353">
        <f>①1月当たり通勤手当算出入力!AA23</f>
        <v>9698</v>
      </c>
      <c r="AM8" s="347"/>
      <c r="AN8" s="347"/>
      <c r="AO8" s="347"/>
      <c r="AP8" s="346">
        <f>①1月当たり通勤手当算出入力!AB23</f>
        <v>9698</v>
      </c>
      <c r="AQ8" s="346"/>
      <c r="AR8" s="346"/>
      <c r="AS8" s="346"/>
      <c r="AT8" s="346">
        <f>①1月当たり通勤手当算出入力!AC23</f>
        <v>9698</v>
      </c>
      <c r="AU8" s="346"/>
      <c r="AV8" s="346"/>
      <c r="AW8" s="346"/>
      <c r="AX8" s="346">
        <f>①1月当たり通勤手当算出入力!AD23</f>
        <v>9700</v>
      </c>
      <c r="AY8" s="346"/>
      <c r="AZ8" s="346"/>
      <c r="BA8" s="346"/>
      <c r="BB8" s="346">
        <f>①1月当たり通勤手当算出入力!AE23</f>
        <v>9698</v>
      </c>
      <c r="BC8" s="346"/>
      <c r="BD8" s="346"/>
      <c r="BE8" s="346"/>
      <c r="BF8" s="355">
        <f>①1月当たり通勤手当算出入力!AF23</f>
        <v>9698</v>
      </c>
      <c r="BG8" s="347"/>
      <c r="BH8" s="347"/>
      <c r="BI8" s="348"/>
    </row>
    <row r="9" spans="1:65" ht="15" customHeight="1">
      <c r="A9" s="293" t="s">
        <v>31</v>
      </c>
      <c r="B9" s="310"/>
      <c r="C9" s="310"/>
      <c r="D9" s="310"/>
      <c r="E9" s="310"/>
      <c r="F9" s="310"/>
      <c r="G9" s="310"/>
      <c r="H9" s="310"/>
      <c r="I9" s="310"/>
      <c r="J9" s="295"/>
      <c r="K9" s="283"/>
      <c r="L9" s="283"/>
      <c r="M9" s="283"/>
      <c r="N9" s="283"/>
      <c r="O9" s="283"/>
      <c r="P9" s="283"/>
      <c r="Q9" s="283"/>
      <c r="R9" s="283"/>
      <c r="S9" s="283"/>
      <c r="T9" s="283"/>
      <c r="U9" s="283"/>
      <c r="V9" s="283"/>
      <c r="W9" s="283"/>
      <c r="X9" s="283"/>
      <c r="Y9" s="283"/>
      <c r="Z9" s="283"/>
      <c r="AA9" s="283"/>
      <c r="AB9" s="283"/>
      <c r="AC9" s="283"/>
      <c r="AD9" s="283"/>
      <c r="AE9" s="283"/>
      <c r="AF9" s="283"/>
      <c r="AG9" s="296"/>
      <c r="AH9" s="343"/>
      <c r="AI9" s="344"/>
      <c r="AJ9" s="344"/>
      <c r="AK9" s="345"/>
      <c r="AL9" s="295"/>
      <c r="AM9" s="283"/>
      <c r="AN9" s="283"/>
      <c r="AO9" s="283"/>
      <c r="AP9" s="283"/>
      <c r="AQ9" s="283"/>
      <c r="AR9" s="283"/>
      <c r="AS9" s="283"/>
      <c r="AT9" s="283"/>
      <c r="AU9" s="283"/>
      <c r="AV9" s="283"/>
      <c r="AW9" s="324"/>
      <c r="AX9" s="283"/>
      <c r="AY9" s="283"/>
      <c r="AZ9" s="283"/>
      <c r="BA9" s="283"/>
      <c r="BB9" s="283"/>
      <c r="BC9" s="283"/>
      <c r="BD9" s="283"/>
      <c r="BE9" s="283"/>
      <c r="BF9" s="283"/>
      <c r="BG9" s="283"/>
      <c r="BH9" s="283"/>
      <c r="BI9" s="296"/>
    </row>
    <row r="10" spans="1:65" s="145" customFormat="1" ht="15" customHeight="1">
      <c r="A10" s="293" t="s">
        <v>32</v>
      </c>
      <c r="B10" s="310"/>
      <c r="C10" s="310"/>
      <c r="D10" s="310"/>
      <c r="E10" s="310"/>
      <c r="F10" s="310"/>
      <c r="G10" s="310"/>
      <c r="H10" s="310"/>
      <c r="I10" s="310"/>
      <c r="J10" s="295"/>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96"/>
      <c r="AH10" s="343"/>
      <c r="AI10" s="344"/>
      <c r="AJ10" s="344"/>
      <c r="AK10" s="345"/>
      <c r="AL10" s="295"/>
      <c r="AM10" s="283"/>
      <c r="AN10" s="283"/>
      <c r="AO10" s="283"/>
      <c r="AP10" s="283"/>
      <c r="AQ10" s="283"/>
      <c r="AR10" s="283"/>
      <c r="AS10" s="283"/>
      <c r="AT10" s="283"/>
      <c r="AU10" s="283"/>
      <c r="AV10" s="283"/>
      <c r="AW10" s="324"/>
      <c r="AX10" s="283"/>
      <c r="AY10" s="283"/>
      <c r="AZ10" s="283"/>
      <c r="BA10" s="283"/>
      <c r="BB10" s="283"/>
      <c r="BC10" s="283"/>
      <c r="BD10" s="283"/>
      <c r="BE10" s="283"/>
      <c r="BF10" s="283"/>
      <c r="BG10" s="283"/>
      <c r="BH10" s="283"/>
      <c r="BI10" s="296"/>
    </row>
    <row r="11" spans="1:65" ht="15" customHeight="1" thickBot="1">
      <c r="A11" s="329" t="s">
        <v>33</v>
      </c>
      <c r="B11" s="330"/>
      <c r="C11" s="330"/>
      <c r="D11" s="330"/>
      <c r="E11" s="330"/>
      <c r="F11" s="330"/>
      <c r="G11" s="330"/>
      <c r="H11" s="330"/>
      <c r="I11" s="330"/>
      <c r="J11" s="331"/>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3"/>
      <c r="AH11" s="340"/>
      <c r="AI11" s="341"/>
      <c r="AJ11" s="341"/>
      <c r="AK11" s="342"/>
      <c r="AL11" s="331"/>
      <c r="AM11" s="332"/>
      <c r="AN11" s="332"/>
      <c r="AO11" s="332"/>
      <c r="AP11" s="332"/>
      <c r="AQ11" s="332"/>
      <c r="AR11" s="332"/>
      <c r="AS11" s="332"/>
      <c r="AT11" s="332"/>
      <c r="AU11" s="332"/>
      <c r="AV11" s="332"/>
      <c r="AW11" s="339"/>
      <c r="AX11" s="332"/>
      <c r="AY11" s="332"/>
      <c r="AZ11" s="332"/>
      <c r="BA11" s="332"/>
      <c r="BB11" s="332"/>
      <c r="BC11" s="332"/>
      <c r="BD11" s="332"/>
      <c r="BE11" s="332"/>
      <c r="BF11" s="332"/>
      <c r="BG11" s="332"/>
      <c r="BH11" s="332"/>
      <c r="BI11" s="333"/>
    </row>
    <row r="12" spans="1:65" ht="15" customHeight="1" thickTop="1">
      <c r="A12" s="334" t="s">
        <v>34</v>
      </c>
      <c r="B12" s="335"/>
      <c r="C12" s="335"/>
      <c r="D12" s="335"/>
      <c r="E12" s="335"/>
      <c r="F12" s="335"/>
      <c r="G12" s="335"/>
      <c r="H12" s="335"/>
      <c r="I12" s="335"/>
      <c r="J12" s="336"/>
      <c r="K12" s="319"/>
      <c r="L12" s="319"/>
      <c r="M12" s="319"/>
      <c r="N12" s="337"/>
      <c r="O12" s="319"/>
      <c r="P12" s="319"/>
      <c r="Q12" s="319"/>
      <c r="R12" s="337"/>
      <c r="S12" s="319"/>
      <c r="T12" s="319"/>
      <c r="U12" s="319"/>
      <c r="V12" s="337"/>
      <c r="W12" s="319"/>
      <c r="X12" s="319"/>
      <c r="Y12" s="319"/>
      <c r="Z12" s="337"/>
      <c r="AA12" s="319"/>
      <c r="AB12" s="319"/>
      <c r="AC12" s="319"/>
      <c r="AD12" s="337"/>
      <c r="AE12" s="319"/>
      <c r="AF12" s="319"/>
      <c r="AG12" s="338"/>
      <c r="AH12" s="321"/>
      <c r="AI12" s="322"/>
      <c r="AJ12" s="322"/>
      <c r="AK12" s="323"/>
      <c r="AL12" s="336"/>
      <c r="AM12" s="319"/>
      <c r="AN12" s="319"/>
      <c r="AO12" s="319"/>
      <c r="AP12" s="319"/>
      <c r="AQ12" s="319"/>
      <c r="AR12" s="319"/>
      <c r="AS12" s="319"/>
      <c r="AT12" s="319"/>
      <c r="AU12" s="319"/>
      <c r="AV12" s="319"/>
      <c r="AW12" s="320"/>
      <c r="AX12" s="319"/>
      <c r="AY12" s="319"/>
      <c r="AZ12" s="319"/>
      <c r="BA12" s="319"/>
      <c r="BB12" s="319"/>
      <c r="BC12" s="319"/>
      <c r="BD12" s="319"/>
      <c r="BE12" s="319"/>
      <c r="BF12" s="319"/>
      <c r="BG12" s="319"/>
      <c r="BH12" s="319"/>
      <c r="BI12" s="338"/>
    </row>
    <row r="13" spans="1:65" ht="15" customHeight="1">
      <c r="A13" s="293" t="s">
        <v>35</v>
      </c>
      <c r="B13" s="310"/>
      <c r="C13" s="310"/>
      <c r="D13" s="310"/>
      <c r="E13" s="310"/>
      <c r="F13" s="310"/>
      <c r="G13" s="310"/>
      <c r="H13" s="310"/>
      <c r="I13" s="310"/>
      <c r="J13" s="295"/>
      <c r="K13" s="283"/>
      <c r="L13" s="283"/>
      <c r="M13" s="283"/>
      <c r="N13" s="328"/>
      <c r="O13" s="283"/>
      <c r="P13" s="283"/>
      <c r="Q13" s="283"/>
      <c r="R13" s="328"/>
      <c r="S13" s="283"/>
      <c r="T13" s="283"/>
      <c r="U13" s="283"/>
      <c r="V13" s="328"/>
      <c r="W13" s="283"/>
      <c r="X13" s="283"/>
      <c r="Y13" s="283"/>
      <c r="Z13" s="328"/>
      <c r="AA13" s="283"/>
      <c r="AB13" s="283"/>
      <c r="AC13" s="283"/>
      <c r="AD13" s="328"/>
      <c r="AE13" s="283"/>
      <c r="AF13" s="283"/>
      <c r="AG13" s="296"/>
      <c r="AH13" s="325"/>
      <c r="AI13" s="326"/>
      <c r="AJ13" s="326"/>
      <c r="AK13" s="327"/>
      <c r="AL13" s="295"/>
      <c r="AM13" s="283"/>
      <c r="AN13" s="283"/>
      <c r="AO13" s="283"/>
      <c r="AP13" s="283"/>
      <c r="AQ13" s="283"/>
      <c r="AR13" s="283"/>
      <c r="AS13" s="283"/>
      <c r="AT13" s="283"/>
      <c r="AU13" s="283"/>
      <c r="AV13" s="283"/>
      <c r="AW13" s="324"/>
      <c r="AX13" s="283"/>
      <c r="AY13" s="283"/>
      <c r="AZ13" s="283"/>
      <c r="BA13" s="283"/>
      <c r="BB13" s="283"/>
      <c r="BC13" s="283"/>
      <c r="BD13" s="283"/>
      <c r="BE13" s="283"/>
      <c r="BF13" s="283"/>
      <c r="BG13" s="283"/>
      <c r="BH13" s="283"/>
      <c r="BI13" s="296"/>
    </row>
    <row r="14" spans="1:65" ht="15" customHeight="1" thickBot="1">
      <c r="A14" s="293" t="s">
        <v>36</v>
      </c>
      <c r="B14" s="310"/>
      <c r="C14" s="310"/>
      <c r="D14" s="310"/>
      <c r="E14" s="310"/>
      <c r="F14" s="310"/>
      <c r="G14" s="310"/>
      <c r="H14" s="310"/>
      <c r="I14" s="310"/>
      <c r="J14" s="294"/>
      <c r="K14" s="287"/>
      <c r="L14" s="287"/>
      <c r="M14" s="287"/>
      <c r="N14" s="311"/>
      <c r="O14" s="287"/>
      <c r="P14" s="287"/>
      <c r="Q14" s="287"/>
      <c r="R14" s="311"/>
      <c r="S14" s="287"/>
      <c r="T14" s="287"/>
      <c r="U14" s="287"/>
      <c r="V14" s="311"/>
      <c r="W14" s="287"/>
      <c r="X14" s="287"/>
      <c r="Y14" s="287"/>
      <c r="Z14" s="311"/>
      <c r="AA14" s="287"/>
      <c r="AB14" s="287"/>
      <c r="AC14" s="287"/>
      <c r="AD14" s="311"/>
      <c r="AE14" s="287"/>
      <c r="AF14" s="287"/>
      <c r="AG14" s="291"/>
      <c r="AH14" s="315"/>
      <c r="AI14" s="316"/>
      <c r="AJ14" s="316"/>
      <c r="AK14" s="317"/>
      <c r="AL14" s="294"/>
      <c r="AM14" s="287"/>
      <c r="AN14" s="287"/>
      <c r="AO14" s="287"/>
      <c r="AP14" s="287"/>
      <c r="AQ14" s="287"/>
      <c r="AR14" s="287"/>
      <c r="AS14" s="287"/>
      <c r="AT14" s="287"/>
      <c r="AU14" s="287"/>
      <c r="AV14" s="287"/>
      <c r="AW14" s="314"/>
      <c r="AX14" s="287"/>
      <c r="AY14" s="287"/>
      <c r="AZ14" s="287"/>
      <c r="BA14" s="287"/>
      <c r="BB14" s="287"/>
      <c r="BC14" s="287"/>
      <c r="BD14" s="287"/>
      <c r="BE14" s="287"/>
      <c r="BF14" s="287"/>
      <c r="BG14" s="287"/>
      <c r="BH14" s="287"/>
      <c r="BI14" s="291"/>
    </row>
    <row r="15" spans="1:65" ht="15" customHeight="1" thickBot="1">
      <c r="A15" s="263" t="s">
        <v>37</v>
      </c>
      <c r="B15" s="312"/>
      <c r="C15" s="312"/>
      <c r="D15" s="312"/>
      <c r="E15" s="312"/>
      <c r="F15" s="312"/>
      <c r="G15" s="312"/>
      <c r="H15" s="312"/>
      <c r="I15" s="312"/>
      <c r="J15" s="297">
        <f>SUM(J4:M14)</f>
        <v>270852</v>
      </c>
      <c r="K15" s="297"/>
      <c r="L15" s="297"/>
      <c r="M15" s="297"/>
      <c r="N15" s="297">
        <f>SUM(N4:Q14)</f>
        <v>270852</v>
      </c>
      <c r="O15" s="297"/>
      <c r="P15" s="297"/>
      <c r="Q15" s="297"/>
      <c r="R15" s="297">
        <f>SUM(R4:U14)</f>
        <v>270852</v>
      </c>
      <c r="S15" s="297"/>
      <c r="T15" s="297"/>
      <c r="U15" s="297"/>
      <c r="V15" s="297">
        <f>SUM(V4:Y14)</f>
        <v>270854</v>
      </c>
      <c r="W15" s="297"/>
      <c r="X15" s="297"/>
      <c r="Y15" s="297"/>
      <c r="Z15" s="297">
        <f>SUM(Z4:AC14)</f>
        <v>270852</v>
      </c>
      <c r="AA15" s="297"/>
      <c r="AB15" s="297"/>
      <c r="AC15" s="297"/>
      <c r="AD15" s="297">
        <f>SUM(AD4:AG14)</f>
        <v>270852</v>
      </c>
      <c r="AE15" s="297"/>
      <c r="AF15" s="297"/>
      <c r="AG15" s="313"/>
      <c r="AH15" s="298">
        <f>SUM(AH4:AK14)</f>
        <v>4428</v>
      </c>
      <c r="AI15" s="299"/>
      <c r="AJ15" s="299"/>
      <c r="AK15" s="300"/>
      <c r="AL15" s="318">
        <f>SUM(AL4:AO14)</f>
        <v>277598</v>
      </c>
      <c r="AM15" s="297"/>
      <c r="AN15" s="297"/>
      <c r="AO15" s="297"/>
      <c r="AP15" s="297">
        <f>SUM(AP4:AS14)</f>
        <v>277598</v>
      </c>
      <c r="AQ15" s="297"/>
      <c r="AR15" s="297"/>
      <c r="AS15" s="297"/>
      <c r="AT15" s="297">
        <f>SUM(AT4:AW14)</f>
        <v>277598</v>
      </c>
      <c r="AU15" s="297"/>
      <c r="AV15" s="297"/>
      <c r="AW15" s="297"/>
      <c r="AX15" s="301">
        <f>SUM(AX4:BA14)</f>
        <v>277600</v>
      </c>
      <c r="AY15" s="301"/>
      <c r="AZ15" s="301"/>
      <c r="BA15" s="301"/>
      <c r="BB15" s="301">
        <f>SUM(BB4:BE14)</f>
        <v>277598</v>
      </c>
      <c r="BC15" s="301"/>
      <c r="BD15" s="301"/>
      <c r="BE15" s="301"/>
      <c r="BF15" s="301">
        <f>SUM(BF4:BI14)</f>
        <v>277598</v>
      </c>
      <c r="BG15" s="301"/>
      <c r="BH15" s="301"/>
      <c r="BI15" s="301"/>
    </row>
    <row r="16" spans="1:65" ht="15" customHeight="1" thickBot="1">
      <c r="A16" s="21"/>
      <c r="B16" s="21"/>
      <c r="C16" s="21"/>
      <c r="D16" s="21"/>
      <c r="E16" s="21"/>
      <c r="F16" s="21"/>
      <c r="G16" s="21"/>
      <c r="H16" s="21"/>
      <c r="I16" s="21"/>
    </row>
    <row r="17" spans="1:61" ht="15" customHeight="1">
      <c r="A17" s="307" t="s">
        <v>38</v>
      </c>
      <c r="B17" s="307"/>
      <c r="C17" s="307"/>
      <c r="D17" s="307"/>
      <c r="E17" s="307"/>
      <c r="F17" s="307"/>
      <c r="G17" s="307"/>
      <c r="H17" s="307"/>
      <c r="I17" s="308"/>
      <c r="J17" s="309">
        <v>39368</v>
      </c>
      <c r="K17" s="302"/>
      <c r="L17" s="302"/>
      <c r="M17" s="302"/>
      <c r="N17" s="302">
        <v>10360</v>
      </c>
      <c r="O17" s="302"/>
      <c r="P17" s="302"/>
      <c r="Q17" s="302"/>
      <c r="R17" s="302"/>
      <c r="S17" s="302"/>
      <c r="T17" s="302"/>
      <c r="U17" s="302"/>
      <c r="V17" s="302">
        <v>4144</v>
      </c>
      <c r="W17" s="302"/>
      <c r="X17" s="302"/>
      <c r="Y17" s="302"/>
      <c r="Z17" s="302">
        <v>24864</v>
      </c>
      <c r="AA17" s="302"/>
      <c r="AB17" s="302"/>
      <c r="AC17" s="302"/>
      <c r="AD17" s="302">
        <v>6216</v>
      </c>
      <c r="AE17" s="302"/>
      <c r="AF17" s="302"/>
      <c r="AG17" s="306"/>
      <c r="AH17" s="303">
        <f>②差額支給内訳入力用!O17</f>
        <v>205</v>
      </c>
      <c r="AI17" s="304"/>
      <c r="AJ17" s="304"/>
      <c r="AK17" s="305"/>
      <c r="AL17" s="309">
        <v>4144</v>
      </c>
      <c r="AM17" s="302"/>
      <c r="AN17" s="302"/>
      <c r="AO17" s="302"/>
      <c r="AP17" s="302">
        <v>2125</v>
      </c>
      <c r="AQ17" s="302"/>
      <c r="AR17" s="302"/>
      <c r="AS17" s="302"/>
      <c r="AT17" s="302">
        <v>25500</v>
      </c>
      <c r="AU17" s="302"/>
      <c r="AV17" s="302"/>
      <c r="AW17" s="302"/>
      <c r="AX17" s="302">
        <v>53125</v>
      </c>
      <c r="AY17" s="302"/>
      <c r="AZ17" s="302"/>
      <c r="BA17" s="302"/>
      <c r="BB17" s="302">
        <v>85851</v>
      </c>
      <c r="BC17" s="302"/>
      <c r="BD17" s="302"/>
      <c r="BE17" s="302"/>
      <c r="BF17" s="302">
        <v>47938</v>
      </c>
      <c r="BG17" s="302"/>
      <c r="BH17" s="302"/>
      <c r="BI17" s="306"/>
    </row>
    <row r="18" spans="1:61" ht="15" customHeight="1">
      <c r="A18" s="292" t="s">
        <v>39</v>
      </c>
      <c r="B18" s="292"/>
      <c r="C18" s="292"/>
      <c r="D18" s="292"/>
      <c r="E18" s="292"/>
      <c r="F18" s="292"/>
      <c r="G18" s="292"/>
      <c r="H18" s="292"/>
      <c r="I18" s="293"/>
      <c r="J18" s="295"/>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96"/>
      <c r="AH18" s="284"/>
      <c r="AI18" s="285"/>
      <c r="AJ18" s="285"/>
      <c r="AK18" s="286"/>
      <c r="AL18" s="295"/>
      <c r="AM18" s="283"/>
      <c r="AN18" s="283"/>
      <c r="AO18" s="283"/>
      <c r="AP18" s="283"/>
      <c r="AQ18" s="283"/>
      <c r="AR18" s="283"/>
      <c r="AS18" s="283"/>
      <c r="AT18" s="283"/>
      <c r="AU18" s="283"/>
      <c r="AV18" s="283"/>
      <c r="AW18" s="283"/>
      <c r="AX18" s="283"/>
      <c r="AY18" s="283"/>
      <c r="AZ18" s="283"/>
      <c r="BA18" s="283"/>
      <c r="BB18" s="283"/>
      <c r="BC18" s="283"/>
      <c r="BD18" s="283"/>
      <c r="BE18" s="283"/>
      <c r="BF18" s="283"/>
      <c r="BG18" s="283"/>
      <c r="BH18" s="283"/>
      <c r="BI18" s="296"/>
    </row>
    <row r="19" spans="1:61" ht="15" customHeight="1">
      <c r="A19" s="292" t="s">
        <v>40</v>
      </c>
      <c r="B19" s="292"/>
      <c r="C19" s="292"/>
      <c r="D19" s="292"/>
      <c r="E19" s="292"/>
      <c r="F19" s="292"/>
      <c r="G19" s="292"/>
      <c r="H19" s="292"/>
      <c r="I19" s="293"/>
      <c r="J19" s="295"/>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96"/>
      <c r="AH19" s="284"/>
      <c r="AI19" s="285"/>
      <c r="AJ19" s="285"/>
      <c r="AK19" s="286"/>
      <c r="AL19" s="295"/>
      <c r="AM19" s="283"/>
      <c r="AN19" s="283"/>
      <c r="AO19" s="283"/>
      <c r="AP19" s="283"/>
      <c r="AQ19" s="283"/>
      <c r="AR19" s="283"/>
      <c r="AS19" s="283"/>
      <c r="AT19" s="283"/>
      <c r="AU19" s="283"/>
      <c r="AV19" s="283"/>
      <c r="AW19" s="283"/>
      <c r="AX19" s="283"/>
      <c r="AY19" s="283"/>
      <c r="AZ19" s="283"/>
      <c r="BA19" s="283"/>
      <c r="BB19" s="283"/>
      <c r="BC19" s="283"/>
      <c r="BD19" s="283"/>
      <c r="BE19" s="283"/>
      <c r="BF19" s="283"/>
      <c r="BG19" s="283"/>
      <c r="BH19" s="283"/>
      <c r="BI19" s="296"/>
    </row>
    <row r="20" spans="1:61" ht="15" customHeight="1">
      <c r="A20" s="292" t="s">
        <v>41</v>
      </c>
      <c r="B20" s="292"/>
      <c r="C20" s="292"/>
      <c r="D20" s="292"/>
      <c r="E20" s="292"/>
      <c r="F20" s="292"/>
      <c r="G20" s="292"/>
      <c r="H20" s="292"/>
      <c r="I20" s="293"/>
      <c r="J20" s="295"/>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96"/>
      <c r="AH20" s="284"/>
      <c r="AI20" s="285"/>
      <c r="AJ20" s="285"/>
      <c r="AK20" s="286"/>
      <c r="AL20" s="295"/>
      <c r="AM20" s="283"/>
      <c r="AN20" s="283"/>
      <c r="AO20" s="283"/>
      <c r="AP20" s="283"/>
      <c r="AQ20" s="283"/>
      <c r="AR20" s="283"/>
      <c r="AS20" s="283"/>
      <c r="AT20" s="283"/>
      <c r="AU20" s="283"/>
      <c r="AV20" s="283"/>
      <c r="AW20" s="283"/>
      <c r="AX20" s="283"/>
      <c r="AY20" s="283"/>
      <c r="AZ20" s="283"/>
      <c r="BA20" s="283"/>
      <c r="BB20" s="283"/>
      <c r="BC20" s="283"/>
      <c r="BD20" s="283"/>
      <c r="BE20" s="283"/>
      <c r="BF20" s="283"/>
      <c r="BG20" s="283"/>
      <c r="BH20" s="283"/>
      <c r="BI20" s="296"/>
    </row>
    <row r="21" spans="1:61" ht="15" customHeight="1">
      <c r="A21" s="292" t="s">
        <v>42</v>
      </c>
      <c r="B21" s="292"/>
      <c r="C21" s="292"/>
      <c r="D21" s="292"/>
      <c r="E21" s="292"/>
      <c r="F21" s="292"/>
      <c r="G21" s="292"/>
      <c r="H21" s="292"/>
      <c r="I21" s="293"/>
      <c r="J21" s="295"/>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96"/>
      <c r="AH21" s="284"/>
      <c r="AI21" s="285"/>
      <c r="AJ21" s="285"/>
      <c r="AK21" s="286"/>
      <c r="AL21" s="295"/>
      <c r="AM21" s="283"/>
      <c r="AN21" s="283"/>
      <c r="AO21" s="283"/>
      <c r="AP21" s="283"/>
      <c r="AQ21" s="283"/>
      <c r="AR21" s="283"/>
      <c r="AS21" s="283"/>
      <c r="AT21" s="283"/>
      <c r="AU21" s="283"/>
      <c r="AV21" s="283"/>
      <c r="AW21" s="283"/>
      <c r="AX21" s="283"/>
      <c r="AY21" s="283"/>
      <c r="AZ21" s="283"/>
      <c r="BA21" s="283"/>
      <c r="BB21" s="283"/>
      <c r="BC21" s="283"/>
      <c r="BD21" s="283"/>
      <c r="BE21" s="283"/>
      <c r="BF21" s="283"/>
      <c r="BG21" s="283"/>
      <c r="BH21" s="283"/>
      <c r="BI21" s="296"/>
    </row>
    <row r="22" spans="1:61" ht="15" customHeight="1">
      <c r="A22" s="292" t="s">
        <v>43</v>
      </c>
      <c r="B22" s="292"/>
      <c r="C22" s="292"/>
      <c r="D22" s="292"/>
      <c r="E22" s="292"/>
      <c r="F22" s="292"/>
      <c r="G22" s="292"/>
      <c r="H22" s="292"/>
      <c r="I22" s="293"/>
      <c r="J22" s="295"/>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96"/>
      <c r="AH22" s="284"/>
      <c r="AI22" s="285"/>
      <c r="AJ22" s="285"/>
      <c r="AK22" s="286"/>
      <c r="AL22" s="295"/>
      <c r="AM22" s="283"/>
      <c r="AN22" s="283"/>
      <c r="AO22" s="283"/>
      <c r="AP22" s="283"/>
      <c r="AQ22" s="283"/>
      <c r="AR22" s="283"/>
      <c r="AS22" s="283"/>
      <c r="AT22" s="283"/>
      <c r="AU22" s="283"/>
      <c r="AV22" s="283"/>
      <c r="AW22" s="283"/>
      <c r="AX22" s="283"/>
      <c r="AY22" s="283"/>
      <c r="AZ22" s="283"/>
      <c r="BA22" s="283"/>
      <c r="BB22" s="283"/>
      <c r="BC22" s="283"/>
      <c r="BD22" s="283"/>
      <c r="BE22" s="283"/>
      <c r="BF22" s="283"/>
      <c r="BG22" s="283"/>
      <c r="BH22" s="283"/>
      <c r="BI22" s="296"/>
    </row>
    <row r="23" spans="1:61" ht="15" customHeight="1" thickBot="1">
      <c r="A23" s="292" t="s">
        <v>44</v>
      </c>
      <c r="B23" s="292"/>
      <c r="C23" s="292"/>
      <c r="D23" s="292"/>
      <c r="E23" s="292"/>
      <c r="F23" s="292"/>
      <c r="G23" s="292"/>
      <c r="H23" s="292"/>
      <c r="I23" s="293"/>
      <c r="J23" s="294"/>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91"/>
      <c r="AH23" s="288"/>
      <c r="AI23" s="289"/>
      <c r="AJ23" s="289"/>
      <c r="AK23" s="290"/>
      <c r="AL23" s="294"/>
      <c r="AM23" s="287"/>
      <c r="AN23" s="287"/>
      <c r="AO23" s="287"/>
      <c r="AP23" s="287"/>
      <c r="AQ23" s="287"/>
      <c r="AR23" s="287"/>
      <c r="AS23" s="287"/>
      <c r="AT23" s="287"/>
      <c r="AU23" s="287"/>
      <c r="AV23" s="287"/>
      <c r="AW23" s="287"/>
      <c r="AX23" s="287"/>
      <c r="AY23" s="287"/>
      <c r="AZ23" s="287"/>
      <c r="BA23" s="287"/>
      <c r="BB23" s="287"/>
      <c r="BC23" s="287"/>
      <c r="BD23" s="287"/>
      <c r="BE23" s="287"/>
      <c r="BF23" s="287"/>
      <c r="BG23" s="287"/>
      <c r="BH23" s="287"/>
      <c r="BI23" s="291"/>
    </row>
    <row r="24" spans="1:61" ht="15" customHeight="1" thickBot="1">
      <c r="A24" s="262" t="s">
        <v>45</v>
      </c>
      <c r="B24" s="262"/>
      <c r="C24" s="262"/>
      <c r="D24" s="262"/>
      <c r="E24" s="262"/>
      <c r="F24" s="262"/>
      <c r="G24" s="262"/>
      <c r="H24" s="262"/>
      <c r="I24" s="262"/>
      <c r="J24" s="277">
        <f>SUM(J17:M23)</f>
        <v>39368</v>
      </c>
      <c r="K24" s="277"/>
      <c r="L24" s="277"/>
      <c r="M24" s="277"/>
      <c r="N24" s="277">
        <f>SUM(N17:Q23)</f>
        <v>10360</v>
      </c>
      <c r="O24" s="277"/>
      <c r="P24" s="277"/>
      <c r="Q24" s="277"/>
      <c r="R24" s="277">
        <f>SUM(R17:U23)</f>
        <v>0</v>
      </c>
      <c r="S24" s="277"/>
      <c r="T24" s="277"/>
      <c r="U24" s="277"/>
      <c r="V24" s="277">
        <f>SUM(V17:Y23)</f>
        <v>4144</v>
      </c>
      <c r="W24" s="277"/>
      <c r="X24" s="277"/>
      <c r="Y24" s="277"/>
      <c r="Z24" s="277">
        <f>SUM(Z17:AC23)</f>
        <v>24864</v>
      </c>
      <c r="AA24" s="277"/>
      <c r="AB24" s="277"/>
      <c r="AC24" s="277"/>
      <c r="AD24" s="277">
        <f>SUM(AD17:AG23)</f>
        <v>6216</v>
      </c>
      <c r="AE24" s="277"/>
      <c r="AF24" s="277"/>
      <c r="AG24" s="278"/>
      <c r="AH24" s="280">
        <f>SUM(AH17:AK23)</f>
        <v>205</v>
      </c>
      <c r="AI24" s="281"/>
      <c r="AJ24" s="281"/>
      <c r="AK24" s="282"/>
      <c r="AL24" s="279">
        <f>SUM(AL17:AO23)</f>
        <v>4144</v>
      </c>
      <c r="AM24" s="277"/>
      <c r="AN24" s="277"/>
      <c r="AO24" s="277"/>
      <c r="AP24" s="277">
        <f>SUM(AP17:AS23)</f>
        <v>2125</v>
      </c>
      <c r="AQ24" s="277"/>
      <c r="AR24" s="277"/>
      <c r="AS24" s="277"/>
      <c r="AT24" s="277">
        <f>SUM(AT17:AW23)</f>
        <v>25500</v>
      </c>
      <c r="AU24" s="277"/>
      <c r="AV24" s="277"/>
      <c r="AW24" s="277"/>
      <c r="AX24" s="277">
        <f>SUM(AX17:BA23)</f>
        <v>53125</v>
      </c>
      <c r="AY24" s="277"/>
      <c r="AZ24" s="277"/>
      <c r="BA24" s="277"/>
      <c r="BB24" s="277">
        <f>SUM(BB17:BE23)</f>
        <v>85851</v>
      </c>
      <c r="BC24" s="277"/>
      <c r="BD24" s="277"/>
      <c r="BE24" s="277"/>
      <c r="BF24" s="277">
        <f>SUM(BF17:BI23)</f>
        <v>47938</v>
      </c>
      <c r="BG24" s="277"/>
      <c r="BH24" s="277"/>
      <c r="BI24" s="277"/>
    </row>
    <row r="25" spans="1:61" ht="6" customHeight="1">
      <c r="A25" s="21"/>
      <c r="B25" s="21"/>
      <c r="C25" s="21"/>
      <c r="D25" s="21"/>
      <c r="E25" s="21"/>
      <c r="F25" s="21"/>
      <c r="G25" s="21"/>
      <c r="H25" s="21"/>
      <c r="I25" s="21"/>
    </row>
    <row r="26" spans="1:61" ht="5.25" customHeight="1">
      <c r="A26" s="21"/>
      <c r="B26" s="21"/>
      <c r="C26" s="21"/>
      <c r="D26" s="21"/>
      <c r="E26" s="21"/>
      <c r="F26" s="21"/>
      <c r="G26" s="21"/>
      <c r="H26" s="21"/>
      <c r="I26" s="21"/>
    </row>
    <row r="27" spans="1:61" ht="11.25" customHeight="1">
      <c r="A27" s="262" t="s">
        <v>21</v>
      </c>
      <c r="B27" s="262"/>
      <c r="C27" s="262"/>
      <c r="D27" s="262"/>
      <c r="E27" s="262"/>
      <c r="F27" s="262"/>
      <c r="G27" s="262"/>
      <c r="H27" s="262"/>
      <c r="I27" s="262"/>
      <c r="J27" s="270">
        <f>SUM(J15,J24)</f>
        <v>310220</v>
      </c>
      <c r="K27" s="270"/>
      <c r="L27" s="270"/>
      <c r="M27" s="270"/>
      <c r="N27" s="270">
        <f>SUM(N15,N24)</f>
        <v>281212</v>
      </c>
      <c r="O27" s="270"/>
      <c r="P27" s="270"/>
      <c r="Q27" s="270"/>
      <c r="R27" s="270">
        <f>SUM(R15,R24)</f>
        <v>270852</v>
      </c>
      <c r="S27" s="270"/>
      <c r="T27" s="270"/>
      <c r="U27" s="270"/>
      <c r="V27" s="270">
        <f>SUM(V15,V24)</f>
        <v>274998</v>
      </c>
      <c r="W27" s="270"/>
      <c r="X27" s="270"/>
      <c r="Y27" s="270"/>
      <c r="Z27" s="270">
        <f>SUM(Z15,Z24)</f>
        <v>295716</v>
      </c>
      <c r="AA27" s="270"/>
      <c r="AB27" s="270"/>
      <c r="AC27" s="270"/>
      <c r="AD27" s="270">
        <f>SUM(AD15,AD24)</f>
        <v>277068</v>
      </c>
      <c r="AE27" s="270"/>
      <c r="AF27" s="270"/>
      <c r="AG27" s="270"/>
      <c r="AH27" s="270">
        <f>SUM(AH15,AH24)</f>
        <v>4633</v>
      </c>
      <c r="AI27" s="270"/>
      <c r="AJ27" s="270"/>
      <c r="AK27" s="270"/>
      <c r="AL27" s="270">
        <f>SUM(AL15,AL24)</f>
        <v>281742</v>
      </c>
      <c r="AM27" s="270"/>
      <c r="AN27" s="270"/>
      <c r="AO27" s="270"/>
      <c r="AP27" s="270">
        <f>SUM(AP15,AP24)</f>
        <v>279723</v>
      </c>
      <c r="AQ27" s="270"/>
      <c r="AR27" s="270"/>
      <c r="AS27" s="270"/>
      <c r="AT27" s="270">
        <f>SUM(AT15,AT24)</f>
        <v>303098</v>
      </c>
      <c r="AU27" s="270"/>
      <c r="AV27" s="270"/>
      <c r="AW27" s="270"/>
      <c r="AX27" s="270">
        <f>SUM(AX15,AX24)</f>
        <v>330725</v>
      </c>
      <c r="AY27" s="270"/>
      <c r="AZ27" s="270"/>
      <c r="BA27" s="270"/>
      <c r="BB27" s="270">
        <f>SUM(BB15,BB24)</f>
        <v>363449</v>
      </c>
      <c r="BC27" s="270"/>
      <c r="BD27" s="270"/>
      <c r="BE27" s="270"/>
      <c r="BF27" s="270">
        <f>SUM(BF15,BF24)</f>
        <v>325536</v>
      </c>
      <c r="BG27" s="270"/>
      <c r="BH27" s="270"/>
      <c r="BI27" s="270"/>
    </row>
    <row r="28" spans="1:61" ht="8.25" customHeight="1" thickBot="1"/>
    <row r="29" spans="1:61" ht="15" customHeight="1" thickBot="1">
      <c r="A29" s="262" t="s">
        <v>46</v>
      </c>
      <c r="B29" s="262"/>
      <c r="C29" s="262"/>
      <c r="D29" s="262"/>
      <c r="E29" s="262"/>
      <c r="F29" s="262"/>
      <c r="G29" s="262"/>
      <c r="H29" s="262"/>
      <c r="I29" s="263"/>
      <c r="J29" s="276" t="str">
        <f>IF(J30="","無","有")</f>
        <v>無</v>
      </c>
      <c r="K29" s="271"/>
      <c r="L29" s="271"/>
      <c r="M29" s="271"/>
      <c r="N29" s="271" t="str">
        <f t="shared" ref="N29" si="0">IF(N30="","無","有")</f>
        <v>無</v>
      </c>
      <c r="O29" s="271"/>
      <c r="P29" s="271"/>
      <c r="Q29" s="271"/>
      <c r="R29" s="271" t="str">
        <f t="shared" ref="R29" si="1">IF(R30="","無","有")</f>
        <v>無</v>
      </c>
      <c r="S29" s="271"/>
      <c r="T29" s="271"/>
      <c r="U29" s="271"/>
      <c r="V29" s="271" t="str">
        <f t="shared" ref="V29" si="2">IF(V30="","無","有")</f>
        <v>無</v>
      </c>
      <c r="W29" s="271"/>
      <c r="X29" s="271"/>
      <c r="Y29" s="271"/>
      <c r="Z29" s="271" t="str">
        <f t="shared" ref="Z29" si="3">IF(Z30="","無","有")</f>
        <v>無</v>
      </c>
      <c r="AA29" s="271"/>
      <c r="AB29" s="271"/>
      <c r="AC29" s="271"/>
      <c r="AD29" s="271" t="str">
        <f t="shared" ref="AD29" si="4">IF(AD30="","無","有")</f>
        <v>無</v>
      </c>
      <c r="AE29" s="271"/>
      <c r="AF29" s="271"/>
      <c r="AG29" s="275"/>
      <c r="AH29" s="272" t="s">
        <v>47</v>
      </c>
      <c r="AI29" s="273"/>
      <c r="AJ29" s="273"/>
      <c r="AK29" s="274"/>
      <c r="AL29" s="276" t="str">
        <f>IF(AL30="","無","有")</f>
        <v>無</v>
      </c>
      <c r="AM29" s="271"/>
      <c r="AN29" s="271"/>
      <c r="AO29" s="271"/>
      <c r="AP29" s="271" t="str">
        <f t="shared" ref="AP29" si="5">IF(AP30="","無","有")</f>
        <v>無</v>
      </c>
      <c r="AQ29" s="271"/>
      <c r="AR29" s="271"/>
      <c r="AS29" s="271"/>
      <c r="AT29" s="271" t="str">
        <f t="shared" ref="AT29" si="6">IF(AT30="","無","有")</f>
        <v>無</v>
      </c>
      <c r="AU29" s="271"/>
      <c r="AV29" s="271"/>
      <c r="AW29" s="271"/>
      <c r="AX29" s="271" t="str">
        <f t="shared" ref="AX29" si="7">IF(AX30="","無","有")</f>
        <v>無</v>
      </c>
      <c r="AY29" s="271"/>
      <c r="AZ29" s="271"/>
      <c r="BA29" s="271"/>
      <c r="BB29" s="271" t="str">
        <f t="shared" ref="BB29" si="8">IF(BB30="","無","有")</f>
        <v>無</v>
      </c>
      <c r="BC29" s="271"/>
      <c r="BD29" s="271"/>
      <c r="BE29" s="271"/>
      <c r="BF29" s="271" t="str">
        <f t="shared" ref="BF29" si="9">IF(BF30="","無","有")</f>
        <v>無</v>
      </c>
      <c r="BG29" s="271"/>
      <c r="BH29" s="271"/>
      <c r="BI29" s="275"/>
    </row>
    <row r="30" spans="1:61" ht="15" customHeight="1" thickBot="1">
      <c r="A30" s="262" t="s">
        <v>48</v>
      </c>
      <c r="B30" s="262"/>
      <c r="C30" s="262"/>
      <c r="D30" s="262"/>
      <c r="E30" s="262"/>
      <c r="F30" s="262"/>
      <c r="G30" s="262"/>
      <c r="H30" s="262"/>
      <c r="I30" s="263"/>
      <c r="J30" s="264"/>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6"/>
      <c r="AH30" s="267"/>
      <c r="AI30" s="268"/>
      <c r="AJ30" s="268"/>
      <c r="AK30" s="269"/>
      <c r="AL30" s="264"/>
      <c r="AM30" s="265"/>
      <c r="AN30" s="265"/>
      <c r="AO30" s="265"/>
      <c r="AP30" s="265"/>
      <c r="AQ30" s="265"/>
      <c r="AR30" s="265"/>
      <c r="AS30" s="265"/>
      <c r="AT30" s="265"/>
      <c r="AU30" s="265"/>
      <c r="AV30" s="265"/>
      <c r="AW30" s="265"/>
      <c r="AX30" s="265"/>
      <c r="AY30" s="265"/>
      <c r="AZ30" s="265"/>
      <c r="BA30" s="265"/>
      <c r="BB30" s="265"/>
      <c r="BC30" s="265"/>
      <c r="BD30" s="265"/>
      <c r="BE30" s="265"/>
      <c r="BF30" s="265"/>
      <c r="BG30" s="265"/>
      <c r="BH30" s="265"/>
      <c r="BI30" s="266"/>
    </row>
    <row r="31" spans="1:61" ht="15" customHeight="1">
      <c r="A31" s="262" t="s">
        <v>49</v>
      </c>
      <c r="B31" s="262"/>
      <c r="C31" s="262"/>
      <c r="D31" s="262"/>
      <c r="E31" s="262"/>
      <c r="F31" s="262"/>
      <c r="G31" s="262"/>
      <c r="H31" s="262"/>
      <c r="I31" s="262"/>
      <c r="J31" s="260">
        <f>J32-NETWORKDAYS(J2,N2-1,)</f>
        <v>9</v>
      </c>
      <c r="K31" s="261"/>
      <c r="L31" s="261"/>
      <c r="M31" s="261"/>
      <c r="N31" s="260">
        <f t="shared" ref="N31" si="10">N32-NETWORKDAYS(N2,R2-1,)</f>
        <v>8</v>
      </c>
      <c r="O31" s="261"/>
      <c r="P31" s="261"/>
      <c r="Q31" s="261"/>
      <c r="R31" s="260">
        <f t="shared" ref="R31" si="11">R32-NETWORKDAYS(R2,V2-1,)</f>
        <v>10</v>
      </c>
      <c r="S31" s="261"/>
      <c r="T31" s="261"/>
      <c r="U31" s="261"/>
      <c r="V31" s="260">
        <f t="shared" ref="V31" si="12">V32-NETWORKDAYS(V2,Z2-1,)</f>
        <v>8</v>
      </c>
      <c r="W31" s="261"/>
      <c r="X31" s="261"/>
      <c r="Y31" s="261"/>
      <c r="Z31" s="260">
        <f t="shared" ref="Z31" si="13">Z32-NETWORKDAYS(Z2,AD2-1,)</f>
        <v>8</v>
      </c>
      <c r="AA31" s="261"/>
      <c r="AB31" s="261"/>
      <c r="AC31" s="261"/>
      <c r="AD31" s="260">
        <f>AD32-NETWORKDAYS(AD2,AL2-1,)</f>
        <v>10</v>
      </c>
      <c r="AE31" s="261"/>
      <c r="AF31" s="261"/>
      <c r="AG31" s="261"/>
      <c r="AH31" s="261"/>
      <c r="AI31" s="261"/>
      <c r="AJ31" s="261"/>
      <c r="AK31" s="261"/>
      <c r="AL31" s="260">
        <f>AL32-NETWORKDAYS(AL2,AP2-1,)</f>
        <v>8</v>
      </c>
      <c r="AM31" s="261"/>
      <c r="AN31" s="261"/>
      <c r="AO31" s="261"/>
      <c r="AP31" s="260">
        <f t="shared" ref="AP31" si="14">AP32-NETWORKDAYS(AP2,AT2-1,)</f>
        <v>8</v>
      </c>
      <c r="AQ31" s="261"/>
      <c r="AR31" s="261"/>
      <c r="AS31" s="261"/>
      <c r="AT31" s="260">
        <f t="shared" ref="AT31" si="15">AT32-NETWORKDAYS(AT2,AX2-1,)</f>
        <v>10</v>
      </c>
      <c r="AU31" s="261"/>
      <c r="AV31" s="261"/>
      <c r="AW31" s="261"/>
      <c r="AX31" s="260">
        <f t="shared" ref="AX31" si="16">AX32-NETWORKDAYS(AX2,BB2-1,)</f>
        <v>8</v>
      </c>
      <c r="AY31" s="261"/>
      <c r="AZ31" s="261"/>
      <c r="BA31" s="261"/>
      <c r="BB31" s="260">
        <f t="shared" ref="BB31" si="17">BB32-NETWORKDAYS(BB2,BF2-1,)</f>
        <v>8</v>
      </c>
      <c r="BC31" s="261"/>
      <c r="BD31" s="261"/>
      <c r="BE31" s="261"/>
      <c r="BF31" s="260">
        <f>BF32-NETWORKDAYS(BF2,EDATE('同意書（提出用）'!BU9,-2)-1,)</f>
        <v>10</v>
      </c>
      <c r="BG31" s="261"/>
      <c r="BH31" s="261"/>
      <c r="BI31" s="261"/>
    </row>
    <row r="32" spans="1:61" ht="15" customHeight="1">
      <c r="A32" s="262" t="s">
        <v>50</v>
      </c>
      <c r="B32" s="262"/>
      <c r="C32" s="262"/>
      <c r="D32" s="262"/>
      <c r="E32" s="262"/>
      <c r="F32" s="262"/>
      <c r="G32" s="262"/>
      <c r="H32" s="262"/>
      <c r="I32" s="262"/>
      <c r="J32" s="258">
        <f>N2-J2</f>
        <v>31</v>
      </c>
      <c r="K32" s="258"/>
      <c r="L32" s="258"/>
      <c r="M32" s="258"/>
      <c r="N32" s="258">
        <f>R2-N2</f>
        <v>31</v>
      </c>
      <c r="O32" s="258"/>
      <c r="P32" s="258"/>
      <c r="Q32" s="258"/>
      <c r="R32" s="258">
        <f>V2-R2</f>
        <v>30</v>
      </c>
      <c r="S32" s="258"/>
      <c r="T32" s="258"/>
      <c r="U32" s="258"/>
      <c r="V32" s="258">
        <f>Z2-V2</f>
        <v>31</v>
      </c>
      <c r="W32" s="258"/>
      <c r="X32" s="258"/>
      <c r="Y32" s="258"/>
      <c r="Z32" s="258">
        <f>AD2-Z2</f>
        <v>30</v>
      </c>
      <c r="AA32" s="258"/>
      <c r="AB32" s="258"/>
      <c r="AC32" s="258"/>
      <c r="AD32" s="258">
        <f>AL2-AD2</f>
        <v>31</v>
      </c>
      <c r="AE32" s="258"/>
      <c r="AF32" s="258"/>
      <c r="AG32" s="258"/>
      <c r="AH32" s="259"/>
      <c r="AI32" s="259"/>
      <c r="AJ32" s="259"/>
      <c r="AK32" s="259"/>
      <c r="AL32" s="258">
        <f>AP2-AL2</f>
        <v>31</v>
      </c>
      <c r="AM32" s="258"/>
      <c r="AN32" s="258"/>
      <c r="AO32" s="258"/>
      <c r="AP32" s="258">
        <f>AT2-AP2</f>
        <v>28</v>
      </c>
      <c r="AQ32" s="258"/>
      <c r="AR32" s="258"/>
      <c r="AS32" s="258"/>
      <c r="AT32" s="258">
        <f>AX2-AT2</f>
        <v>31</v>
      </c>
      <c r="AU32" s="258"/>
      <c r="AV32" s="258"/>
      <c r="AW32" s="258"/>
      <c r="AX32" s="258">
        <f>BB2-AX2</f>
        <v>30</v>
      </c>
      <c r="AY32" s="258"/>
      <c r="AZ32" s="258"/>
      <c r="BA32" s="258"/>
      <c r="BB32" s="258">
        <f>BF2-BB2</f>
        <v>31</v>
      </c>
      <c r="BC32" s="258"/>
      <c r="BD32" s="258"/>
      <c r="BE32" s="258"/>
      <c r="BF32" s="258">
        <f>EDATE('同意書（提出用）'!BU9,-2)-BF2</f>
        <v>30</v>
      </c>
      <c r="BG32" s="258"/>
      <c r="BH32" s="258"/>
      <c r="BI32" s="258"/>
    </row>
    <row r="33" ht="10.5" customHeight="1"/>
  </sheetData>
  <sheetProtection sheet="1" objects="1" scenarios="1"/>
  <mergeCells count="363">
    <mergeCell ref="BF2:BI3"/>
    <mergeCell ref="A4:I4"/>
    <mergeCell ref="J4:M4"/>
    <mergeCell ref="N4:Q4"/>
    <mergeCell ref="R4:U4"/>
    <mergeCell ref="V4:Y4"/>
    <mergeCell ref="Z4:AC4"/>
    <mergeCell ref="AD4:AG4"/>
    <mergeCell ref="AL4:AO4"/>
    <mergeCell ref="AP4:AS4"/>
    <mergeCell ref="AL2:AO3"/>
    <mergeCell ref="AP2:AS3"/>
    <mergeCell ref="AT2:AW3"/>
    <mergeCell ref="AH2:AK3"/>
    <mergeCell ref="AX2:BA3"/>
    <mergeCell ref="BB2:BE3"/>
    <mergeCell ref="J2:M3"/>
    <mergeCell ref="N2:Q3"/>
    <mergeCell ref="R2:U3"/>
    <mergeCell ref="V2:Y3"/>
    <mergeCell ref="Z2:AC3"/>
    <mergeCell ref="AD2:AG3"/>
    <mergeCell ref="AT4:AW4"/>
    <mergeCell ref="AH4:AK4"/>
    <mergeCell ref="A5:I5"/>
    <mergeCell ref="J5:M5"/>
    <mergeCell ref="N5:Q5"/>
    <mergeCell ref="R5:U5"/>
    <mergeCell ref="V5:Y5"/>
    <mergeCell ref="AX5:BA5"/>
    <mergeCell ref="BB5:BE5"/>
    <mergeCell ref="BF5:BI5"/>
    <mergeCell ref="AL5:AO5"/>
    <mergeCell ref="AP5:AS5"/>
    <mergeCell ref="AT5:AW5"/>
    <mergeCell ref="AH5:AK5"/>
    <mergeCell ref="R6:U6"/>
    <mergeCell ref="V6:Y6"/>
    <mergeCell ref="Z6:AC6"/>
    <mergeCell ref="AD6:AG6"/>
    <mergeCell ref="Z5:AC5"/>
    <mergeCell ref="AD5:AG5"/>
    <mergeCell ref="AX4:BA4"/>
    <mergeCell ref="BB4:BE4"/>
    <mergeCell ref="BF4:BI4"/>
    <mergeCell ref="BF6:BI6"/>
    <mergeCell ref="AL6:AO6"/>
    <mergeCell ref="AP6:AS6"/>
    <mergeCell ref="AT6:AW6"/>
    <mergeCell ref="AH6:AK6"/>
    <mergeCell ref="AX6:BA6"/>
    <mergeCell ref="BB6:BE6"/>
    <mergeCell ref="BB7:BE7"/>
    <mergeCell ref="BF7:BI7"/>
    <mergeCell ref="A6:I6"/>
    <mergeCell ref="J6:M6"/>
    <mergeCell ref="N6:Q6"/>
    <mergeCell ref="A8:I8"/>
    <mergeCell ref="J8:M8"/>
    <mergeCell ref="N8:Q8"/>
    <mergeCell ref="R8:U8"/>
    <mergeCell ref="V8:Y8"/>
    <mergeCell ref="AX8:BA8"/>
    <mergeCell ref="BB8:BE8"/>
    <mergeCell ref="BF8:BI8"/>
    <mergeCell ref="AL8:AO8"/>
    <mergeCell ref="AP8:AS8"/>
    <mergeCell ref="AT8:AW8"/>
    <mergeCell ref="AH8:AK8"/>
    <mergeCell ref="A7:I7"/>
    <mergeCell ref="J7:M7"/>
    <mergeCell ref="N7:Q7"/>
    <mergeCell ref="R7:U7"/>
    <mergeCell ref="V7:Y7"/>
    <mergeCell ref="Z7:AC7"/>
    <mergeCell ref="AD7:AG7"/>
    <mergeCell ref="R9:U9"/>
    <mergeCell ref="V9:Y9"/>
    <mergeCell ref="Z9:AC9"/>
    <mergeCell ref="AD9:AG9"/>
    <mergeCell ref="Z8:AC8"/>
    <mergeCell ref="AD8:AG8"/>
    <mergeCell ref="AT7:AW7"/>
    <mergeCell ref="AH7:AK7"/>
    <mergeCell ref="AX7:BA7"/>
    <mergeCell ref="AL7:AO7"/>
    <mergeCell ref="AP7:AS7"/>
    <mergeCell ref="BF9:BI9"/>
    <mergeCell ref="AL9:AO9"/>
    <mergeCell ref="AP9:AS9"/>
    <mergeCell ref="A10:I10"/>
    <mergeCell ref="J10:M10"/>
    <mergeCell ref="N10:Q10"/>
    <mergeCell ref="R10:U10"/>
    <mergeCell ref="V10:Y10"/>
    <mergeCell ref="Z10:AC10"/>
    <mergeCell ref="AD10:AG10"/>
    <mergeCell ref="AL10:AO10"/>
    <mergeCell ref="AP10:AS10"/>
    <mergeCell ref="AT9:AW9"/>
    <mergeCell ref="AH9:AK9"/>
    <mergeCell ref="AX9:BA9"/>
    <mergeCell ref="BB9:BE9"/>
    <mergeCell ref="AT10:AW10"/>
    <mergeCell ref="AH10:AK10"/>
    <mergeCell ref="AX10:BA10"/>
    <mergeCell ref="BB10:BE10"/>
    <mergeCell ref="BF10:BI10"/>
    <mergeCell ref="A9:I9"/>
    <mergeCell ref="J9:M9"/>
    <mergeCell ref="N9:Q9"/>
    <mergeCell ref="A11:I11"/>
    <mergeCell ref="J11:M11"/>
    <mergeCell ref="N11:Q11"/>
    <mergeCell ref="R11:U11"/>
    <mergeCell ref="V11:Y11"/>
    <mergeCell ref="AX11:BA11"/>
    <mergeCell ref="BB11:BE11"/>
    <mergeCell ref="BF11:BI11"/>
    <mergeCell ref="A12:I12"/>
    <mergeCell ref="J12:M12"/>
    <mergeCell ref="N12:Q12"/>
    <mergeCell ref="R12:U12"/>
    <mergeCell ref="V12:Y12"/>
    <mergeCell ref="Z12:AC12"/>
    <mergeCell ref="AD12:AG12"/>
    <mergeCell ref="Z11:AC11"/>
    <mergeCell ref="AD11:AG11"/>
    <mergeCell ref="AL11:AO11"/>
    <mergeCell ref="AP11:AS11"/>
    <mergeCell ref="AT11:AW11"/>
    <mergeCell ref="AH11:AK11"/>
    <mergeCell ref="BF12:BI12"/>
    <mergeCell ref="AL12:AO12"/>
    <mergeCell ref="AP12:AS12"/>
    <mergeCell ref="A13:I13"/>
    <mergeCell ref="J13:M13"/>
    <mergeCell ref="N13:Q13"/>
    <mergeCell ref="R13:U13"/>
    <mergeCell ref="V13:Y13"/>
    <mergeCell ref="Z13:AC13"/>
    <mergeCell ref="AD13:AG13"/>
    <mergeCell ref="AL13:AO13"/>
    <mergeCell ref="AP13:AS13"/>
    <mergeCell ref="AT12:AW12"/>
    <mergeCell ref="AH12:AK12"/>
    <mergeCell ref="AX12:BA12"/>
    <mergeCell ref="BB12:BE12"/>
    <mergeCell ref="AT13:AW13"/>
    <mergeCell ref="AH13:AK13"/>
    <mergeCell ref="AX13:BA13"/>
    <mergeCell ref="BB13:BE13"/>
    <mergeCell ref="BF13:BI13"/>
    <mergeCell ref="A14:I14"/>
    <mergeCell ref="J14:M14"/>
    <mergeCell ref="N14:Q14"/>
    <mergeCell ref="R14:U14"/>
    <mergeCell ref="V14:Y14"/>
    <mergeCell ref="AX14:BA14"/>
    <mergeCell ref="BB14:BE14"/>
    <mergeCell ref="BF14:BI14"/>
    <mergeCell ref="A15:I15"/>
    <mergeCell ref="J15:M15"/>
    <mergeCell ref="N15:Q15"/>
    <mergeCell ref="R15:U15"/>
    <mergeCell ref="V15:Y15"/>
    <mergeCell ref="Z15:AC15"/>
    <mergeCell ref="AD15:AG15"/>
    <mergeCell ref="Z14:AC14"/>
    <mergeCell ref="AD14:AG14"/>
    <mergeCell ref="AL14:AO14"/>
    <mergeCell ref="AP14:AS14"/>
    <mergeCell ref="AT14:AW14"/>
    <mergeCell ref="AH14:AK14"/>
    <mergeCell ref="BF15:BI15"/>
    <mergeCell ref="AL15:AO15"/>
    <mergeCell ref="AP15:AS15"/>
    <mergeCell ref="A17:I17"/>
    <mergeCell ref="J17:M17"/>
    <mergeCell ref="N17:Q17"/>
    <mergeCell ref="R17:U17"/>
    <mergeCell ref="V17:Y17"/>
    <mergeCell ref="Z17:AC17"/>
    <mergeCell ref="AD17:AG17"/>
    <mergeCell ref="AL17:AO17"/>
    <mergeCell ref="AP17:AS17"/>
    <mergeCell ref="AT15:AW15"/>
    <mergeCell ref="AH15:AK15"/>
    <mergeCell ref="AX15:BA15"/>
    <mergeCell ref="BB15:BE15"/>
    <mergeCell ref="AT17:AW17"/>
    <mergeCell ref="AH17:AK17"/>
    <mergeCell ref="AX17:BA17"/>
    <mergeCell ref="BB17:BE17"/>
    <mergeCell ref="BF17:BI17"/>
    <mergeCell ref="A18:I18"/>
    <mergeCell ref="J18:M18"/>
    <mergeCell ref="N18:Q18"/>
    <mergeCell ref="R18:U18"/>
    <mergeCell ref="V18:Y18"/>
    <mergeCell ref="AX18:BA18"/>
    <mergeCell ref="BB18:BE18"/>
    <mergeCell ref="BF18:BI18"/>
    <mergeCell ref="A19:I19"/>
    <mergeCell ref="J19:M19"/>
    <mergeCell ref="N19:Q19"/>
    <mergeCell ref="R19:U19"/>
    <mergeCell ref="V19:Y19"/>
    <mergeCell ref="Z19:AC19"/>
    <mergeCell ref="AD19:AG19"/>
    <mergeCell ref="Z18:AC18"/>
    <mergeCell ref="AD18:AG18"/>
    <mergeCell ref="AL18:AO18"/>
    <mergeCell ref="AP18:AS18"/>
    <mergeCell ref="AT18:AW18"/>
    <mergeCell ref="AH18:AK18"/>
    <mergeCell ref="BF19:BI19"/>
    <mergeCell ref="AL19:AO19"/>
    <mergeCell ref="AP19:AS19"/>
    <mergeCell ref="A20:I20"/>
    <mergeCell ref="J20:M20"/>
    <mergeCell ref="N20:Q20"/>
    <mergeCell ref="R20:U20"/>
    <mergeCell ref="V20:Y20"/>
    <mergeCell ref="Z20:AC20"/>
    <mergeCell ref="AD20:AG20"/>
    <mergeCell ref="AL20:AO20"/>
    <mergeCell ref="AP20:AS20"/>
    <mergeCell ref="AT19:AW19"/>
    <mergeCell ref="AH19:AK19"/>
    <mergeCell ref="AX19:BA19"/>
    <mergeCell ref="BB19:BE19"/>
    <mergeCell ref="AT20:AW20"/>
    <mergeCell ref="AH20:AK20"/>
    <mergeCell ref="AX20:BA20"/>
    <mergeCell ref="BB20:BE20"/>
    <mergeCell ref="BF20:BI20"/>
    <mergeCell ref="A21:I21"/>
    <mergeCell ref="J21:M21"/>
    <mergeCell ref="N21:Q21"/>
    <mergeCell ref="R21:U21"/>
    <mergeCell ref="V21:Y21"/>
    <mergeCell ref="AX21:BA21"/>
    <mergeCell ref="BB21:BE21"/>
    <mergeCell ref="BF21:BI21"/>
    <mergeCell ref="A22:I22"/>
    <mergeCell ref="J22:M22"/>
    <mergeCell ref="N22:Q22"/>
    <mergeCell ref="R22:U22"/>
    <mergeCell ref="V22:Y22"/>
    <mergeCell ref="Z22:AC22"/>
    <mergeCell ref="AD22:AG22"/>
    <mergeCell ref="Z21:AC21"/>
    <mergeCell ref="AD21:AG21"/>
    <mergeCell ref="AL21:AO21"/>
    <mergeCell ref="AP21:AS21"/>
    <mergeCell ref="AT21:AW21"/>
    <mergeCell ref="AH21:AK21"/>
    <mergeCell ref="BF22:BI22"/>
    <mergeCell ref="AL22:AO22"/>
    <mergeCell ref="AP22:AS22"/>
    <mergeCell ref="A23:I23"/>
    <mergeCell ref="J23:M23"/>
    <mergeCell ref="N23:Q23"/>
    <mergeCell ref="R23:U23"/>
    <mergeCell ref="V23:Y23"/>
    <mergeCell ref="Z23:AC23"/>
    <mergeCell ref="AD23:AG23"/>
    <mergeCell ref="AL23:AO23"/>
    <mergeCell ref="AP23:AS23"/>
    <mergeCell ref="AT22:AW22"/>
    <mergeCell ref="AH22:AK22"/>
    <mergeCell ref="AX22:BA22"/>
    <mergeCell ref="BB22:BE22"/>
    <mergeCell ref="AT23:AW23"/>
    <mergeCell ref="AH23:AK23"/>
    <mergeCell ref="AX23:BA23"/>
    <mergeCell ref="BB23:BE23"/>
    <mergeCell ref="BF23:BI23"/>
    <mergeCell ref="A24:I24"/>
    <mergeCell ref="J24:M24"/>
    <mergeCell ref="N24:Q24"/>
    <mergeCell ref="R24:U24"/>
    <mergeCell ref="V24:Y24"/>
    <mergeCell ref="AX24:BA24"/>
    <mergeCell ref="BB24:BE24"/>
    <mergeCell ref="BF24:BI24"/>
    <mergeCell ref="A27:I27"/>
    <mergeCell ref="J27:M27"/>
    <mergeCell ref="N27:Q27"/>
    <mergeCell ref="R27:U27"/>
    <mergeCell ref="V27:Y27"/>
    <mergeCell ref="Z27:AC27"/>
    <mergeCell ref="AD27:AG27"/>
    <mergeCell ref="Z24:AC24"/>
    <mergeCell ref="AD24:AG24"/>
    <mergeCell ref="AL24:AO24"/>
    <mergeCell ref="AP24:AS24"/>
    <mergeCell ref="AT24:AW24"/>
    <mergeCell ref="AH24:AK24"/>
    <mergeCell ref="BF27:BI27"/>
    <mergeCell ref="AL27:AO27"/>
    <mergeCell ref="AP27:AS27"/>
    <mergeCell ref="A29:I29"/>
    <mergeCell ref="J29:M29"/>
    <mergeCell ref="N29:Q29"/>
    <mergeCell ref="R29:U29"/>
    <mergeCell ref="V29:Y29"/>
    <mergeCell ref="Z29:AC29"/>
    <mergeCell ref="AD29:AG29"/>
    <mergeCell ref="AL29:AO29"/>
    <mergeCell ref="AP29:AS29"/>
    <mergeCell ref="AT27:AW27"/>
    <mergeCell ref="AH27:AK27"/>
    <mergeCell ref="AX27:BA27"/>
    <mergeCell ref="BB27:BE27"/>
    <mergeCell ref="AT29:AW29"/>
    <mergeCell ref="AH29:AK29"/>
    <mergeCell ref="AX29:BA29"/>
    <mergeCell ref="BB29:BE29"/>
    <mergeCell ref="BF29:BI29"/>
    <mergeCell ref="A30:I30"/>
    <mergeCell ref="J30:M30"/>
    <mergeCell ref="N30:Q30"/>
    <mergeCell ref="R30:U30"/>
    <mergeCell ref="V30:Y30"/>
    <mergeCell ref="AX30:BA30"/>
    <mergeCell ref="BB30:BE30"/>
    <mergeCell ref="BF30:BI30"/>
    <mergeCell ref="A31:I31"/>
    <mergeCell ref="J31:M31"/>
    <mergeCell ref="N31:Q31"/>
    <mergeCell ref="R31:U31"/>
    <mergeCell ref="V31:Y31"/>
    <mergeCell ref="Z31:AC31"/>
    <mergeCell ref="AD31:AG31"/>
    <mergeCell ref="Z30:AC30"/>
    <mergeCell ref="AD30:AG30"/>
    <mergeCell ref="AL30:AO30"/>
    <mergeCell ref="AP30:AS30"/>
    <mergeCell ref="AT30:AW30"/>
    <mergeCell ref="AH30:AK30"/>
    <mergeCell ref="AT32:AW32"/>
    <mergeCell ref="AH32:AK32"/>
    <mergeCell ref="AX32:BA32"/>
    <mergeCell ref="BB32:BE32"/>
    <mergeCell ref="BF32:BI32"/>
    <mergeCell ref="BF31:BI31"/>
    <mergeCell ref="A32:I32"/>
    <mergeCell ref="J32:M32"/>
    <mergeCell ref="N32:Q32"/>
    <mergeCell ref="R32:U32"/>
    <mergeCell ref="V32:Y32"/>
    <mergeCell ref="Z32:AC32"/>
    <mergeCell ref="AD32:AG32"/>
    <mergeCell ref="AL32:AO32"/>
    <mergeCell ref="AP32:AS32"/>
    <mergeCell ref="AL31:AO31"/>
    <mergeCell ref="AP31:AS31"/>
    <mergeCell ref="AT31:AW31"/>
    <mergeCell ref="AH31:AK31"/>
    <mergeCell ref="AX31:BA31"/>
    <mergeCell ref="BB31:BE31"/>
  </mergeCells>
  <phoneticPr fontId="3"/>
  <pageMargins left="0.23622047244094491" right="0.23622047244094491" top="0.74803149606299213" bottom="0.74803149606299213" header="0.31496062992125984" footer="0.31496062992125984"/>
  <pageSetup paperSize="9" scale="90" orientation="landscape" r:id="rId1"/>
  <headerFooter>
    <oddHeader>&amp;R&amp;A</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P104"/>
  <sheetViews>
    <sheetView tabSelected="1" zoomScaleNormal="100" workbookViewId="0">
      <selection activeCell="P21" sqref="P21:R21 U21:BU21"/>
    </sheetView>
  </sheetViews>
  <sheetFormatPr defaultColWidth="1.25" defaultRowHeight="13.5"/>
  <cols>
    <col min="89" max="89" width="1.5" customWidth="1"/>
  </cols>
  <sheetData>
    <row r="1" spans="1:83">
      <c r="A1" s="402" t="s">
        <v>58</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c r="AM1" s="402"/>
      <c r="AN1" s="402"/>
      <c r="AO1" s="402"/>
      <c r="AP1" s="402"/>
      <c r="AQ1" s="402"/>
      <c r="AR1" s="402"/>
      <c r="AS1" s="402"/>
      <c r="AT1" s="402"/>
      <c r="AU1" s="402"/>
      <c r="AV1" s="402"/>
      <c r="AW1" s="402"/>
      <c r="AX1" s="402"/>
      <c r="AY1" s="402"/>
      <c r="AZ1" s="402"/>
      <c r="BA1" s="402"/>
      <c r="BB1" s="402"/>
      <c r="BC1" s="402"/>
      <c r="BD1" s="402"/>
      <c r="BE1" s="402"/>
      <c r="BF1" s="402"/>
      <c r="BG1" s="402"/>
      <c r="BH1" s="402"/>
      <c r="BI1" s="402"/>
      <c r="BJ1" s="402"/>
      <c r="BK1" s="402"/>
      <c r="BL1" s="402"/>
      <c r="BM1" s="402"/>
      <c r="BN1" s="402"/>
      <c r="BO1" s="402"/>
      <c r="BP1" s="402"/>
      <c r="BQ1" s="402"/>
      <c r="BR1" s="402"/>
      <c r="BS1" s="402"/>
      <c r="BT1" s="402"/>
      <c r="BU1" s="402"/>
      <c r="BV1" s="402"/>
      <c r="BW1" s="402"/>
      <c r="BX1" s="402"/>
      <c r="BY1" s="402"/>
      <c r="BZ1" s="402"/>
      <c r="CA1" s="402"/>
      <c r="CB1" s="402"/>
      <c r="CC1" s="402"/>
      <c r="CD1" s="402"/>
      <c r="CE1" s="402"/>
    </row>
    <row r="2" spans="1:83" ht="13.5" customHeight="1">
      <c r="A2" s="402" t="s">
        <v>59</v>
      </c>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c r="AO2" s="402"/>
      <c r="AP2" s="402"/>
      <c r="AQ2" s="402"/>
      <c r="AR2" s="402"/>
      <c r="AS2" s="402"/>
      <c r="AT2" s="402"/>
      <c r="AU2" s="402"/>
      <c r="AV2" s="402"/>
      <c r="AW2" s="402"/>
      <c r="AX2" s="402"/>
      <c r="AY2" s="402"/>
      <c r="AZ2" s="402"/>
      <c r="BA2" s="402"/>
      <c r="BB2" s="402"/>
      <c r="BC2" s="402"/>
      <c r="BD2" s="402"/>
      <c r="BE2" s="402"/>
      <c r="BF2" s="402"/>
      <c r="BG2" s="402"/>
      <c r="BH2" s="402"/>
      <c r="BI2" s="402"/>
      <c r="BJ2" s="402"/>
      <c r="BK2" s="402"/>
      <c r="BL2" s="402"/>
      <c r="BM2" s="402"/>
      <c r="BN2" s="402"/>
      <c r="BO2" s="402"/>
      <c r="BP2" s="402"/>
      <c r="BQ2" s="402"/>
      <c r="BR2" s="402"/>
      <c r="BS2" s="402"/>
      <c r="BT2" s="402"/>
      <c r="BU2" s="402"/>
      <c r="BV2" s="402"/>
      <c r="BW2" s="402"/>
      <c r="BX2" s="402"/>
      <c r="BY2" s="402"/>
      <c r="BZ2" s="402"/>
      <c r="CA2" s="402"/>
      <c r="CB2" s="402"/>
      <c r="CC2" s="402"/>
      <c r="CD2" s="402"/>
      <c r="CE2" s="402"/>
    </row>
    <row r="3" spans="1:83">
      <c r="C3" s="76"/>
      <c r="D3" s="77" t="s">
        <v>60</v>
      </c>
      <c r="F3" s="76"/>
      <c r="G3" s="76"/>
      <c r="H3" s="76"/>
      <c r="I3" s="76"/>
      <c r="J3" s="76"/>
      <c r="K3" s="76"/>
      <c r="L3" s="76"/>
      <c r="M3" s="76"/>
      <c r="N3" s="76"/>
      <c r="O3" s="76"/>
      <c r="P3" s="76"/>
      <c r="Q3" s="76"/>
      <c r="R3" s="76"/>
      <c r="S3" s="78"/>
      <c r="T3" s="14"/>
      <c r="U3" s="14"/>
      <c r="V3" s="14"/>
    </row>
    <row r="4" spans="1:83" ht="10.5" customHeight="1">
      <c r="B4" s="79"/>
      <c r="C4" s="79"/>
      <c r="D4" s="79"/>
      <c r="E4" s="79"/>
      <c r="F4" s="79" t="s">
        <v>61</v>
      </c>
      <c r="G4" s="78" t="s">
        <v>62</v>
      </c>
      <c r="H4" s="79"/>
      <c r="I4" s="79"/>
      <c r="J4" s="79"/>
      <c r="K4" s="79"/>
      <c r="L4" s="79"/>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row>
    <row r="5" spans="1:83" ht="10.5" customHeight="1">
      <c r="B5" s="79"/>
      <c r="C5" s="79"/>
      <c r="D5" s="79"/>
      <c r="E5" s="79"/>
      <c r="F5" s="78" t="s">
        <v>61</v>
      </c>
      <c r="G5" s="78" t="s">
        <v>63</v>
      </c>
      <c r="H5" s="79"/>
      <c r="I5" s="79"/>
      <c r="J5" s="79"/>
      <c r="K5" s="79"/>
      <c r="L5" s="79"/>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row>
    <row r="6" spans="1:83" ht="10.5" customHeight="1">
      <c r="B6" s="79"/>
      <c r="C6" s="79"/>
      <c r="D6" s="79"/>
      <c r="E6" s="79"/>
      <c r="F6" s="78"/>
      <c r="G6" s="79" t="s">
        <v>64</v>
      </c>
      <c r="I6" s="79"/>
      <c r="J6" s="79"/>
      <c r="K6" s="79"/>
      <c r="L6" s="79"/>
      <c r="M6" s="79"/>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93"/>
      <c r="BS6" s="156"/>
    </row>
    <row r="7" spans="1:83" ht="10.5" customHeight="1">
      <c r="B7" s="79"/>
      <c r="C7" s="79"/>
      <c r="D7" s="79"/>
      <c r="E7" s="79"/>
      <c r="F7" s="78" t="s">
        <v>61</v>
      </c>
      <c r="G7" s="78" t="s">
        <v>65</v>
      </c>
      <c r="I7" s="79"/>
      <c r="J7" s="79"/>
      <c r="K7" s="79"/>
      <c r="L7" s="79"/>
      <c r="M7" s="79"/>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156"/>
      <c r="BS7" s="156"/>
    </row>
    <row r="8" spans="1:83" ht="10.5" customHeight="1" thickBot="1">
      <c r="B8" s="79"/>
      <c r="C8" s="79"/>
      <c r="D8" s="79"/>
      <c r="E8" s="79"/>
      <c r="F8" s="78" t="s">
        <v>61</v>
      </c>
      <c r="G8" s="78" t="s">
        <v>66</v>
      </c>
      <c r="H8" s="78"/>
      <c r="I8" s="79"/>
      <c r="J8" s="79"/>
      <c r="K8" s="79"/>
      <c r="L8" s="79"/>
      <c r="M8" s="79"/>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156"/>
      <c r="BS8" s="156"/>
    </row>
    <row r="9" spans="1:83" ht="5.25" customHeight="1">
      <c r="B9" s="79"/>
      <c r="C9" s="79"/>
      <c r="D9" s="79"/>
      <c r="E9" s="79"/>
      <c r="F9" s="78"/>
      <c r="G9" s="78"/>
      <c r="H9" s="79"/>
      <c r="I9" s="79"/>
      <c r="J9" s="79"/>
      <c r="K9" s="79"/>
      <c r="L9" s="79"/>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M9" s="78"/>
      <c r="BN9" s="78"/>
      <c r="BQ9" s="393" t="s">
        <v>123</v>
      </c>
      <c r="BR9" s="394"/>
      <c r="BS9" s="394"/>
      <c r="BT9" s="395"/>
      <c r="BU9" s="454">
        <v>43709</v>
      </c>
      <c r="BV9" s="455"/>
      <c r="BW9" s="455"/>
      <c r="BX9" s="455"/>
      <c r="BY9" s="455"/>
      <c r="BZ9" s="455"/>
      <c r="CA9" s="455"/>
      <c r="CB9" s="455"/>
      <c r="CC9" s="455"/>
      <c r="CD9" s="456"/>
    </row>
    <row r="10" spans="1:83" ht="5.25" customHeight="1">
      <c r="BQ10" s="396"/>
      <c r="BR10" s="397"/>
      <c r="BS10" s="397"/>
      <c r="BT10" s="398"/>
      <c r="BU10" s="457"/>
      <c r="BV10" s="458"/>
      <c r="BW10" s="458"/>
      <c r="BX10" s="458"/>
      <c r="BY10" s="458"/>
      <c r="BZ10" s="458"/>
      <c r="CA10" s="458"/>
      <c r="CB10" s="458"/>
      <c r="CC10" s="458"/>
      <c r="CD10" s="459"/>
    </row>
    <row r="11" spans="1:83" ht="18.75" customHeight="1" thickBot="1">
      <c r="B11" s="403" t="s">
        <v>67</v>
      </c>
      <c r="C11" s="403"/>
      <c r="D11" s="403"/>
      <c r="E11" s="403"/>
      <c r="F11" s="403"/>
      <c r="G11" s="403"/>
      <c r="H11" s="403"/>
      <c r="I11" s="403"/>
      <c r="J11" s="403"/>
      <c r="K11" s="403"/>
      <c r="L11" s="403"/>
      <c r="M11" s="403"/>
      <c r="N11" s="403"/>
      <c r="O11" s="403"/>
      <c r="P11" s="403"/>
      <c r="Q11" s="404" t="s">
        <v>134</v>
      </c>
      <c r="R11" s="404"/>
      <c r="S11" s="404"/>
      <c r="T11" s="404"/>
      <c r="U11" s="404"/>
      <c r="V11" s="404"/>
      <c r="W11" s="404"/>
      <c r="X11" s="404"/>
      <c r="Y11" s="404"/>
      <c r="Z11" s="404"/>
      <c r="AA11" s="404"/>
      <c r="AB11" s="404"/>
      <c r="AC11" s="404"/>
      <c r="AD11" s="404"/>
      <c r="AE11" s="404"/>
      <c r="AF11" s="404"/>
      <c r="AG11" s="404"/>
      <c r="AH11" s="404"/>
      <c r="AI11" s="404"/>
      <c r="AJ11" s="404"/>
      <c r="AK11" s="404"/>
      <c r="AL11" s="404"/>
      <c r="AM11" s="404"/>
      <c r="AN11" s="404"/>
      <c r="AO11" s="404"/>
      <c r="AP11" s="404"/>
      <c r="AQ11" s="404"/>
      <c r="AR11" s="404"/>
      <c r="AS11" s="404"/>
      <c r="AT11" s="404"/>
      <c r="AU11" s="404"/>
      <c r="AV11" s="404"/>
      <c r="AW11" s="404"/>
      <c r="AX11" s="404"/>
      <c r="AY11" s="404"/>
      <c r="AZ11" s="404"/>
      <c r="BA11" s="404"/>
      <c r="BB11" s="404"/>
      <c r="BQ11" s="399"/>
      <c r="BR11" s="400"/>
      <c r="BS11" s="400"/>
      <c r="BT11" s="401"/>
      <c r="BU11" s="460"/>
      <c r="BV11" s="461"/>
      <c r="BW11" s="461"/>
      <c r="BX11" s="461"/>
      <c r="BY11" s="461"/>
      <c r="BZ11" s="461"/>
      <c r="CA11" s="461"/>
      <c r="CB11" s="461"/>
      <c r="CC11" s="461"/>
      <c r="CD11" s="462"/>
    </row>
    <row r="12" spans="1:83" ht="6.75" customHeight="1"/>
    <row r="13" spans="1:83" ht="12.75" customHeight="1">
      <c r="B13" s="403" t="s">
        <v>68</v>
      </c>
      <c r="C13" s="403"/>
      <c r="D13" s="403"/>
      <c r="E13" s="403"/>
      <c r="F13" s="403"/>
      <c r="G13" s="403"/>
      <c r="H13" s="403"/>
      <c r="I13" s="403"/>
      <c r="J13" s="403"/>
      <c r="K13" s="403"/>
      <c r="L13" s="403"/>
      <c r="M13" s="403"/>
      <c r="N13" s="403"/>
      <c r="O13" s="403"/>
      <c r="P13" s="403"/>
      <c r="Q13" s="403"/>
      <c r="R13" s="403"/>
      <c r="S13" s="403"/>
      <c r="T13" s="403"/>
      <c r="U13" s="403"/>
      <c r="V13" s="403"/>
      <c r="W13" s="403" t="s">
        <v>122</v>
      </c>
      <c r="X13" s="403"/>
      <c r="Y13" s="403"/>
      <c r="Z13" s="403"/>
      <c r="AA13" s="403"/>
      <c r="AB13" s="403"/>
      <c r="AC13" s="403"/>
      <c r="AD13" s="403"/>
      <c r="AE13" s="403"/>
      <c r="AF13" s="403"/>
      <c r="AG13" s="403"/>
      <c r="AH13" s="403"/>
      <c r="AI13" s="403"/>
      <c r="AJ13" s="403"/>
      <c r="AK13" s="403"/>
      <c r="AL13" s="403"/>
      <c r="AM13" s="403"/>
      <c r="AN13" s="403"/>
      <c r="AO13" s="403"/>
      <c r="AP13" s="403"/>
      <c r="AQ13" s="403"/>
      <c r="AR13" s="403"/>
      <c r="AS13" s="403"/>
      <c r="AT13" s="403"/>
      <c r="AU13" s="403"/>
      <c r="AV13" s="403"/>
      <c r="AW13" s="403"/>
      <c r="AX13" s="403"/>
      <c r="AY13" s="403"/>
      <c r="AZ13" s="403"/>
      <c r="BA13" s="403"/>
      <c r="BB13" s="403" t="s">
        <v>69</v>
      </c>
      <c r="BC13" s="403"/>
      <c r="BD13" s="403"/>
      <c r="BE13" s="403"/>
      <c r="BF13" s="403"/>
      <c r="BG13" s="403"/>
      <c r="BH13" s="403"/>
      <c r="BI13" s="403"/>
      <c r="BJ13" s="403"/>
      <c r="BK13" s="403"/>
      <c r="BL13" s="403"/>
      <c r="BM13" s="403"/>
      <c r="BN13" s="403"/>
      <c r="BO13" s="403"/>
      <c r="BP13" s="403"/>
      <c r="BQ13" s="403"/>
      <c r="BR13" s="403"/>
      <c r="BS13" s="403" t="s">
        <v>70</v>
      </c>
      <c r="BT13" s="403"/>
      <c r="BU13" s="403"/>
      <c r="BV13" s="403"/>
      <c r="BW13" s="403"/>
      <c r="BX13" s="403"/>
      <c r="BY13" s="403"/>
      <c r="BZ13" s="403"/>
      <c r="CA13" s="403"/>
      <c r="CB13" s="403"/>
      <c r="CC13" s="403"/>
      <c r="CD13" s="403"/>
    </row>
    <row r="14" spans="1:83" ht="17.25" customHeight="1">
      <c r="B14" s="411">
        <v>1234567</v>
      </c>
      <c r="C14" s="411"/>
      <c r="D14" s="411"/>
      <c r="E14" s="411"/>
      <c r="F14" s="411"/>
      <c r="G14" s="411"/>
      <c r="H14" s="411"/>
      <c r="I14" s="411"/>
      <c r="J14" s="411"/>
      <c r="K14" s="411"/>
      <c r="L14" s="411"/>
      <c r="M14" s="411"/>
      <c r="N14" s="411"/>
      <c r="O14" s="411"/>
      <c r="P14" s="411"/>
      <c r="Q14" s="411"/>
      <c r="R14" s="411"/>
      <c r="S14" s="411"/>
      <c r="T14" s="411"/>
      <c r="U14" s="411"/>
      <c r="V14" s="411"/>
      <c r="W14" s="404" t="s">
        <v>135</v>
      </c>
      <c r="X14" s="404"/>
      <c r="Y14" s="404"/>
      <c r="Z14" s="404"/>
      <c r="AA14" s="404"/>
      <c r="AB14" s="404"/>
      <c r="AC14" s="404"/>
      <c r="AD14" s="404"/>
      <c r="AE14" s="404"/>
      <c r="AF14" s="404"/>
      <c r="AG14" s="404"/>
      <c r="AH14" s="404"/>
      <c r="AI14" s="404"/>
      <c r="AJ14" s="404"/>
      <c r="AK14" s="404"/>
      <c r="AL14" s="404"/>
      <c r="AM14" s="404"/>
      <c r="AN14" s="404"/>
      <c r="AO14" s="404"/>
      <c r="AP14" s="404"/>
      <c r="AQ14" s="404"/>
      <c r="AR14" s="404"/>
      <c r="AS14" s="404"/>
      <c r="AT14" s="404"/>
      <c r="AU14" s="404"/>
      <c r="AV14" s="404"/>
      <c r="AW14" s="404"/>
      <c r="AX14" s="404"/>
      <c r="AY14" s="404"/>
      <c r="AZ14" s="404"/>
      <c r="BA14" s="404"/>
      <c r="BB14" s="412">
        <v>31423</v>
      </c>
      <c r="BC14" s="404"/>
      <c r="BD14" s="404"/>
      <c r="BE14" s="404"/>
      <c r="BF14" s="404"/>
      <c r="BG14" s="404"/>
      <c r="BH14" s="404"/>
      <c r="BI14" s="404"/>
      <c r="BJ14" s="404"/>
      <c r="BK14" s="404"/>
      <c r="BL14" s="404"/>
      <c r="BM14" s="404"/>
      <c r="BN14" s="404"/>
      <c r="BO14" s="404"/>
      <c r="BP14" s="404"/>
      <c r="BQ14" s="404"/>
      <c r="BR14" s="404"/>
      <c r="BS14" s="404" t="s">
        <v>136</v>
      </c>
      <c r="BT14" s="404"/>
      <c r="BU14" s="404"/>
      <c r="BV14" s="404"/>
      <c r="BW14" s="404"/>
      <c r="BX14" s="404"/>
      <c r="BY14" s="404"/>
      <c r="BZ14" s="404"/>
      <c r="CA14" s="404"/>
      <c r="CB14" s="404"/>
      <c r="CC14" s="404"/>
      <c r="CD14" s="404"/>
    </row>
    <row r="15" spans="1:83" ht="6" customHeight="1">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8"/>
      <c r="BK15" s="78"/>
      <c r="BL15" s="78"/>
      <c r="BM15" s="78"/>
      <c r="BN15" s="78"/>
      <c r="BO15" s="78"/>
      <c r="BP15" s="78"/>
      <c r="BQ15" s="78"/>
      <c r="BR15" s="78"/>
      <c r="BS15" s="78"/>
      <c r="BT15" s="78"/>
      <c r="BU15" s="78"/>
      <c r="BV15" s="78"/>
      <c r="BW15" s="78"/>
      <c r="BX15" s="78"/>
      <c r="BY15" s="78"/>
      <c r="BZ15" s="78"/>
      <c r="CA15" s="78"/>
      <c r="CB15" s="78"/>
      <c r="CC15" s="80"/>
      <c r="CD15" s="80"/>
    </row>
    <row r="16" spans="1:83" ht="11.25" customHeight="1">
      <c r="B16" s="76" t="s">
        <v>71</v>
      </c>
      <c r="C16" s="76"/>
      <c r="D16" s="76"/>
      <c r="E16" s="76"/>
      <c r="F16" s="76"/>
      <c r="G16" s="76"/>
      <c r="H16" s="76"/>
      <c r="I16" s="76"/>
      <c r="J16" s="76"/>
      <c r="K16" s="76"/>
      <c r="L16" s="76"/>
      <c r="M16" s="76"/>
      <c r="N16" s="76"/>
      <c r="O16" s="76"/>
      <c r="P16" s="76"/>
      <c r="Q16" s="76"/>
      <c r="R16" s="76"/>
      <c r="S16" s="76"/>
      <c r="T16" s="76"/>
      <c r="U16" s="76"/>
      <c r="V16" s="76"/>
      <c r="W16" s="76"/>
      <c r="X16" s="76"/>
      <c r="Y16" s="76"/>
      <c r="Z16" s="78" t="s">
        <v>72</v>
      </c>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8"/>
      <c r="BK16" s="78"/>
      <c r="BL16" s="78"/>
      <c r="BM16" s="78"/>
      <c r="BN16" s="78"/>
      <c r="BP16" s="78"/>
      <c r="BQ16" s="78"/>
      <c r="BR16" s="78"/>
      <c r="BS16" s="78"/>
      <c r="BT16" s="78"/>
      <c r="BU16" s="78"/>
      <c r="BV16" s="78"/>
      <c r="BW16" s="78"/>
      <c r="BX16" s="78"/>
      <c r="BY16" s="78"/>
      <c r="BZ16" s="78"/>
      <c r="CA16" s="78"/>
      <c r="CB16" s="78"/>
      <c r="CC16" s="80"/>
      <c r="CD16" s="80"/>
    </row>
    <row r="17" spans="2:83" ht="17.25" customHeight="1">
      <c r="B17" s="415" t="s">
        <v>73</v>
      </c>
      <c r="C17" s="391"/>
      <c r="D17" s="391"/>
      <c r="E17" s="391"/>
      <c r="F17" s="391"/>
      <c r="G17" s="391"/>
      <c r="H17" s="391"/>
      <c r="I17" s="391"/>
      <c r="J17" s="391"/>
      <c r="K17" s="391"/>
      <c r="L17" s="391"/>
      <c r="M17" s="391"/>
      <c r="N17" s="391"/>
      <c r="O17" s="391"/>
      <c r="P17" s="391"/>
      <c r="Q17" s="391"/>
      <c r="R17" s="391"/>
      <c r="S17" s="391"/>
      <c r="T17" s="391"/>
      <c r="U17" s="263" t="s">
        <v>74</v>
      </c>
      <c r="V17" s="312"/>
      <c r="W17" s="312"/>
      <c r="X17" s="312"/>
      <c r="Y17" s="312"/>
      <c r="Z17" s="312"/>
      <c r="AA17" s="312"/>
      <c r="AB17" s="312"/>
      <c r="AC17" s="312"/>
      <c r="AD17" s="312"/>
      <c r="AE17" s="312"/>
      <c r="AF17" s="312"/>
      <c r="AG17" s="312"/>
      <c r="AH17" s="312"/>
      <c r="AI17" s="312"/>
      <c r="AJ17" s="312"/>
      <c r="AK17" s="312"/>
      <c r="AL17" s="312"/>
      <c r="AM17" s="312"/>
      <c r="AN17" s="312"/>
      <c r="AO17" s="312"/>
      <c r="AP17" s="312"/>
      <c r="AQ17" s="312"/>
      <c r="AR17" s="312"/>
      <c r="AS17" s="312"/>
      <c r="AT17" s="312"/>
      <c r="AU17" s="312"/>
      <c r="AV17" s="312"/>
      <c r="AW17" s="312"/>
      <c r="AX17" s="312"/>
      <c r="AY17" s="312"/>
      <c r="AZ17" s="312"/>
      <c r="BA17" s="312"/>
      <c r="BB17" s="312"/>
      <c r="BC17" s="312"/>
      <c r="BD17" s="405"/>
      <c r="BE17" s="263" t="s">
        <v>75</v>
      </c>
      <c r="BF17" s="312"/>
      <c r="BG17" s="312"/>
      <c r="BH17" s="312"/>
      <c r="BI17" s="312"/>
      <c r="BJ17" s="312"/>
      <c r="BK17" s="312"/>
      <c r="BL17" s="312"/>
      <c r="BM17" s="312"/>
      <c r="BN17" s="312"/>
      <c r="BO17" s="312"/>
      <c r="BP17" s="312"/>
      <c r="BQ17" s="312"/>
      <c r="BR17" s="312"/>
      <c r="BS17" s="312"/>
      <c r="BT17" s="312"/>
      <c r="BU17" s="405"/>
      <c r="BV17" s="263" t="s">
        <v>21</v>
      </c>
      <c r="BW17" s="312"/>
      <c r="BX17" s="312"/>
      <c r="BY17" s="312"/>
      <c r="BZ17" s="312"/>
      <c r="CA17" s="312"/>
      <c r="CB17" s="312"/>
      <c r="CC17" s="312"/>
      <c r="CD17" s="405"/>
    </row>
    <row r="18" spans="2:83" ht="18.75" customHeight="1">
      <c r="B18" s="415"/>
      <c r="C18" s="391"/>
      <c r="D18" s="391"/>
      <c r="E18" s="391"/>
      <c r="F18" s="391"/>
      <c r="G18" s="391"/>
      <c r="H18" s="391"/>
      <c r="I18" s="391"/>
      <c r="J18" s="391"/>
      <c r="K18" s="391"/>
      <c r="L18" s="391"/>
      <c r="M18" s="391"/>
      <c r="N18" s="391"/>
      <c r="O18" s="391"/>
      <c r="P18" s="391"/>
      <c r="Q18" s="391"/>
      <c r="R18" s="391"/>
      <c r="S18" s="391"/>
      <c r="T18" s="391"/>
      <c r="U18" s="406" t="s">
        <v>76</v>
      </c>
      <c r="V18" s="391"/>
      <c r="W18" s="391"/>
      <c r="X18" s="391"/>
      <c r="Y18" s="391"/>
      <c r="Z18" s="391"/>
      <c r="AA18" s="391"/>
      <c r="AB18" s="391" t="s">
        <v>77</v>
      </c>
      <c r="AC18" s="391"/>
      <c r="AD18" s="407"/>
      <c r="AE18" s="408" t="s">
        <v>78</v>
      </c>
      <c r="AF18" s="391"/>
      <c r="AG18" s="391"/>
      <c r="AH18" s="391"/>
      <c r="AI18" s="391" t="s">
        <v>79</v>
      </c>
      <c r="AJ18" s="391"/>
      <c r="AK18" s="392"/>
      <c r="AL18" s="409" t="s">
        <v>80</v>
      </c>
      <c r="AM18" s="410"/>
      <c r="AN18" s="410"/>
      <c r="AO18" s="410"/>
      <c r="AP18" s="410"/>
      <c r="AQ18" s="410"/>
      <c r="AR18" s="410"/>
      <c r="AS18" s="391" t="s">
        <v>81</v>
      </c>
      <c r="AT18" s="391"/>
      <c r="AU18" s="392"/>
      <c r="AV18" s="409" t="s">
        <v>82</v>
      </c>
      <c r="AW18" s="410"/>
      <c r="AX18" s="410"/>
      <c r="AY18" s="410"/>
      <c r="AZ18" s="410"/>
      <c r="BA18" s="410"/>
      <c r="BB18" s="410"/>
      <c r="BC18" s="391" t="s">
        <v>83</v>
      </c>
      <c r="BD18" s="392"/>
      <c r="BE18" s="406" t="s">
        <v>76</v>
      </c>
      <c r="BF18" s="391"/>
      <c r="BG18" s="391"/>
      <c r="BH18" s="391"/>
      <c r="BI18" s="391"/>
      <c r="BJ18" s="391"/>
      <c r="BK18" s="391"/>
      <c r="BL18" s="413"/>
      <c r="BM18" s="413"/>
      <c r="BN18" s="414"/>
      <c r="BO18" s="391" t="s">
        <v>78</v>
      </c>
      <c r="BP18" s="391"/>
      <c r="BQ18" s="391"/>
      <c r="BR18" s="391"/>
      <c r="BS18" s="391"/>
      <c r="BT18" s="391"/>
      <c r="BU18" s="392"/>
      <c r="BV18" s="263"/>
      <c r="BW18" s="312"/>
      <c r="BX18" s="312"/>
      <c r="BY18" s="312"/>
      <c r="BZ18" s="312"/>
      <c r="CA18" s="312"/>
      <c r="CB18" s="312"/>
      <c r="CC18" s="312"/>
      <c r="CD18" s="405"/>
    </row>
    <row r="19" spans="2:83" ht="15" customHeight="1">
      <c r="B19" s="159"/>
      <c r="C19" s="378">
        <f>EDATE($BU$9,-14)</f>
        <v>43282</v>
      </c>
      <c r="D19" s="378"/>
      <c r="E19" s="378"/>
      <c r="F19" s="378"/>
      <c r="G19" s="378"/>
      <c r="H19" s="378"/>
      <c r="I19" s="378"/>
      <c r="J19" s="378"/>
      <c r="K19" s="378"/>
      <c r="L19" s="378"/>
      <c r="M19" s="378"/>
      <c r="N19" s="378"/>
      <c r="O19" s="160"/>
      <c r="P19" s="379">
        <f>③最終入力!J32-③最終入力!J31-③最終入力!J30</f>
        <v>22</v>
      </c>
      <c r="Q19" s="380"/>
      <c r="R19" s="380"/>
      <c r="S19" s="380" t="s">
        <v>84</v>
      </c>
      <c r="T19" s="381"/>
      <c r="U19" s="384">
        <f>③最終入力!J15-AL19</f>
        <v>261154</v>
      </c>
      <c r="V19" s="385"/>
      <c r="W19" s="385"/>
      <c r="X19" s="385"/>
      <c r="Y19" s="385"/>
      <c r="Z19" s="385"/>
      <c r="AA19" s="385"/>
      <c r="AB19" s="386" t="s">
        <v>9</v>
      </c>
      <c r="AC19" s="386"/>
      <c r="AD19" s="387"/>
      <c r="AE19" s="388"/>
      <c r="AF19" s="388"/>
      <c r="AG19" s="388"/>
      <c r="AH19" s="388"/>
      <c r="AI19" s="386" t="s">
        <v>9</v>
      </c>
      <c r="AJ19" s="386"/>
      <c r="AK19" s="386"/>
      <c r="AL19" s="389">
        <f>③最終入力!J8</f>
        <v>9698</v>
      </c>
      <c r="AM19" s="390"/>
      <c r="AN19" s="390"/>
      <c r="AO19" s="390"/>
      <c r="AP19" s="390"/>
      <c r="AQ19" s="390"/>
      <c r="AR19" s="390"/>
      <c r="AS19" s="386" t="s">
        <v>9</v>
      </c>
      <c r="AT19" s="391"/>
      <c r="AU19" s="392"/>
      <c r="AV19" s="417"/>
      <c r="AW19" s="417"/>
      <c r="AX19" s="417"/>
      <c r="AY19" s="417"/>
      <c r="AZ19" s="417"/>
      <c r="BA19" s="417"/>
      <c r="BB19" s="417"/>
      <c r="BC19" s="386" t="s">
        <v>9</v>
      </c>
      <c r="BD19" s="416"/>
      <c r="BE19" s="384">
        <f>③最終入力!J24</f>
        <v>39368</v>
      </c>
      <c r="BF19" s="385"/>
      <c r="BG19" s="385"/>
      <c r="BH19" s="385"/>
      <c r="BI19" s="385"/>
      <c r="BJ19" s="385"/>
      <c r="BK19" s="385"/>
      <c r="BL19" s="386" t="s">
        <v>9</v>
      </c>
      <c r="BM19" s="386"/>
      <c r="BN19" s="387"/>
      <c r="BO19" s="417"/>
      <c r="BP19" s="417"/>
      <c r="BQ19" s="417"/>
      <c r="BR19" s="417"/>
      <c r="BS19" s="386" t="s">
        <v>9</v>
      </c>
      <c r="BT19" s="386"/>
      <c r="BU19" s="416"/>
      <c r="BV19" s="382">
        <f t="shared" ref="BV19:BV25" si="0">IF(P19&gt;16,SUM(U19:BU19),"日数不足")</f>
        <v>310220</v>
      </c>
      <c r="BW19" s="383"/>
      <c r="BX19" s="383"/>
      <c r="BY19" s="383"/>
      <c r="BZ19" s="383"/>
      <c r="CA19" s="383"/>
      <c r="CB19" s="383"/>
      <c r="CC19" s="386" t="s">
        <v>9</v>
      </c>
      <c r="CD19" s="392"/>
    </row>
    <row r="20" spans="2:83" ht="15" customHeight="1">
      <c r="B20" s="157"/>
      <c r="C20" s="378">
        <f>EDATE($BU$9,-13)</f>
        <v>43313</v>
      </c>
      <c r="D20" s="378"/>
      <c r="E20" s="378"/>
      <c r="F20" s="378"/>
      <c r="G20" s="378"/>
      <c r="H20" s="378"/>
      <c r="I20" s="378"/>
      <c r="J20" s="378"/>
      <c r="K20" s="378"/>
      <c r="L20" s="378"/>
      <c r="M20" s="378"/>
      <c r="N20" s="378"/>
      <c r="O20" s="158"/>
      <c r="P20" s="379">
        <f>③最終入力!N32-③最終入力!N31-③最終入力!N30</f>
        <v>23</v>
      </c>
      <c r="Q20" s="380"/>
      <c r="R20" s="380"/>
      <c r="S20" s="380" t="s">
        <v>84</v>
      </c>
      <c r="T20" s="381"/>
      <c r="U20" s="384">
        <f>③最終入力!N15-AL20</f>
        <v>261154</v>
      </c>
      <c r="V20" s="385"/>
      <c r="W20" s="385"/>
      <c r="X20" s="385"/>
      <c r="Y20" s="385"/>
      <c r="Z20" s="385"/>
      <c r="AA20" s="385"/>
      <c r="AB20" s="386" t="s">
        <v>9</v>
      </c>
      <c r="AC20" s="386"/>
      <c r="AD20" s="387"/>
      <c r="AE20" s="388"/>
      <c r="AF20" s="388"/>
      <c r="AG20" s="388"/>
      <c r="AH20" s="388"/>
      <c r="AI20" s="386" t="s">
        <v>9</v>
      </c>
      <c r="AJ20" s="386"/>
      <c r="AK20" s="386"/>
      <c r="AL20" s="389">
        <f>③最終入力!N8</f>
        <v>9698</v>
      </c>
      <c r="AM20" s="390"/>
      <c r="AN20" s="390"/>
      <c r="AO20" s="390"/>
      <c r="AP20" s="390"/>
      <c r="AQ20" s="390"/>
      <c r="AR20" s="390"/>
      <c r="AS20" s="386" t="s">
        <v>9</v>
      </c>
      <c r="AT20" s="391"/>
      <c r="AU20" s="392"/>
      <c r="AV20" s="417"/>
      <c r="AW20" s="417"/>
      <c r="AX20" s="417"/>
      <c r="AY20" s="417"/>
      <c r="AZ20" s="417"/>
      <c r="BA20" s="417"/>
      <c r="BB20" s="417"/>
      <c r="BC20" s="386" t="s">
        <v>9</v>
      </c>
      <c r="BD20" s="416"/>
      <c r="BE20" s="384">
        <f>③最終入力!N24</f>
        <v>10360</v>
      </c>
      <c r="BF20" s="385"/>
      <c r="BG20" s="385"/>
      <c r="BH20" s="385"/>
      <c r="BI20" s="385"/>
      <c r="BJ20" s="385"/>
      <c r="BK20" s="385"/>
      <c r="BL20" s="386" t="s">
        <v>9</v>
      </c>
      <c r="BM20" s="386"/>
      <c r="BN20" s="387"/>
      <c r="BO20" s="417"/>
      <c r="BP20" s="417"/>
      <c r="BQ20" s="417"/>
      <c r="BR20" s="417"/>
      <c r="BS20" s="386" t="s">
        <v>9</v>
      </c>
      <c r="BT20" s="386"/>
      <c r="BU20" s="416"/>
      <c r="BV20" s="382">
        <f t="shared" si="0"/>
        <v>281212</v>
      </c>
      <c r="BW20" s="383"/>
      <c r="BX20" s="383"/>
      <c r="BY20" s="383"/>
      <c r="BZ20" s="383"/>
      <c r="CA20" s="383"/>
      <c r="CB20" s="383"/>
      <c r="CC20" s="386" t="s">
        <v>9</v>
      </c>
      <c r="CD20" s="392"/>
    </row>
    <row r="21" spans="2:83" ht="15" customHeight="1">
      <c r="B21" s="157"/>
      <c r="C21" s="378">
        <f>EDATE($BU$9,-12)</f>
        <v>43344</v>
      </c>
      <c r="D21" s="378"/>
      <c r="E21" s="378"/>
      <c r="F21" s="378"/>
      <c r="G21" s="378"/>
      <c r="H21" s="378"/>
      <c r="I21" s="378"/>
      <c r="J21" s="378"/>
      <c r="K21" s="378"/>
      <c r="L21" s="378"/>
      <c r="M21" s="378"/>
      <c r="N21" s="378"/>
      <c r="O21" s="158"/>
      <c r="P21" s="379">
        <f>③最終入力!R32-③最終入力!R31-③最終入力!R30</f>
        <v>20</v>
      </c>
      <c r="Q21" s="380"/>
      <c r="R21" s="380"/>
      <c r="S21" s="380" t="s">
        <v>85</v>
      </c>
      <c r="T21" s="381"/>
      <c r="U21" s="384">
        <f>③最終入力!R15-AL21</f>
        <v>261154</v>
      </c>
      <c r="V21" s="385"/>
      <c r="W21" s="385"/>
      <c r="X21" s="385"/>
      <c r="Y21" s="385"/>
      <c r="Z21" s="385"/>
      <c r="AA21" s="385"/>
      <c r="AB21" s="386" t="s">
        <v>9</v>
      </c>
      <c r="AC21" s="386"/>
      <c r="AD21" s="387"/>
      <c r="AE21" s="388"/>
      <c r="AF21" s="388"/>
      <c r="AG21" s="388"/>
      <c r="AH21" s="388"/>
      <c r="AI21" s="386" t="s">
        <v>9</v>
      </c>
      <c r="AJ21" s="386"/>
      <c r="AK21" s="386"/>
      <c r="AL21" s="389">
        <f>③最終入力!R8</f>
        <v>9698</v>
      </c>
      <c r="AM21" s="390"/>
      <c r="AN21" s="390"/>
      <c r="AO21" s="390"/>
      <c r="AP21" s="390"/>
      <c r="AQ21" s="390"/>
      <c r="AR21" s="390"/>
      <c r="AS21" s="386" t="s">
        <v>9</v>
      </c>
      <c r="AT21" s="391"/>
      <c r="AU21" s="392"/>
      <c r="AV21" s="417"/>
      <c r="AW21" s="417"/>
      <c r="AX21" s="417"/>
      <c r="AY21" s="417"/>
      <c r="AZ21" s="417"/>
      <c r="BA21" s="417"/>
      <c r="BB21" s="417"/>
      <c r="BC21" s="386" t="s">
        <v>9</v>
      </c>
      <c r="BD21" s="416"/>
      <c r="BE21" s="384">
        <f>③最終入力!R24</f>
        <v>0</v>
      </c>
      <c r="BF21" s="385"/>
      <c r="BG21" s="385"/>
      <c r="BH21" s="385"/>
      <c r="BI21" s="385"/>
      <c r="BJ21" s="385"/>
      <c r="BK21" s="385"/>
      <c r="BL21" s="386" t="s">
        <v>9</v>
      </c>
      <c r="BM21" s="386"/>
      <c r="BN21" s="387"/>
      <c r="BO21" s="417"/>
      <c r="BP21" s="417"/>
      <c r="BQ21" s="417"/>
      <c r="BR21" s="417"/>
      <c r="BS21" s="386" t="s">
        <v>9</v>
      </c>
      <c r="BT21" s="386"/>
      <c r="BU21" s="416"/>
      <c r="BV21" s="382">
        <f t="shared" si="0"/>
        <v>270852</v>
      </c>
      <c r="BW21" s="383"/>
      <c r="BX21" s="383"/>
      <c r="BY21" s="383"/>
      <c r="BZ21" s="383"/>
      <c r="CA21" s="383"/>
      <c r="CB21" s="383"/>
      <c r="CC21" s="386" t="s">
        <v>9</v>
      </c>
      <c r="CD21" s="392"/>
    </row>
    <row r="22" spans="2:83" ht="15" customHeight="1">
      <c r="B22" s="157"/>
      <c r="C22" s="378">
        <f>EDATE($BU$9,-11)</f>
        <v>43374</v>
      </c>
      <c r="D22" s="378"/>
      <c r="E22" s="378"/>
      <c r="F22" s="378"/>
      <c r="G22" s="378"/>
      <c r="H22" s="378"/>
      <c r="I22" s="378"/>
      <c r="J22" s="378"/>
      <c r="K22" s="378"/>
      <c r="L22" s="378"/>
      <c r="M22" s="378"/>
      <c r="N22" s="378"/>
      <c r="O22" s="158"/>
      <c r="P22" s="379">
        <f>③最終入力!V32-③最終入力!V31-③最終入力!V30</f>
        <v>23</v>
      </c>
      <c r="Q22" s="380"/>
      <c r="R22" s="380"/>
      <c r="S22" s="380" t="s">
        <v>85</v>
      </c>
      <c r="T22" s="381"/>
      <c r="U22" s="384">
        <f>③最終入力!V15-AL22</f>
        <v>261154</v>
      </c>
      <c r="V22" s="385"/>
      <c r="W22" s="385"/>
      <c r="X22" s="385"/>
      <c r="Y22" s="385"/>
      <c r="Z22" s="385"/>
      <c r="AA22" s="385"/>
      <c r="AB22" s="386" t="s">
        <v>9</v>
      </c>
      <c r="AC22" s="386"/>
      <c r="AD22" s="387"/>
      <c r="AE22" s="388"/>
      <c r="AF22" s="388"/>
      <c r="AG22" s="388"/>
      <c r="AH22" s="388"/>
      <c r="AI22" s="386" t="s">
        <v>9</v>
      </c>
      <c r="AJ22" s="386"/>
      <c r="AK22" s="386"/>
      <c r="AL22" s="389">
        <f>③最終入力!V8</f>
        <v>9700</v>
      </c>
      <c r="AM22" s="390"/>
      <c r="AN22" s="390"/>
      <c r="AO22" s="390"/>
      <c r="AP22" s="390"/>
      <c r="AQ22" s="390"/>
      <c r="AR22" s="390"/>
      <c r="AS22" s="386" t="s">
        <v>9</v>
      </c>
      <c r="AT22" s="391"/>
      <c r="AU22" s="392"/>
      <c r="AV22" s="417"/>
      <c r="AW22" s="417"/>
      <c r="AX22" s="417"/>
      <c r="AY22" s="417"/>
      <c r="AZ22" s="417"/>
      <c r="BA22" s="417"/>
      <c r="BB22" s="417"/>
      <c r="BC22" s="386" t="s">
        <v>9</v>
      </c>
      <c r="BD22" s="416"/>
      <c r="BE22" s="384">
        <f>③最終入力!V24</f>
        <v>4144</v>
      </c>
      <c r="BF22" s="385"/>
      <c r="BG22" s="385"/>
      <c r="BH22" s="385"/>
      <c r="BI22" s="385"/>
      <c r="BJ22" s="385"/>
      <c r="BK22" s="385"/>
      <c r="BL22" s="386" t="s">
        <v>9</v>
      </c>
      <c r="BM22" s="386"/>
      <c r="BN22" s="387"/>
      <c r="BO22" s="417"/>
      <c r="BP22" s="417"/>
      <c r="BQ22" s="417"/>
      <c r="BR22" s="417"/>
      <c r="BS22" s="386" t="s">
        <v>9</v>
      </c>
      <c r="BT22" s="386"/>
      <c r="BU22" s="416"/>
      <c r="BV22" s="382">
        <f t="shared" si="0"/>
        <v>274998</v>
      </c>
      <c r="BW22" s="383"/>
      <c r="BX22" s="383"/>
      <c r="BY22" s="383"/>
      <c r="BZ22" s="383"/>
      <c r="CA22" s="383"/>
      <c r="CB22" s="383"/>
      <c r="CC22" s="386" t="s">
        <v>9</v>
      </c>
      <c r="CD22" s="392"/>
    </row>
    <row r="23" spans="2:83" ht="15" customHeight="1">
      <c r="B23" s="157"/>
      <c r="C23" s="378">
        <f>EDATE($BU$9,-10)</f>
        <v>43405</v>
      </c>
      <c r="D23" s="378"/>
      <c r="E23" s="378"/>
      <c r="F23" s="378"/>
      <c r="G23" s="378"/>
      <c r="H23" s="378"/>
      <c r="I23" s="378"/>
      <c r="J23" s="378"/>
      <c r="K23" s="378"/>
      <c r="L23" s="378"/>
      <c r="M23" s="378"/>
      <c r="N23" s="378"/>
      <c r="O23" s="158"/>
      <c r="P23" s="379">
        <f>③最終入力!Z32-③最終入力!Z31-③最終入力!Z30</f>
        <v>22</v>
      </c>
      <c r="Q23" s="380"/>
      <c r="R23" s="380"/>
      <c r="S23" s="380" t="s">
        <v>85</v>
      </c>
      <c r="T23" s="381"/>
      <c r="U23" s="384">
        <f>③最終入力!Z15-AL23</f>
        <v>261154</v>
      </c>
      <c r="V23" s="385"/>
      <c r="W23" s="385"/>
      <c r="X23" s="385"/>
      <c r="Y23" s="385"/>
      <c r="Z23" s="385"/>
      <c r="AA23" s="385"/>
      <c r="AB23" s="386" t="s">
        <v>9</v>
      </c>
      <c r="AC23" s="386"/>
      <c r="AD23" s="387"/>
      <c r="AE23" s="388"/>
      <c r="AF23" s="388"/>
      <c r="AG23" s="388"/>
      <c r="AH23" s="388"/>
      <c r="AI23" s="386" t="s">
        <v>9</v>
      </c>
      <c r="AJ23" s="386"/>
      <c r="AK23" s="386"/>
      <c r="AL23" s="389">
        <f>③最終入力!Z8</f>
        <v>9698</v>
      </c>
      <c r="AM23" s="390"/>
      <c r="AN23" s="390"/>
      <c r="AO23" s="390"/>
      <c r="AP23" s="390"/>
      <c r="AQ23" s="390"/>
      <c r="AR23" s="390"/>
      <c r="AS23" s="386" t="s">
        <v>9</v>
      </c>
      <c r="AT23" s="391"/>
      <c r="AU23" s="392"/>
      <c r="AV23" s="417"/>
      <c r="AW23" s="417"/>
      <c r="AX23" s="417"/>
      <c r="AY23" s="417"/>
      <c r="AZ23" s="417"/>
      <c r="BA23" s="417"/>
      <c r="BB23" s="417"/>
      <c r="BC23" s="386" t="s">
        <v>9</v>
      </c>
      <c r="BD23" s="416"/>
      <c r="BE23" s="384">
        <f>③最終入力!Z24</f>
        <v>24864</v>
      </c>
      <c r="BF23" s="385"/>
      <c r="BG23" s="385"/>
      <c r="BH23" s="385"/>
      <c r="BI23" s="385"/>
      <c r="BJ23" s="385"/>
      <c r="BK23" s="385"/>
      <c r="BL23" s="386" t="s">
        <v>9</v>
      </c>
      <c r="BM23" s="386"/>
      <c r="BN23" s="387"/>
      <c r="BO23" s="417"/>
      <c r="BP23" s="417"/>
      <c r="BQ23" s="417"/>
      <c r="BR23" s="417"/>
      <c r="BS23" s="386" t="s">
        <v>9</v>
      </c>
      <c r="BT23" s="386"/>
      <c r="BU23" s="416"/>
      <c r="BV23" s="382">
        <f t="shared" si="0"/>
        <v>295716</v>
      </c>
      <c r="BW23" s="383"/>
      <c r="BX23" s="383"/>
      <c r="BY23" s="383"/>
      <c r="BZ23" s="383"/>
      <c r="CA23" s="383"/>
      <c r="CB23" s="383"/>
      <c r="CC23" s="386" t="s">
        <v>9</v>
      </c>
      <c r="CD23" s="392"/>
    </row>
    <row r="24" spans="2:83" ht="15" customHeight="1">
      <c r="B24" s="157"/>
      <c r="C24" s="378">
        <f>EDATE($BU$9,-9)</f>
        <v>43435</v>
      </c>
      <c r="D24" s="378"/>
      <c r="E24" s="378"/>
      <c r="F24" s="378"/>
      <c r="G24" s="378"/>
      <c r="H24" s="378"/>
      <c r="I24" s="378"/>
      <c r="J24" s="378"/>
      <c r="K24" s="378"/>
      <c r="L24" s="378"/>
      <c r="M24" s="378"/>
      <c r="N24" s="378"/>
      <c r="O24" s="158"/>
      <c r="P24" s="379">
        <f>③最終入力!AD32-③最終入力!AD31-③最終入力!AD30</f>
        <v>21</v>
      </c>
      <c r="Q24" s="380"/>
      <c r="R24" s="380"/>
      <c r="S24" s="380" t="s">
        <v>85</v>
      </c>
      <c r="T24" s="381"/>
      <c r="U24" s="384">
        <f>③最終入力!AD15-AL24</f>
        <v>261154</v>
      </c>
      <c r="V24" s="385"/>
      <c r="W24" s="385"/>
      <c r="X24" s="385"/>
      <c r="Y24" s="385"/>
      <c r="Z24" s="385"/>
      <c r="AA24" s="385"/>
      <c r="AB24" s="386" t="s">
        <v>9</v>
      </c>
      <c r="AC24" s="386"/>
      <c r="AD24" s="387"/>
      <c r="AE24" s="419">
        <f>③最終入力!AH15</f>
        <v>4428</v>
      </c>
      <c r="AF24" s="420"/>
      <c r="AG24" s="420"/>
      <c r="AH24" s="420"/>
      <c r="AI24" s="386" t="s">
        <v>9</v>
      </c>
      <c r="AJ24" s="386"/>
      <c r="AK24" s="386"/>
      <c r="AL24" s="389">
        <f>③最終入力!AD8</f>
        <v>9698</v>
      </c>
      <c r="AM24" s="390"/>
      <c r="AN24" s="390"/>
      <c r="AO24" s="390"/>
      <c r="AP24" s="390"/>
      <c r="AQ24" s="390"/>
      <c r="AR24" s="390"/>
      <c r="AS24" s="386" t="s">
        <v>9</v>
      </c>
      <c r="AT24" s="391"/>
      <c r="AU24" s="392"/>
      <c r="AV24" s="417"/>
      <c r="AW24" s="417"/>
      <c r="AX24" s="417"/>
      <c r="AY24" s="417"/>
      <c r="AZ24" s="417"/>
      <c r="BA24" s="417"/>
      <c r="BB24" s="417"/>
      <c r="BC24" s="386" t="s">
        <v>9</v>
      </c>
      <c r="BD24" s="416"/>
      <c r="BE24" s="384">
        <f>③最終入力!AD24</f>
        <v>6216</v>
      </c>
      <c r="BF24" s="385"/>
      <c r="BG24" s="385"/>
      <c r="BH24" s="385"/>
      <c r="BI24" s="385"/>
      <c r="BJ24" s="385"/>
      <c r="BK24" s="385"/>
      <c r="BL24" s="386" t="s">
        <v>9</v>
      </c>
      <c r="BM24" s="386"/>
      <c r="BN24" s="387"/>
      <c r="BO24" s="418">
        <f>③最終入力!AH24</f>
        <v>205</v>
      </c>
      <c r="BP24" s="385"/>
      <c r="BQ24" s="385"/>
      <c r="BR24" s="385"/>
      <c r="BS24" s="386" t="s">
        <v>9</v>
      </c>
      <c r="BT24" s="386"/>
      <c r="BU24" s="416"/>
      <c r="BV24" s="382">
        <f t="shared" si="0"/>
        <v>281701</v>
      </c>
      <c r="BW24" s="383"/>
      <c r="BX24" s="383"/>
      <c r="BY24" s="383"/>
      <c r="BZ24" s="383"/>
      <c r="CA24" s="383"/>
      <c r="CB24" s="383"/>
      <c r="CC24" s="386" t="s">
        <v>9</v>
      </c>
      <c r="CD24" s="392"/>
    </row>
    <row r="25" spans="2:83" ht="15" customHeight="1">
      <c r="B25" s="157"/>
      <c r="C25" s="378">
        <f>EDATE($BU$9,-8)</f>
        <v>43466</v>
      </c>
      <c r="D25" s="378"/>
      <c r="E25" s="378"/>
      <c r="F25" s="378"/>
      <c r="G25" s="378"/>
      <c r="H25" s="378"/>
      <c r="I25" s="378"/>
      <c r="J25" s="378"/>
      <c r="K25" s="378"/>
      <c r="L25" s="378"/>
      <c r="M25" s="378"/>
      <c r="N25" s="378"/>
      <c r="O25" s="158"/>
      <c r="P25" s="379">
        <f>③最終入力!AL32-③最終入力!AL31-③最終入力!AL30</f>
        <v>23</v>
      </c>
      <c r="Q25" s="380"/>
      <c r="R25" s="380"/>
      <c r="S25" s="380" t="s">
        <v>85</v>
      </c>
      <c r="T25" s="381"/>
      <c r="U25" s="384">
        <f>③最終入力!AL15-AL25</f>
        <v>267900</v>
      </c>
      <c r="V25" s="385"/>
      <c r="W25" s="385"/>
      <c r="X25" s="385"/>
      <c r="Y25" s="385"/>
      <c r="Z25" s="385"/>
      <c r="AA25" s="385"/>
      <c r="AB25" s="386" t="s">
        <v>9</v>
      </c>
      <c r="AC25" s="386"/>
      <c r="AD25" s="387"/>
      <c r="AE25" s="388"/>
      <c r="AF25" s="388"/>
      <c r="AG25" s="388"/>
      <c r="AH25" s="388"/>
      <c r="AI25" s="386" t="s">
        <v>9</v>
      </c>
      <c r="AJ25" s="386"/>
      <c r="AK25" s="386"/>
      <c r="AL25" s="389">
        <f>③最終入力!AL8</f>
        <v>9698</v>
      </c>
      <c r="AM25" s="390"/>
      <c r="AN25" s="390"/>
      <c r="AO25" s="390"/>
      <c r="AP25" s="390"/>
      <c r="AQ25" s="390"/>
      <c r="AR25" s="390"/>
      <c r="AS25" s="386" t="s">
        <v>9</v>
      </c>
      <c r="AT25" s="391"/>
      <c r="AU25" s="392"/>
      <c r="AV25" s="417"/>
      <c r="AW25" s="417"/>
      <c r="AX25" s="417"/>
      <c r="AY25" s="417"/>
      <c r="AZ25" s="417"/>
      <c r="BA25" s="417"/>
      <c r="BB25" s="417"/>
      <c r="BC25" s="386" t="s">
        <v>9</v>
      </c>
      <c r="BD25" s="416"/>
      <c r="BE25" s="384">
        <f>③最終入力!AL24</f>
        <v>4144</v>
      </c>
      <c r="BF25" s="385"/>
      <c r="BG25" s="385"/>
      <c r="BH25" s="385"/>
      <c r="BI25" s="385"/>
      <c r="BJ25" s="385"/>
      <c r="BK25" s="385"/>
      <c r="BL25" s="386" t="s">
        <v>9</v>
      </c>
      <c r="BM25" s="386"/>
      <c r="BN25" s="387"/>
      <c r="BO25" s="417"/>
      <c r="BP25" s="417"/>
      <c r="BQ25" s="417"/>
      <c r="BR25" s="417"/>
      <c r="BS25" s="386" t="s">
        <v>9</v>
      </c>
      <c r="BT25" s="386"/>
      <c r="BU25" s="416"/>
      <c r="BV25" s="382">
        <f t="shared" si="0"/>
        <v>281742</v>
      </c>
      <c r="BW25" s="383"/>
      <c r="BX25" s="383"/>
      <c r="BY25" s="383"/>
      <c r="BZ25" s="383"/>
      <c r="CA25" s="383"/>
      <c r="CB25" s="383"/>
      <c r="CC25" s="386" t="s">
        <v>9</v>
      </c>
      <c r="CD25" s="392"/>
    </row>
    <row r="26" spans="2:83" ht="15" customHeight="1">
      <c r="B26" s="157"/>
      <c r="C26" s="378">
        <f>EDATE($BU$9,-7)</f>
        <v>43497</v>
      </c>
      <c r="D26" s="378"/>
      <c r="E26" s="378"/>
      <c r="F26" s="378"/>
      <c r="G26" s="378"/>
      <c r="H26" s="378"/>
      <c r="I26" s="378"/>
      <c r="J26" s="378"/>
      <c r="K26" s="378"/>
      <c r="L26" s="378"/>
      <c r="M26" s="378"/>
      <c r="N26" s="378"/>
      <c r="O26" s="158"/>
      <c r="P26" s="379">
        <f>③最終入力!AP32-③最終入力!AP31-③最終入力!AP30</f>
        <v>20</v>
      </c>
      <c r="Q26" s="380"/>
      <c r="R26" s="380"/>
      <c r="S26" s="380" t="s">
        <v>85</v>
      </c>
      <c r="T26" s="381"/>
      <c r="U26" s="384">
        <f>③最終入力!AP15-AL26</f>
        <v>267900</v>
      </c>
      <c r="V26" s="385"/>
      <c r="W26" s="385"/>
      <c r="X26" s="385"/>
      <c r="Y26" s="385"/>
      <c r="Z26" s="385"/>
      <c r="AA26" s="385"/>
      <c r="AB26" s="386" t="s">
        <v>9</v>
      </c>
      <c r="AC26" s="386"/>
      <c r="AD26" s="387"/>
      <c r="AE26" s="388"/>
      <c r="AF26" s="388"/>
      <c r="AG26" s="388"/>
      <c r="AH26" s="388"/>
      <c r="AI26" s="386" t="s">
        <v>9</v>
      </c>
      <c r="AJ26" s="386"/>
      <c r="AK26" s="386"/>
      <c r="AL26" s="389">
        <f>③最終入力!AP8</f>
        <v>9698</v>
      </c>
      <c r="AM26" s="390"/>
      <c r="AN26" s="390"/>
      <c r="AO26" s="390"/>
      <c r="AP26" s="390"/>
      <c r="AQ26" s="390"/>
      <c r="AR26" s="390"/>
      <c r="AS26" s="386" t="s">
        <v>9</v>
      </c>
      <c r="AT26" s="391"/>
      <c r="AU26" s="392"/>
      <c r="AV26" s="417"/>
      <c r="AW26" s="417"/>
      <c r="AX26" s="417"/>
      <c r="AY26" s="417"/>
      <c r="AZ26" s="417"/>
      <c r="BA26" s="417"/>
      <c r="BB26" s="417"/>
      <c r="BC26" s="386" t="s">
        <v>9</v>
      </c>
      <c r="BD26" s="416"/>
      <c r="BE26" s="384">
        <f>③最終入力!AP24</f>
        <v>2125</v>
      </c>
      <c r="BF26" s="385"/>
      <c r="BG26" s="385"/>
      <c r="BH26" s="385"/>
      <c r="BI26" s="385"/>
      <c r="BJ26" s="385"/>
      <c r="BK26" s="385"/>
      <c r="BL26" s="386" t="s">
        <v>9</v>
      </c>
      <c r="BM26" s="386"/>
      <c r="BN26" s="387"/>
      <c r="BO26" s="417"/>
      <c r="BP26" s="417"/>
      <c r="BQ26" s="417"/>
      <c r="BR26" s="417"/>
      <c r="BS26" s="386" t="s">
        <v>9</v>
      </c>
      <c r="BT26" s="386"/>
      <c r="BU26" s="416"/>
      <c r="BV26" s="382">
        <f t="shared" ref="BV26:BV30" si="1">IF(P26&gt;16,SUM(U26:BU26),"日数不足")</f>
        <v>279723</v>
      </c>
      <c r="BW26" s="383"/>
      <c r="BX26" s="383"/>
      <c r="BY26" s="383"/>
      <c r="BZ26" s="383"/>
      <c r="CA26" s="383"/>
      <c r="CB26" s="383"/>
      <c r="CC26" s="386" t="s">
        <v>9</v>
      </c>
      <c r="CD26" s="392"/>
    </row>
    <row r="27" spans="2:83" ht="15" customHeight="1">
      <c r="B27" s="157"/>
      <c r="C27" s="378">
        <f>EDATE($BU$9,-6)</f>
        <v>43525</v>
      </c>
      <c r="D27" s="378"/>
      <c r="E27" s="378"/>
      <c r="F27" s="378"/>
      <c r="G27" s="378"/>
      <c r="H27" s="378"/>
      <c r="I27" s="378"/>
      <c r="J27" s="378"/>
      <c r="K27" s="378"/>
      <c r="L27" s="378"/>
      <c r="M27" s="378"/>
      <c r="N27" s="378"/>
      <c r="O27" s="161"/>
      <c r="P27" s="379">
        <f>③最終入力!AT32-③最終入力!AT31-③最終入力!AT30</f>
        <v>21</v>
      </c>
      <c r="Q27" s="380"/>
      <c r="R27" s="380"/>
      <c r="S27" s="428" t="s">
        <v>85</v>
      </c>
      <c r="T27" s="429"/>
      <c r="U27" s="425">
        <f>③最終入力!AT15-AL27</f>
        <v>267900</v>
      </c>
      <c r="V27" s="426"/>
      <c r="W27" s="426"/>
      <c r="X27" s="426"/>
      <c r="Y27" s="426"/>
      <c r="Z27" s="426"/>
      <c r="AA27" s="426"/>
      <c r="AB27" s="386" t="s">
        <v>9</v>
      </c>
      <c r="AC27" s="386"/>
      <c r="AD27" s="387"/>
      <c r="AE27" s="430"/>
      <c r="AF27" s="431"/>
      <c r="AG27" s="431"/>
      <c r="AH27" s="431"/>
      <c r="AI27" s="386" t="s">
        <v>9</v>
      </c>
      <c r="AJ27" s="386"/>
      <c r="AK27" s="386"/>
      <c r="AL27" s="432">
        <f>③最終入力!AT8</f>
        <v>9698</v>
      </c>
      <c r="AM27" s="433"/>
      <c r="AN27" s="433"/>
      <c r="AO27" s="433"/>
      <c r="AP27" s="433"/>
      <c r="AQ27" s="433"/>
      <c r="AR27" s="433"/>
      <c r="AS27" s="386" t="s">
        <v>9</v>
      </c>
      <c r="AT27" s="391"/>
      <c r="AU27" s="392"/>
      <c r="AV27" s="424"/>
      <c r="AW27" s="424"/>
      <c r="AX27" s="424"/>
      <c r="AY27" s="424"/>
      <c r="AZ27" s="424"/>
      <c r="BA27" s="424"/>
      <c r="BB27" s="424"/>
      <c r="BC27" s="386" t="s">
        <v>9</v>
      </c>
      <c r="BD27" s="416"/>
      <c r="BE27" s="425">
        <f>③最終入力!AT24</f>
        <v>25500</v>
      </c>
      <c r="BF27" s="426"/>
      <c r="BG27" s="426"/>
      <c r="BH27" s="426"/>
      <c r="BI27" s="426"/>
      <c r="BJ27" s="426"/>
      <c r="BK27" s="426"/>
      <c r="BL27" s="421" t="s">
        <v>9</v>
      </c>
      <c r="BM27" s="421"/>
      <c r="BN27" s="427"/>
      <c r="BO27" s="424"/>
      <c r="BP27" s="424"/>
      <c r="BQ27" s="424"/>
      <c r="BR27" s="424"/>
      <c r="BS27" s="421" t="s">
        <v>9</v>
      </c>
      <c r="BT27" s="421"/>
      <c r="BU27" s="422"/>
      <c r="BV27" s="382">
        <f t="shared" si="1"/>
        <v>303098</v>
      </c>
      <c r="BW27" s="383"/>
      <c r="BX27" s="383"/>
      <c r="BY27" s="383"/>
      <c r="BZ27" s="383"/>
      <c r="CA27" s="383"/>
      <c r="CB27" s="383"/>
      <c r="CC27" s="421" t="s">
        <v>9</v>
      </c>
      <c r="CD27" s="423"/>
    </row>
    <row r="28" spans="2:83" ht="15" customHeight="1">
      <c r="B28" s="157"/>
      <c r="C28" s="378">
        <f>EDATE($BU$9,-5)</f>
        <v>43556</v>
      </c>
      <c r="D28" s="378"/>
      <c r="E28" s="378"/>
      <c r="F28" s="378"/>
      <c r="G28" s="378"/>
      <c r="H28" s="378"/>
      <c r="I28" s="378"/>
      <c r="J28" s="378"/>
      <c r="K28" s="378"/>
      <c r="L28" s="378"/>
      <c r="M28" s="378"/>
      <c r="N28" s="378"/>
      <c r="O28" s="158"/>
      <c r="P28" s="379">
        <f>③最終入力!AX32-③最終入力!AX31-③最終入力!AX30</f>
        <v>22</v>
      </c>
      <c r="Q28" s="380"/>
      <c r="R28" s="380"/>
      <c r="S28" s="380" t="s">
        <v>85</v>
      </c>
      <c r="T28" s="381"/>
      <c r="U28" s="384">
        <f>③最終入力!AX15-AL28</f>
        <v>267900</v>
      </c>
      <c r="V28" s="385"/>
      <c r="W28" s="385"/>
      <c r="X28" s="385"/>
      <c r="Y28" s="385"/>
      <c r="Z28" s="385"/>
      <c r="AA28" s="385"/>
      <c r="AB28" s="386" t="s">
        <v>9</v>
      </c>
      <c r="AC28" s="386"/>
      <c r="AD28" s="387"/>
      <c r="AE28" s="388"/>
      <c r="AF28" s="388"/>
      <c r="AG28" s="388"/>
      <c r="AH28" s="388"/>
      <c r="AI28" s="386" t="s">
        <v>9</v>
      </c>
      <c r="AJ28" s="386"/>
      <c r="AK28" s="386"/>
      <c r="AL28" s="389">
        <f>③最終入力!AX8</f>
        <v>9700</v>
      </c>
      <c r="AM28" s="390"/>
      <c r="AN28" s="390"/>
      <c r="AO28" s="390"/>
      <c r="AP28" s="390"/>
      <c r="AQ28" s="390"/>
      <c r="AR28" s="390"/>
      <c r="AS28" s="386" t="s">
        <v>9</v>
      </c>
      <c r="AT28" s="391"/>
      <c r="AU28" s="392"/>
      <c r="AV28" s="417"/>
      <c r="AW28" s="417"/>
      <c r="AX28" s="417"/>
      <c r="AY28" s="417"/>
      <c r="AZ28" s="417"/>
      <c r="BA28" s="417"/>
      <c r="BB28" s="417"/>
      <c r="BC28" s="386" t="s">
        <v>9</v>
      </c>
      <c r="BD28" s="416"/>
      <c r="BE28" s="382">
        <f>③最終入力!AX24</f>
        <v>53125</v>
      </c>
      <c r="BF28" s="434"/>
      <c r="BG28" s="434"/>
      <c r="BH28" s="434"/>
      <c r="BI28" s="434"/>
      <c r="BJ28" s="434"/>
      <c r="BK28" s="434"/>
      <c r="BL28" s="386" t="s">
        <v>9</v>
      </c>
      <c r="BM28" s="386"/>
      <c r="BN28" s="387"/>
      <c r="BO28" s="417"/>
      <c r="BP28" s="417"/>
      <c r="BQ28" s="417"/>
      <c r="BR28" s="417"/>
      <c r="BS28" s="386" t="s">
        <v>9</v>
      </c>
      <c r="BT28" s="386"/>
      <c r="BU28" s="416"/>
      <c r="BV28" s="382">
        <f t="shared" si="1"/>
        <v>330725</v>
      </c>
      <c r="BW28" s="383"/>
      <c r="BX28" s="383"/>
      <c r="BY28" s="383"/>
      <c r="BZ28" s="383"/>
      <c r="CA28" s="383"/>
      <c r="CB28" s="383"/>
      <c r="CC28" s="386" t="s">
        <v>9</v>
      </c>
      <c r="CD28" s="392"/>
    </row>
    <row r="29" spans="2:83" ht="15" customHeight="1">
      <c r="B29" s="157"/>
      <c r="C29" s="378">
        <f>EDATE($BU$9,-4)</f>
        <v>43586</v>
      </c>
      <c r="D29" s="378"/>
      <c r="E29" s="378"/>
      <c r="F29" s="378"/>
      <c r="G29" s="378"/>
      <c r="H29" s="378"/>
      <c r="I29" s="378"/>
      <c r="J29" s="378"/>
      <c r="K29" s="378"/>
      <c r="L29" s="378"/>
      <c r="M29" s="378"/>
      <c r="N29" s="378"/>
      <c r="O29" s="158"/>
      <c r="P29" s="379">
        <f>③最終入力!BB32-③最終入力!BB31-③最終入力!BB30</f>
        <v>23</v>
      </c>
      <c r="Q29" s="380"/>
      <c r="R29" s="380"/>
      <c r="S29" s="380" t="s">
        <v>85</v>
      </c>
      <c r="T29" s="381"/>
      <c r="U29" s="384">
        <f>③最終入力!BB15-AL29</f>
        <v>267900</v>
      </c>
      <c r="V29" s="385"/>
      <c r="W29" s="385"/>
      <c r="X29" s="385"/>
      <c r="Y29" s="385"/>
      <c r="Z29" s="385"/>
      <c r="AA29" s="385"/>
      <c r="AB29" s="386" t="s">
        <v>9</v>
      </c>
      <c r="AC29" s="386"/>
      <c r="AD29" s="387"/>
      <c r="AE29" s="388"/>
      <c r="AF29" s="388"/>
      <c r="AG29" s="388"/>
      <c r="AH29" s="388"/>
      <c r="AI29" s="386" t="s">
        <v>9</v>
      </c>
      <c r="AJ29" s="386"/>
      <c r="AK29" s="386"/>
      <c r="AL29" s="389">
        <f>③最終入力!BB8</f>
        <v>9698</v>
      </c>
      <c r="AM29" s="390"/>
      <c r="AN29" s="390"/>
      <c r="AO29" s="390"/>
      <c r="AP29" s="390"/>
      <c r="AQ29" s="390"/>
      <c r="AR29" s="390"/>
      <c r="AS29" s="391" t="s">
        <v>9</v>
      </c>
      <c r="AT29" s="391"/>
      <c r="AU29" s="392"/>
      <c r="AV29" s="417"/>
      <c r="AW29" s="417"/>
      <c r="AX29" s="417"/>
      <c r="AY29" s="417"/>
      <c r="AZ29" s="417"/>
      <c r="BA29" s="417"/>
      <c r="BB29" s="417"/>
      <c r="BC29" s="386" t="s">
        <v>9</v>
      </c>
      <c r="BD29" s="416"/>
      <c r="BE29" s="389">
        <f>③最終入力!BB24</f>
        <v>85851</v>
      </c>
      <c r="BF29" s="390"/>
      <c r="BG29" s="390"/>
      <c r="BH29" s="390"/>
      <c r="BI29" s="390"/>
      <c r="BJ29" s="390"/>
      <c r="BK29" s="390"/>
      <c r="BL29" s="386" t="s">
        <v>9</v>
      </c>
      <c r="BM29" s="386"/>
      <c r="BN29" s="387"/>
      <c r="BO29" s="417"/>
      <c r="BP29" s="417"/>
      <c r="BQ29" s="417"/>
      <c r="BR29" s="417"/>
      <c r="BS29" s="386" t="s">
        <v>9</v>
      </c>
      <c r="BT29" s="386"/>
      <c r="BU29" s="416"/>
      <c r="BV29" s="382">
        <f t="shared" si="1"/>
        <v>363449</v>
      </c>
      <c r="BW29" s="383"/>
      <c r="BX29" s="383"/>
      <c r="BY29" s="383"/>
      <c r="BZ29" s="383"/>
      <c r="CA29" s="383"/>
      <c r="CB29" s="383"/>
      <c r="CC29" s="386" t="s">
        <v>9</v>
      </c>
      <c r="CD29" s="392"/>
    </row>
    <row r="30" spans="2:83" ht="15" customHeight="1">
      <c r="B30" s="4"/>
      <c r="C30" s="378">
        <f>EDATE($BU$9,-3)</f>
        <v>43617</v>
      </c>
      <c r="D30" s="378"/>
      <c r="E30" s="378"/>
      <c r="F30" s="378"/>
      <c r="G30" s="378"/>
      <c r="H30" s="378"/>
      <c r="I30" s="378"/>
      <c r="J30" s="378"/>
      <c r="K30" s="378"/>
      <c r="L30" s="378"/>
      <c r="M30" s="378"/>
      <c r="N30" s="378"/>
      <c r="O30" s="160"/>
      <c r="P30" s="379">
        <f>③最終入力!BF32-③最終入力!BF31-③最終入力!BF30</f>
        <v>20</v>
      </c>
      <c r="Q30" s="380"/>
      <c r="R30" s="380"/>
      <c r="S30" s="380" t="s">
        <v>85</v>
      </c>
      <c r="T30" s="381"/>
      <c r="U30" s="384">
        <f>③最終入力!BF15-AL30</f>
        <v>267900</v>
      </c>
      <c r="V30" s="385"/>
      <c r="W30" s="385"/>
      <c r="X30" s="385"/>
      <c r="Y30" s="385"/>
      <c r="Z30" s="385"/>
      <c r="AA30" s="385"/>
      <c r="AB30" s="386" t="s">
        <v>9</v>
      </c>
      <c r="AC30" s="386"/>
      <c r="AD30" s="387"/>
      <c r="AE30" s="388"/>
      <c r="AF30" s="388"/>
      <c r="AG30" s="388"/>
      <c r="AH30" s="388"/>
      <c r="AI30" s="386" t="s">
        <v>9</v>
      </c>
      <c r="AJ30" s="386"/>
      <c r="AK30" s="386"/>
      <c r="AL30" s="389">
        <f>③最終入力!BF8</f>
        <v>9698</v>
      </c>
      <c r="AM30" s="390"/>
      <c r="AN30" s="390"/>
      <c r="AO30" s="390"/>
      <c r="AP30" s="390"/>
      <c r="AQ30" s="390"/>
      <c r="AR30" s="390"/>
      <c r="AS30" s="391" t="s">
        <v>9</v>
      </c>
      <c r="AT30" s="391"/>
      <c r="AU30" s="392"/>
      <c r="AV30" s="417"/>
      <c r="AW30" s="417"/>
      <c r="AX30" s="417"/>
      <c r="AY30" s="417"/>
      <c r="AZ30" s="417"/>
      <c r="BA30" s="417"/>
      <c r="BB30" s="417"/>
      <c r="BC30" s="386" t="s">
        <v>9</v>
      </c>
      <c r="BD30" s="416"/>
      <c r="BE30" s="389">
        <f>③最終入力!BF24</f>
        <v>47938</v>
      </c>
      <c r="BF30" s="390"/>
      <c r="BG30" s="390"/>
      <c r="BH30" s="390"/>
      <c r="BI30" s="390"/>
      <c r="BJ30" s="390"/>
      <c r="BK30" s="390"/>
      <c r="BL30" s="386" t="s">
        <v>9</v>
      </c>
      <c r="BM30" s="386"/>
      <c r="BN30" s="387"/>
      <c r="BO30" s="417"/>
      <c r="BP30" s="417"/>
      <c r="BQ30" s="417"/>
      <c r="BR30" s="417"/>
      <c r="BS30" s="386" t="s">
        <v>9</v>
      </c>
      <c r="BT30" s="386"/>
      <c r="BU30" s="416"/>
      <c r="BV30" s="382">
        <f t="shared" si="1"/>
        <v>325536</v>
      </c>
      <c r="BW30" s="383"/>
      <c r="BX30" s="383"/>
      <c r="BY30" s="383"/>
      <c r="BZ30" s="383"/>
      <c r="CA30" s="383"/>
      <c r="CB30" s="383"/>
      <c r="CC30" s="386" t="s">
        <v>9</v>
      </c>
      <c r="CD30" s="392"/>
    </row>
    <row r="31" spans="2:83" ht="6.75" customHeight="1">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row>
    <row r="32" spans="2:83" ht="11.25" customHeight="1">
      <c r="B32" s="81" t="s">
        <v>86</v>
      </c>
      <c r="C32" s="82"/>
      <c r="D32" s="82"/>
      <c r="E32" s="82"/>
      <c r="F32" s="83"/>
      <c r="G32" s="83"/>
      <c r="H32" s="83"/>
      <c r="I32" s="83"/>
      <c r="J32" s="83"/>
      <c r="K32" s="83"/>
      <c r="L32" s="83"/>
      <c r="M32" s="83"/>
      <c r="N32" s="83"/>
      <c r="O32" s="83"/>
      <c r="P32" s="83"/>
      <c r="Q32" s="84"/>
      <c r="R32" s="84"/>
      <c r="S32" s="85"/>
      <c r="T32" s="84"/>
      <c r="U32" s="84"/>
      <c r="V32" s="84"/>
      <c r="W32" s="84"/>
      <c r="X32" s="84"/>
      <c r="Y32" s="84"/>
      <c r="Z32" s="84"/>
      <c r="AA32" s="84"/>
      <c r="AB32" s="84"/>
      <c r="AC32" s="84"/>
      <c r="AD32" s="84"/>
      <c r="AE32" s="84"/>
      <c r="AF32" s="84"/>
      <c r="AG32" s="84"/>
      <c r="AH32" s="84"/>
      <c r="AI32" s="84"/>
      <c r="AJ32" s="84"/>
      <c r="AK32" s="84"/>
      <c r="AL32" s="84"/>
      <c r="AM32" s="84"/>
      <c r="AN32" s="84"/>
      <c r="AO32" s="84"/>
      <c r="AP32" s="86"/>
      <c r="AQ32" s="86"/>
      <c r="AR32" s="86"/>
      <c r="AS32" s="86"/>
      <c r="AT32" s="86"/>
      <c r="AU32" s="86"/>
      <c r="AV32" s="86"/>
      <c r="AW32" s="86"/>
      <c r="AX32" s="86"/>
      <c r="AY32" s="86"/>
      <c r="AZ32" s="86"/>
      <c r="BA32" s="86"/>
      <c r="BB32" s="86"/>
      <c r="BC32" s="86"/>
      <c r="BD32" s="86"/>
      <c r="BE32" s="86"/>
      <c r="BF32" s="86"/>
      <c r="BG32" s="84"/>
      <c r="BH32" s="84"/>
      <c r="BI32" s="84"/>
      <c r="BJ32" s="84"/>
      <c r="BK32" s="84"/>
      <c r="BL32" s="84"/>
      <c r="BM32" s="84"/>
      <c r="BN32" s="84"/>
      <c r="BO32" s="84"/>
      <c r="BP32" s="86"/>
      <c r="BQ32" s="86"/>
      <c r="BR32" s="86"/>
      <c r="BS32" s="86"/>
      <c r="BT32" s="86"/>
      <c r="BU32" s="86"/>
      <c r="BV32" s="86"/>
      <c r="BW32" s="84"/>
      <c r="BX32" s="84"/>
      <c r="BY32" s="84"/>
      <c r="BZ32" s="84"/>
      <c r="CA32" s="84"/>
      <c r="CB32" s="84"/>
      <c r="CC32" s="84"/>
      <c r="CD32" s="84"/>
      <c r="CE32" s="87"/>
    </row>
    <row r="33" spans="1:172" ht="12.75" customHeight="1">
      <c r="B33" s="450" t="s">
        <v>87</v>
      </c>
      <c r="C33" s="438"/>
      <c r="D33" s="438"/>
      <c r="E33" s="438"/>
      <c r="F33" s="438"/>
      <c r="G33" s="438"/>
      <c r="H33" s="438"/>
      <c r="I33" s="438"/>
      <c r="J33" s="438"/>
      <c r="K33" s="438"/>
      <c r="L33" s="438"/>
      <c r="M33" s="438"/>
      <c r="N33" s="438"/>
      <c r="O33" s="438"/>
      <c r="P33" s="438"/>
      <c r="Q33" s="438" t="s">
        <v>121</v>
      </c>
      <c r="R33" s="438"/>
      <c r="S33" s="438"/>
      <c r="T33" s="438"/>
      <c r="U33" s="438"/>
      <c r="V33" s="438"/>
      <c r="W33" s="438"/>
      <c r="X33" s="438"/>
      <c r="Y33" s="438"/>
      <c r="Z33" s="438"/>
      <c r="AA33" s="438"/>
      <c r="AB33" s="438"/>
      <c r="AC33" s="438"/>
      <c r="AD33" s="438"/>
      <c r="AE33" s="438"/>
      <c r="AF33" s="438"/>
      <c r="AG33" s="438"/>
      <c r="AH33" s="438"/>
      <c r="AI33" s="438"/>
      <c r="AJ33" s="438"/>
      <c r="AK33" s="438"/>
      <c r="AL33" s="438"/>
      <c r="AM33" s="438"/>
      <c r="AN33" s="438"/>
      <c r="AO33" s="438"/>
      <c r="AP33" s="438"/>
      <c r="AQ33" s="438"/>
      <c r="AR33" s="438" t="s">
        <v>120</v>
      </c>
      <c r="AS33" s="438"/>
      <c r="AT33" s="438"/>
      <c r="AU33" s="438"/>
      <c r="AV33" s="438"/>
      <c r="AW33" s="438"/>
      <c r="AX33" s="438"/>
      <c r="AY33" s="438"/>
      <c r="AZ33" s="438"/>
      <c r="BA33" s="438"/>
      <c r="BB33" s="438"/>
      <c r="BC33" s="438"/>
      <c r="BD33" s="438"/>
      <c r="BE33" s="438"/>
      <c r="BF33" s="438"/>
      <c r="BG33" s="438"/>
      <c r="BH33" s="438"/>
      <c r="BI33" s="438"/>
      <c r="BJ33" s="438"/>
      <c r="BK33" s="438"/>
      <c r="BL33" s="438"/>
      <c r="BM33" s="438"/>
      <c r="BN33" s="438"/>
      <c r="BO33" s="438"/>
      <c r="BP33" s="438"/>
      <c r="BQ33" s="438"/>
      <c r="BR33" s="84"/>
      <c r="BS33" s="84"/>
      <c r="BT33" s="84"/>
      <c r="BU33" s="84"/>
      <c r="BV33" s="84"/>
      <c r="BW33" s="84"/>
      <c r="BX33" s="84"/>
      <c r="BY33" s="84"/>
      <c r="BZ33" s="84"/>
      <c r="CA33" s="84"/>
      <c r="CB33" s="84"/>
      <c r="CC33" s="88"/>
      <c r="CD33" s="88"/>
    </row>
    <row r="34" spans="1:172" ht="12.75" customHeight="1">
      <c r="B34" s="438"/>
      <c r="C34" s="438"/>
      <c r="D34" s="438"/>
      <c r="E34" s="438"/>
      <c r="F34" s="438"/>
      <c r="G34" s="438"/>
      <c r="H34" s="438"/>
      <c r="I34" s="438"/>
      <c r="J34" s="438"/>
      <c r="K34" s="438"/>
      <c r="L34" s="438"/>
      <c r="M34" s="438"/>
      <c r="N34" s="438"/>
      <c r="O34" s="438"/>
      <c r="P34" s="438"/>
      <c r="Q34" s="450" t="s">
        <v>89</v>
      </c>
      <c r="R34" s="450"/>
      <c r="S34" s="450"/>
      <c r="T34" s="450"/>
      <c r="U34" s="450"/>
      <c r="V34" s="450"/>
      <c r="W34" s="450"/>
      <c r="X34" s="450"/>
      <c r="Y34" s="450"/>
      <c r="Z34" s="450"/>
      <c r="AA34" s="450"/>
      <c r="AB34" s="450"/>
      <c r="AC34" s="450"/>
      <c r="AD34" s="450"/>
      <c r="AE34" s="450"/>
      <c r="AF34" s="450"/>
      <c r="AG34" s="450"/>
      <c r="AH34" s="450"/>
      <c r="AI34" s="450"/>
      <c r="AJ34" s="450"/>
      <c r="AK34" s="450"/>
      <c r="AL34" s="450"/>
      <c r="AM34" s="450"/>
      <c r="AN34" s="450"/>
      <c r="AO34" s="450"/>
      <c r="AP34" s="450"/>
      <c r="AQ34" s="450"/>
      <c r="AR34" s="438" t="s">
        <v>89</v>
      </c>
      <c r="AS34" s="438"/>
      <c r="AT34" s="438"/>
      <c r="AU34" s="438"/>
      <c r="AV34" s="438"/>
      <c r="AW34" s="438"/>
      <c r="AX34" s="438"/>
      <c r="AY34" s="438"/>
      <c r="AZ34" s="438"/>
      <c r="BA34" s="438"/>
      <c r="BB34" s="438"/>
      <c r="BC34" s="438"/>
      <c r="BD34" s="438"/>
      <c r="BE34" s="438"/>
      <c r="BF34" s="438"/>
      <c r="BG34" s="438"/>
      <c r="BH34" s="438"/>
      <c r="BI34" s="438"/>
      <c r="BJ34" s="438"/>
      <c r="BK34" s="438"/>
      <c r="BL34" s="438"/>
      <c r="BM34" s="438"/>
      <c r="BN34" s="438"/>
      <c r="BO34" s="438"/>
      <c r="BP34" s="438"/>
      <c r="BQ34" s="438"/>
      <c r="BR34" s="84"/>
      <c r="BS34" s="84"/>
      <c r="BT34" s="84"/>
      <c r="BU34" s="84"/>
      <c r="BV34" s="84"/>
      <c r="BW34" s="84"/>
      <c r="BX34" s="84"/>
      <c r="BY34" s="84"/>
      <c r="BZ34" s="84"/>
      <c r="CA34" s="84"/>
      <c r="CB34" s="84"/>
      <c r="CC34" s="88"/>
      <c r="CD34" s="88"/>
    </row>
    <row r="35" spans="1:172" ht="12.75" customHeight="1">
      <c r="B35" s="438"/>
      <c r="C35" s="438"/>
      <c r="D35" s="438"/>
      <c r="E35" s="438"/>
      <c r="F35" s="438"/>
      <c r="G35" s="438"/>
      <c r="H35" s="438"/>
      <c r="I35" s="438"/>
      <c r="J35" s="438"/>
      <c r="K35" s="438"/>
      <c r="L35" s="438"/>
      <c r="M35" s="438"/>
      <c r="N35" s="438"/>
      <c r="O35" s="438"/>
      <c r="P35" s="438"/>
      <c r="Q35" s="450" t="s">
        <v>90</v>
      </c>
      <c r="R35" s="450"/>
      <c r="S35" s="450"/>
      <c r="T35" s="450"/>
      <c r="U35" s="450"/>
      <c r="V35" s="450"/>
      <c r="W35" s="450"/>
      <c r="X35" s="450"/>
      <c r="Y35" s="450"/>
      <c r="Z35" s="450"/>
      <c r="AA35" s="450"/>
      <c r="AB35" s="438" t="s">
        <v>91</v>
      </c>
      <c r="AC35" s="438"/>
      <c r="AD35" s="438"/>
      <c r="AE35" s="438"/>
      <c r="AF35" s="438"/>
      <c r="AG35" s="438"/>
      <c r="AH35" s="438"/>
      <c r="AI35" s="438"/>
      <c r="AJ35" s="438"/>
      <c r="AK35" s="438"/>
      <c r="AL35" s="438"/>
      <c r="AM35" s="438"/>
      <c r="AN35" s="438"/>
      <c r="AO35" s="438"/>
      <c r="AP35" s="438"/>
      <c r="AQ35" s="438"/>
      <c r="AR35" s="438" t="s">
        <v>90</v>
      </c>
      <c r="AS35" s="438"/>
      <c r="AT35" s="438"/>
      <c r="AU35" s="438"/>
      <c r="AV35" s="438"/>
      <c r="AW35" s="438"/>
      <c r="AX35" s="438"/>
      <c r="AY35" s="438"/>
      <c r="AZ35" s="438"/>
      <c r="BA35" s="438"/>
      <c r="BB35" s="438"/>
      <c r="BC35" s="438" t="s">
        <v>91</v>
      </c>
      <c r="BD35" s="438"/>
      <c r="BE35" s="438"/>
      <c r="BF35" s="438"/>
      <c r="BG35" s="438"/>
      <c r="BH35" s="438"/>
      <c r="BI35" s="438"/>
      <c r="BJ35" s="438"/>
      <c r="BK35" s="438"/>
      <c r="BL35" s="438"/>
      <c r="BM35" s="438"/>
      <c r="BN35" s="438"/>
      <c r="BO35" s="438"/>
      <c r="BP35" s="438"/>
      <c r="BQ35" s="438"/>
      <c r="BR35" s="84"/>
      <c r="BS35" s="84"/>
      <c r="BT35" s="84"/>
      <c r="BU35" s="84"/>
      <c r="BV35" s="84"/>
      <c r="BW35" s="84"/>
      <c r="BX35" s="84"/>
      <c r="BY35" s="84"/>
      <c r="BZ35" s="84"/>
      <c r="CA35" s="84"/>
      <c r="CB35" s="84"/>
      <c r="CC35" s="88"/>
      <c r="CD35" s="88"/>
    </row>
    <row r="36" spans="1:172" ht="17.25" customHeight="1">
      <c r="B36" s="438"/>
      <c r="C36" s="438"/>
      <c r="D36" s="438"/>
      <c r="E36" s="438"/>
      <c r="F36" s="438"/>
      <c r="G36" s="438"/>
      <c r="H36" s="438"/>
      <c r="I36" s="438"/>
      <c r="J36" s="438"/>
      <c r="K36" s="438"/>
      <c r="L36" s="438"/>
      <c r="M36" s="438"/>
      <c r="N36" s="438"/>
      <c r="O36" s="438"/>
      <c r="P36" s="438"/>
      <c r="Q36" s="439">
        <f>VLOOKUP(AB36*1000,等級・標準報酬月額表!$A$6:$F$51,4,TRUE)</f>
        <v>19</v>
      </c>
      <c r="R36" s="439"/>
      <c r="S36" s="439"/>
      <c r="T36" s="439"/>
      <c r="U36" s="439"/>
      <c r="V36" s="439"/>
      <c r="W36" s="439"/>
      <c r="X36" s="439"/>
      <c r="Y36" s="439"/>
      <c r="Z36" s="439"/>
      <c r="AA36" s="439"/>
      <c r="AB36" s="435">
        <v>320</v>
      </c>
      <c r="AC36" s="435"/>
      <c r="AD36" s="435"/>
      <c r="AE36" s="435"/>
      <c r="AF36" s="435"/>
      <c r="AG36" s="435"/>
      <c r="AH36" s="435"/>
      <c r="AI36" s="435"/>
      <c r="AJ36" s="435"/>
      <c r="AK36" s="435"/>
      <c r="AL36" s="435"/>
      <c r="AM36" s="435"/>
      <c r="AN36" s="436"/>
      <c r="AO36" s="437" t="s">
        <v>92</v>
      </c>
      <c r="AP36" s="438"/>
      <c r="AQ36" s="438"/>
      <c r="AR36" s="438">
        <f>Q36+1</f>
        <v>20</v>
      </c>
      <c r="AS36" s="438"/>
      <c r="AT36" s="438"/>
      <c r="AU36" s="438"/>
      <c r="AV36" s="438"/>
      <c r="AW36" s="438"/>
      <c r="AX36" s="438"/>
      <c r="AY36" s="438"/>
      <c r="AZ36" s="438"/>
      <c r="BA36" s="438"/>
      <c r="BB36" s="438"/>
      <c r="BC36" s="439">
        <f>AB36</f>
        <v>320</v>
      </c>
      <c r="BD36" s="439"/>
      <c r="BE36" s="439"/>
      <c r="BF36" s="439"/>
      <c r="BG36" s="439"/>
      <c r="BH36" s="439"/>
      <c r="BI36" s="439"/>
      <c r="BJ36" s="439"/>
      <c r="BK36" s="439"/>
      <c r="BL36" s="439"/>
      <c r="BM36" s="439"/>
      <c r="BN36" s="440"/>
      <c r="BO36" s="437" t="s">
        <v>92</v>
      </c>
      <c r="BP36" s="438"/>
      <c r="BQ36" s="438"/>
      <c r="BR36" s="84"/>
      <c r="BS36" s="89"/>
      <c r="BT36" s="84"/>
      <c r="BU36" s="84"/>
      <c r="BV36" s="84"/>
      <c r="BW36" s="84"/>
      <c r="BX36" s="84"/>
      <c r="BY36" s="84"/>
      <c r="BZ36" s="84"/>
      <c r="CA36" s="84"/>
      <c r="CB36" s="84"/>
      <c r="CC36" s="88"/>
      <c r="CD36" s="88"/>
    </row>
    <row r="37" spans="1:172" ht="3.75" customHeight="1">
      <c r="B37" s="88"/>
      <c r="C37" s="88"/>
      <c r="D37" s="88"/>
      <c r="E37" s="88"/>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8"/>
      <c r="CD37" s="88"/>
    </row>
    <row r="38" spans="1:172" ht="3.75" customHeight="1">
      <c r="B38" s="88"/>
      <c r="C38" s="88"/>
      <c r="D38" s="88"/>
      <c r="E38" s="88"/>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4"/>
      <c r="AG38" s="84"/>
      <c r="AH38" s="84"/>
      <c r="AI38" s="84"/>
      <c r="AJ38" s="84"/>
      <c r="AK38" s="84"/>
      <c r="AL38" s="84"/>
      <c r="AM38" s="84"/>
      <c r="AN38" s="84"/>
      <c r="AO38" s="84"/>
      <c r="AP38" s="84"/>
      <c r="AQ38" s="84"/>
      <c r="AR38" s="84"/>
      <c r="AS38" s="84"/>
      <c r="AT38" s="84"/>
      <c r="AU38" s="84"/>
      <c r="AV38" s="84"/>
      <c r="AW38" s="84"/>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row>
    <row r="39" spans="1:172" ht="12.75" customHeight="1">
      <c r="B39" s="441" t="s">
        <v>93</v>
      </c>
      <c r="C39" s="442"/>
      <c r="D39" s="442"/>
      <c r="E39" s="442"/>
      <c r="F39" s="442"/>
      <c r="G39" s="442"/>
      <c r="H39" s="442"/>
      <c r="I39" s="442"/>
      <c r="J39" s="442"/>
      <c r="K39" s="442"/>
      <c r="L39" s="442"/>
      <c r="M39" s="442"/>
      <c r="N39" s="442"/>
      <c r="O39" s="443"/>
      <c r="P39" s="441" t="s">
        <v>94</v>
      </c>
      <c r="Q39" s="442"/>
      <c r="R39" s="442"/>
      <c r="S39" s="442"/>
      <c r="T39" s="442"/>
      <c r="U39" s="442"/>
      <c r="V39" s="442"/>
      <c r="W39" s="442"/>
      <c r="X39" s="442"/>
      <c r="Y39" s="442"/>
      <c r="Z39" s="442"/>
      <c r="AA39" s="442"/>
      <c r="AB39" s="442"/>
      <c r="AC39" s="443"/>
      <c r="AD39" s="438" t="s">
        <v>88</v>
      </c>
      <c r="AE39" s="438"/>
      <c r="AF39" s="438"/>
      <c r="AG39" s="438"/>
      <c r="AH39" s="438"/>
      <c r="AI39" s="438"/>
      <c r="AJ39" s="438"/>
      <c r="AK39" s="438"/>
      <c r="AL39" s="438"/>
      <c r="AM39" s="438"/>
      <c r="AN39" s="438"/>
      <c r="AO39" s="438"/>
      <c r="AP39" s="438"/>
      <c r="AQ39" s="438"/>
      <c r="AR39" s="438"/>
      <c r="AS39" s="438"/>
      <c r="AT39" s="438"/>
      <c r="AU39" s="438"/>
      <c r="AV39" s="438"/>
      <c r="AW39" s="438"/>
      <c r="AX39" s="438"/>
      <c r="AY39" s="438"/>
      <c r="AZ39" s="438"/>
      <c r="BA39" s="438"/>
      <c r="BB39" s="438"/>
      <c r="BC39" s="438"/>
      <c r="BD39" s="438"/>
      <c r="BE39" s="438" t="s">
        <v>95</v>
      </c>
      <c r="BF39" s="438"/>
      <c r="BG39" s="438"/>
      <c r="BH39" s="438"/>
      <c r="BI39" s="438"/>
      <c r="BJ39" s="438"/>
      <c r="BK39" s="438"/>
      <c r="BL39" s="438"/>
      <c r="BM39" s="438"/>
      <c r="BN39" s="438"/>
      <c r="BO39" s="438"/>
      <c r="BP39" s="438"/>
      <c r="BQ39" s="438"/>
      <c r="BR39" s="438"/>
      <c r="BS39" s="438"/>
      <c r="BT39" s="438"/>
      <c r="BU39" s="438"/>
      <c r="BV39" s="438"/>
      <c r="BW39" s="438"/>
      <c r="BX39" s="438"/>
      <c r="BY39" s="438"/>
      <c r="BZ39" s="438"/>
      <c r="CA39" s="438"/>
      <c r="CB39" s="438"/>
      <c r="CC39" s="438"/>
      <c r="CD39" s="438"/>
    </row>
    <row r="40" spans="1:172" ht="12.75" customHeight="1">
      <c r="B40" s="444"/>
      <c r="C40" s="445"/>
      <c r="D40" s="445"/>
      <c r="E40" s="445"/>
      <c r="F40" s="445"/>
      <c r="G40" s="445"/>
      <c r="H40" s="445"/>
      <c r="I40" s="445"/>
      <c r="J40" s="445"/>
      <c r="K40" s="445"/>
      <c r="L40" s="445"/>
      <c r="M40" s="445"/>
      <c r="N40" s="445"/>
      <c r="O40" s="446"/>
      <c r="P40" s="444"/>
      <c r="Q40" s="445"/>
      <c r="R40" s="445"/>
      <c r="S40" s="445"/>
      <c r="T40" s="445"/>
      <c r="U40" s="445"/>
      <c r="V40" s="445"/>
      <c r="W40" s="445"/>
      <c r="X40" s="445"/>
      <c r="Y40" s="445"/>
      <c r="Z40" s="445"/>
      <c r="AA40" s="445"/>
      <c r="AB40" s="445"/>
      <c r="AC40" s="446"/>
      <c r="AD40" s="450" t="s">
        <v>89</v>
      </c>
      <c r="AE40" s="450"/>
      <c r="AF40" s="450"/>
      <c r="AG40" s="450"/>
      <c r="AH40" s="450"/>
      <c r="AI40" s="450"/>
      <c r="AJ40" s="450"/>
      <c r="AK40" s="450"/>
      <c r="AL40" s="450"/>
      <c r="AM40" s="450"/>
      <c r="AN40" s="450"/>
      <c r="AO40" s="450"/>
      <c r="AP40" s="450"/>
      <c r="AQ40" s="450"/>
      <c r="AR40" s="450"/>
      <c r="AS40" s="450"/>
      <c r="AT40" s="450"/>
      <c r="AU40" s="450"/>
      <c r="AV40" s="450"/>
      <c r="AW40" s="450"/>
      <c r="AX40" s="450"/>
      <c r="AY40" s="450"/>
      <c r="AZ40" s="450"/>
      <c r="BA40" s="450"/>
      <c r="BB40" s="450"/>
      <c r="BC40" s="450"/>
      <c r="BD40" s="450"/>
      <c r="BE40" s="438" t="s">
        <v>89</v>
      </c>
      <c r="BF40" s="438"/>
      <c r="BG40" s="438"/>
      <c r="BH40" s="438"/>
      <c r="BI40" s="438"/>
      <c r="BJ40" s="438"/>
      <c r="BK40" s="438"/>
      <c r="BL40" s="438"/>
      <c r="BM40" s="438"/>
      <c r="BN40" s="438"/>
      <c r="BO40" s="438"/>
      <c r="BP40" s="438"/>
      <c r="BQ40" s="438"/>
      <c r="BR40" s="438"/>
      <c r="BS40" s="438"/>
      <c r="BT40" s="438"/>
      <c r="BU40" s="438"/>
      <c r="BV40" s="438"/>
      <c r="BW40" s="438"/>
      <c r="BX40" s="438"/>
      <c r="BY40" s="438"/>
      <c r="BZ40" s="438"/>
      <c r="CA40" s="438"/>
      <c r="CB40" s="438"/>
      <c r="CC40" s="438"/>
      <c r="CD40" s="438"/>
    </row>
    <row r="41" spans="1:172" ht="12.75" customHeight="1">
      <c r="B41" s="447"/>
      <c r="C41" s="448"/>
      <c r="D41" s="448"/>
      <c r="E41" s="448"/>
      <c r="F41" s="448"/>
      <c r="G41" s="448"/>
      <c r="H41" s="448"/>
      <c r="I41" s="448"/>
      <c r="J41" s="448"/>
      <c r="K41" s="448"/>
      <c r="L41" s="448"/>
      <c r="M41" s="448"/>
      <c r="N41" s="448"/>
      <c r="O41" s="449"/>
      <c r="P41" s="447"/>
      <c r="Q41" s="448"/>
      <c r="R41" s="448"/>
      <c r="S41" s="448"/>
      <c r="T41" s="448"/>
      <c r="U41" s="448"/>
      <c r="V41" s="448"/>
      <c r="W41" s="448"/>
      <c r="X41" s="448"/>
      <c r="Y41" s="448"/>
      <c r="Z41" s="448"/>
      <c r="AA41" s="448"/>
      <c r="AB41" s="448"/>
      <c r="AC41" s="449"/>
      <c r="AD41" s="450" t="s">
        <v>90</v>
      </c>
      <c r="AE41" s="450"/>
      <c r="AF41" s="450"/>
      <c r="AG41" s="450"/>
      <c r="AH41" s="450"/>
      <c r="AI41" s="450"/>
      <c r="AJ41" s="450"/>
      <c r="AK41" s="450"/>
      <c r="AL41" s="450"/>
      <c r="AM41" s="450"/>
      <c r="AN41" s="450"/>
      <c r="AO41" s="438" t="s">
        <v>91</v>
      </c>
      <c r="AP41" s="438"/>
      <c r="AQ41" s="438"/>
      <c r="AR41" s="438"/>
      <c r="AS41" s="438"/>
      <c r="AT41" s="438"/>
      <c r="AU41" s="438"/>
      <c r="AV41" s="438"/>
      <c r="AW41" s="438"/>
      <c r="AX41" s="438"/>
      <c r="AY41" s="438"/>
      <c r="AZ41" s="438"/>
      <c r="BA41" s="438"/>
      <c r="BB41" s="438"/>
      <c r="BC41" s="438"/>
      <c r="BD41" s="438"/>
      <c r="BE41" s="438" t="s">
        <v>90</v>
      </c>
      <c r="BF41" s="438"/>
      <c r="BG41" s="438"/>
      <c r="BH41" s="438"/>
      <c r="BI41" s="438"/>
      <c r="BJ41" s="438"/>
      <c r="BK41" s="438"/>
      <c r="BL41" s="438"/>
      <c r="BM41" s="438"/>
      <c r="BN41" s="438"/>
      <c r="BO41" s="438"/>
      <c r="BP41" s="438" t="s">
        <v>91</v>
      </c>
      <c r="BQ41" s="438"/>
      <c r="BR41" s="438"/>
      <c r="BS41" s="438"/>
      <c r="BT41" s="438"/>
      <c r="BU41" s="438"/>
      <c r="BV41" s="438"/>
      <c r="BW41" s="438"/>
      <c r="BX41" s="438"/>
      <c r="BY41" s="438"/>
      <c r="BZ41" s="438"/>
      <c r="CA41" s="438"/>
      <c r="CB41" s="438"/>
      <c r="CC41" s="438"/>
      <c r="CD41" s="438"/>
    </row>
    <row r="42" spans="1:172" ht="11.25" customHeight="1">
      <c r="B42" s="474">
        <f>SUM(BV19:CB30)</f>
        <v>3598972</v>
      </c>
      <c r="C42" s="469"/>
      <c r="D42" s="469"/>
      <c r="E42" s="469"/>
      <c r="F42" s="469"/>
      <c r="G42" s="469"/>
      <c r="H42" s="469"/>
      <c r="I42" s="469"/>
      <c r="J42" s="469"/>
      <c r="K42" s="469"/>
      <c r="L42" s="469"/>
      <c r="M42" s="469"/>
      <c r="N42" s="469" t="s">
        <v>9</v>
      </c>
      <c r="O42" s="470"/>
      <c r="P42" s="475">
        <f>B42/COUNT(BV19:CB30)</f>
        <v>299914.33333333331</v>
      </c>
      <c r="Q42" s="476"/>
      <c r="R42" s="476"/>
      <c r="S42" s="476"/>
      <c r="T42" s="476"/>
      <c r="U42" s="476"/>
      <c r="V42" s="476"/>
      <c r="W42" s="476"/>
      <c r="X42" s="476"/>
      <c r="Y42" s="476"/>
      <c r="Z42" s="476"/>
      <c r="AA42" s="476"/>
      <c r="AB42" s="442" t="s">
        <v>9</v>
      </c>
      <c r="AC42" s="443"/>
      <c r="AD42" s="438">
        <f>IFERROR(VLOOKUP(P42,等級・標準報酬月額表!$A$6:$F$51,4,TRUE),)</f>
        <v>18</v>
      </c>
      <c r="AE42" s="438"/>
      <c r="AF42" s="438"/>
      <c r="AG42" s="438"/>
      <c r="AH42" s="438"/>
      <c r="AI42" s="438"/>
      <c r="AJ42" s="438"/>
      <c r="AK42" s="438"/>
      <c r="AL42" s="438"/>
      <c r="AM42" s="438"/>
      <c r="AN42" s="438"/>
      <c r="AO42" s="450">
        <f>IFERROR(VLOOKUP(P42,等級・標準報酬月額表!$A$6:$F$51,3,TRUE)/1000,)</f>
        <v>300</v>
      </c>
      <c r="AP42" s="450"/>
      <c r="AQ42" s="450"/>
      <c r="AR42" s="450"/>
      <c r="AS42" s="450"/>
      <c r="AT42" s="450"/>
      <c r="AU42" s="450"/>
      <c r="AV42" s="450"/>
      <c r="AW42" s="450"/>
      <c r="AX42" s="450"/>
      <c r="AY42" s="450"/>
      <c r="AZ42" s="450"/>
      <c r="BA42" s="451"/>
      <c r="BB42" s="437" t="s">
        <v>92</v>
      </c>
      <c r="BC42" s="438"/>
      <c r="BD42" s="438"/>
      <c r="BE42" s="452">
        <f>AD42+1</f>
        <v>19</v>
      </c>
      <c r="BF42" s="453"/>
      <c r="BG42" s="453"/>
      <c r="BH42" s="453"/>
      <c r="BI42" s="453"/>
      <c r="BJ42" s="453"/>
      <c r="BK42" s="453"/>
      <c r="BL42" s="453"/>
      <c r="BM42" s="453"/>
      <c r="BN42" s="453"/>
      <c r="BO42" s="437"/>
      <c r="BP42" s="438">
        <f>AO42</f>
        <v>300</v>
      </c>
      <c r="BQ42" s="438"/>
      <c r="BR42" s="438"/>
      <c r="BS42" s="438"/>
      <c r="BT42" s="438"/>
      <c r="BU42" s="438"/>
      <c r="BV42" s="438"/>
      <c r="BW42" s="438"/>
      <c r="BX42" s="438"/>
      <c r="BY42" s="438"/>
      <c r="BZ42" s="438"/>
      <c r="CA42" s="452"/>
      <c r="CB42" s="437" t="s">
        <v>92</v>
      </c>
      <c r="CC42" s="438"/>
      <c r="CD42" s="438"/>
      <c r="CK42" s="190"/>
    </row>
    <row r="43" spans="1:172" ht="11.25" customHeight="1">
      <c r="B43" s="471"/>
      <c r="C43" s="472"/>
      <c r="D43" s="472"/>
      <c r="E43" s="472"/>
      <c r="F43" s="472"/>
      <c r="G43" s="472"/>
      <c r="H43" s="472"/>
      <c r="I43" s="472"/>
      <c r="J43" s="472"/>
      <c r="K43" s="472"/>
      <c r="L43" s="472"/>
      <c r="M43" s="472"/>
      <c r="N43" s="472"/>
      <c r="O43" s="473"/>
      <c r="P43" s="477"/>
      <c r="Q43" s="478"/>
      <c r="R43" s="478"/>
      <c r="S43" s="478"/>
      <c r="T43" s="478"/>
      <c r="U43" s="478"/>
      <c r="V43" s="478"/>
      <c r="W43" s="478"/>
      <c r="X43" s="478"/>
      <c r="Y43" s="478"/>
      <c r="Z43" s="478"/>
      <c r="AA43" s="478"/>
      <c r="AB43" s="448"/>
      <c r="AC43" s="449"/>
      <c r="AD43" s="438"/>
      <c r="AE43" s="438"/>
      <c r="AF43" s="438"/>
      <c r="AG43" s="438"/>
      <c r="AH43" s="438"/>
      <c r="AI43" s="438"/>
      <c r="AJ43" s="438"/>
      <c r="AK43" s="438"/>
      <c r="AL43" s="438"/>
      <c r="AM43" s="438"/>
      <c r="AN43" s="438"/>
      <c r="AO43" s="450"/>
      <c r="AP43" s="450"/>
      <c r="AQ43" s="450"/>
      <c r="AR43" s="450"/>
      <c r="AS43" s="450"/>
      <c r="AT43" s="450"/>
      <c r="AU43" s="450"/>
      <c r="AV43" s="450"/>
      <c r="AW43" s="450"/>
      <c r="AX43" s="450"/>
      <c r="AY43" s="450"/>
      <c r="AZ43" s="450"/>
      <c r="BA43" s="451"/>
      <c r="BB43" s="437"/>
      <c r="BC43" s="438"/>
      <c r="BD43" s="438"/>
      <c r="BE43" s="452">
        <f>AD42</f>
        <v>18</v>
      </c>
      <c r="BF43" s="453"/>
      <c r="BG43" s="453"/>
      <c r="BH43" s="453"/>
      <c r="BI43" s="453"/>
      <c r="BJ43" s="453"/>
      <c r="BK43" s="453"/>
      <c r="BL43" s="453"/>
      <c r="BM43" s="453"/>
      <c r="BN43" s="453"/>
      <c r="BO43" s="437"/>
      <c r="BP43" s="438"/>
      <c r="BQ43" s="438"/>
      <c r="BR43" s="438"/>
      <c r="BS43" s="438"/>
      <c r="BT43" s="438"/>
      <c r="BU43" s="438"/>
      <c r="BV43" s="438"/>
      <c r="BW43" s="438"/>
      <c r="BX43" s="438"/>
      <c r="BY43" s="438"/>
      <c r="BZ43" s="438"/>
      <c r="CA43" s="452"/>
      <c r="CB43" s="437"/>
      <c r="CC43" s="438"/>
      <c r="CD43" s="438"/>
    </row>
    <row r="44" spans="1:172" ht="3.75" customHeight="1">
      <c r="B44" s="90"/>
      <c r="C44" s="90"/>
      <c r="D44" s="90"/>
      <c r="E44" s="90"/>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0"/>
      <c r="CA44" s="90"/>
      <c r="CB44" s="90"/>
      <c r="CC44" s="90"/>
      <c r="CD44" s="90"/>
    </row>
    <row r="45" spans="1:172" ht="3.75" customHeight="1">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row>
    <row r="46" spans="1:172" ht="12.75" customHeight="1">
      <c r="A46" s="14"/>
      <c r="B46" s="441" t="s">
        <v>96</v>
      </c>
      <c r="C46" s="442"/>
      <c r="D46" s="442"/>
      <c r="E46" s="442"/>
      <c r="F46" s="442"/>
      <c r="G46" s="442"/>
      <c r="H46" s="442"/>
      <c r="I46" s="442"/>
      <c r="J46" s="442"/>
      <c r="K46" s="442"/>
      <c r="L46" s="442"/>
      <c r="M46" s="442"/>
      <c r="N46" s="442"/>
      <c r="O46" s="443"/>
      <c r="P46" s="441" t="s">
        <v>97</v>
      </c>
      <c r="Q46" s="442"/>
      <c r="R46" s="442"/>
      <c r="S46" s="442"/>
      <c r="T46" s="442"/>
      <c r="U46" s="442"/>
      <c r="V46" s="442"/>
      <c r="W46" s="442"/>
      <c r="X46" s="442"/>
      <c r="Y46" s="442"/>
      <c r="Z46" s="442"/>
      <c r="AA46" s="442"/>
      <c r="AB46" s="442"/>
      <c r="AC46" s="443"/>
      <c r="AD46" s="438" t="s">
        <v>88</v>
      </c>
      <c r="AE46" s="438"/>
      <c r="AF46" s="438"/>
      <c r="AG46" s="438"/>
      <c r="AH46" s="438"/>
      <c r="AI46" s="438"/>
      <c r="AJ46" s="438"/>
      <c r="AK46" s="438"/>
      <c r="AL46" s="438"/>
      <c r="AM46" s="438"/>
      <c r="AN46" s="438"/>
      <c r="AO46" s="438"/>
      <c r="AP46" s="438"/>
      <c r="AQ46" s="438"/>
      <c r="AR46" s="438"/>
      <c r="AS46" s="438"/>
      <c r="AT46" s="438"/>
      <c r="AU46" s="438"/>
      <c r="AV46" s="438"/>
      <c r="AW46" s="438"/>
      <c r="AX46" s="438"/>
      <c r="AY46" s="438"/>
      <c r="AZ46" s="438"/>
      <c r="BA46" s="438"/>
      <c r="BB46" s="438"/>
      <c r="BC46" s="438"/>
      <c r="BD46" s="438"/>
      <c r="BE46" s="438" t="s">
        <v>95</v>
      </c>
      <c r="BF46" s="438"/>
      <c r="BG46" s="438"/>
      <c r="BH46" s="438"/>
      <c r="BI46" s="438"/>
      <c r="BJ46" s="438"/>
      <c r="BK46" s="438"/>
      <c r="BL46" s="438"/>
      <c r="BM46" s="438"/>
      <c r="BN46" s="438"/>
      <c r="BO46" s="438"/>
      <c r="BP46" s="438"/>
      <c r="BQ46" s="438"/>
      <c r="BR46" s="438"/>
      <c r="BS46" s="438"/>
      <c r="BT46" s="438"/>
      <c r="BU46" s="438"/>
      <c r="BV46" s="438"/>
      <c r="BW46" s="438"/>
      <c r="BX46" s="438"/>
      <c r="BY46" s="438"/>
      <c r="BZ46" s="438"/>
      <c r="CA46" s="438"/>
      <c r="CB46" s="438"/>
      <c r="CC46" s="438"/>
      <c r="CD46" s="438"/>
    </row>
    <row r="47" spans="1:172" ht="12.75" customHeight="1">
      <c r="A47" s="14"/>
      <c r="B47" s="444"/>
      <c r="C47" s="445"/>
      <c r="D47" s="445"/>
      <c r="E47" s="445"/>
      <c r="F47" s="445"/>
      <c r="G47" s="445"/>
      <c r="H47" s="445"/>
      <c r="I47" s="445"/>
      <c r="J47" s="445"/>
      <c r="K47" s="445"/>
      <c r="L47" s="445"/>
      <c r="M47" s="445"/>
      <c r="N47" s="445"/>
      <c r="O47" s="446"/>
      <c r="P47" s="444"/>
      <c r="Q47" s="445"/>
      <c r="R47" s="445"/>
      <c r="S47" s="445"/>
      <c r="T47" s="445"/>
      <c r="U47" s="445"/>
      <c r="V47" s="445"/>
      <c r="W47" s="445"/>
      <c r="X47" s="445"/>
      <c r="Y47" s="445"/>
      <c r="Z47" s="445"/>
      <c r="AA47" s="445"/>
      <c r="AB47" s="445"/>
      <c r="AC47" s="446"/>
      <c r="AD47" s="450" t="s">
        <v>89</v>
      </c>
      <c r="AE47" s="450"/>
      <c r="AF47" s="450"/>
      <c r="AG47" s="450"/>
      <c r="AH47" s="450"/>
      <c r="AI47" s="450"/>
      <c r="AJ47" s="450"/>
      <c r="AK47" s="450"/>
      <c r="AL47" s="450"/>
      <c r="AM47" s="450"/>
      <c r="AN47" s="450"/>
      <c r="AO47" s="450"/>
      <c r="AP47" s="450"/>
      <c r="AQ47" s="450"/>
      <c r="AR47" s="450"/>
      <c r="AS47" s="450"/>
      <c r="AT47" s="450"/>
      <c r="AU47" s="450"/>
      <c r="AV47" s="450"/>
      <c r="AW47" s="450"/>
      <c r="AX47" s="450"/>
      <c r="AY47" s="450"/>
      <c r="AZ47" s="450"/>
      <c r="BA47" s="450"/>
      <c r="BB47" s="450"/>
      <c r="BC47" s="450"/>
      <c r="BD47" s="450"/>
      <c r="BE47" s="438" t="s">
        <v>89</v>
      </c>
      <c r="BF47" s="438"/>
      <c r="BG47" s="438"/>
      <c r="BH47" s="438"/>
      <c r="BI47" s="438"/>
      <c r="BJ47" s="438"/>
      <c r="BK47" s="438"/>
      <c r="BL47" s="438"/>
      <c r="BM47" s="438"/>
      <c r="BN47" s="438"/>
      <c r="BO47" s="438"/>
      <c r="BP47" s="438"/>
      <c r="BQ47" s="438"/>
      <c r="BR47" s="438"/>
      <c r="BS47" s="438"/>
      <c r="BT47" s="438"/>
      <c r="BU47" s="438"/>
      <c r="BV47" s="438"/>
      <c r="BW47" s="438"/>
      <c r="BX47" s="438"/>
      <c r="BY47" s="438"/>
      <c r="BZ47" s="438"/>
      <c r="CA47" s="438"/>
      <c r="CB47" s="438"/>
      <c r="CC47" s="438"/>
      <c r="CD47" s="438"/>
      <c r="CN47" s="83"/>
      <c r="CO47" s="84"/>
      <c r="CP47" s="84"/>
      <c r="CQ47" s="84"/>
      <c r="CR47" s="84"/>
      <c r="CS47" s="84"/>
      <c r="CT47" s="84"/>
      <c r="CU47" s="84"/>
      <c r="CV47" s="84"/>
      <c r="CW47" s="84"/>
      <c r="CX47" s="84"/>
      <c r="CY47" s="84"/>
      <c r="CZ47" s="84"/>
      <c r="DA47" s="84"/>
      <c r="DB47" s="83"/>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c r="EO47" s="84"/>
      <c r="EP47" s="84"/>
      <c r="EQ47" s="84"/>
      <c r="ER47" s="84"/>
      <c r="ES47" s="84"/>
      <c r="ET47" s="84"/>
      <c r="EU47" s="84"/>
      <c r="EV47" s="84"/>
      <c r="EW47" s="84"/>
      <c r="EX47" s="84"/>
      <c r="EY47" s="84"/>
      <c r="EZ47" s="84"/>
      <c r="FA47" s="84"/>
      <c r="FB47" s="84"/>
      <c r="FC47" s="84"/>
      <c r="FD47" s="84"/>
      <c r="FE47" s="84"/>
      <c r="FF47" s="84"/>
      <c r="FG47" s="84"/>
      <c r="FH47" s="84"/>
      <c r="FI47" s="84"/>
      <c r="FJ47" s="84"/>
      <c r="FK47" s="84"/>
      <c r="FL47" s="84"/>
      <c r="FM47" s="84"/>
      <c r="FN47" s="84"/>
      <c r="FO47" s="84"/>
      <c r="FP47" s="84"/>
    </row>
    <row r="48" spans="1:172" ht="12.75" customHeight="1">
      <c r="A48" s="14"/>
      <c r="B48" s="447"/>
      <c r="C48" s="448"/>
      <c r="D48" s="448"/>
      <c r="E48" s="448"/>
      <c r="F48" s="448"/>
      <c r="G48" s="448"/>
      <c r="H48" s="448"/>
      <c r="I48" s="448"/>
      <c r="J48" s="448"/>
      <c r="K48" s="448"/>
      <c r="L48" s="448"/>
      <c r="M48" s="448"/>
      <c r="N48" s="448"/>
      <c r="O48" s="449"/>
      <c r="P48" s="447"/>
      <c r="Q48" s="448"/>
      <c r="R48" s="448"/>
      <c r="S48" s="448"/>
      <c r="T48" s="448"/>
      <c r="U48" s="448"/>
      <c r="V48" s="448"/>
      <c r="W48" s="448"/>
      <c r="X48" s="448"/>
      <c r="Y48" s="448"/>
      <c r="Z48" s="448"/>
      <c r="AA48" s="448"/>
      <c r="AB48" s="448"/>
      <c r="AC48" s="449"/>
      <c r="AD48" s="450" t="s">
        <v>90</v>
      </c>
      <c r="AE48" s="450"/>
      <c r="AF48" s="450"/>
      <c r="AG48" s="450"/>
      <c r="AH48" s="450"/>
      <c r="AI48" s="450"/>
      <c r="AJ48" s="450"/>
      <c r="AK48" s="450"/>
      <c r="AL48" s="450"/>
      <c r="AM48" s="450"/>
      <c r="AN48" s="450"/>
      <c r="AO48" s="438" t="s">
        <v>91</v>
      </c>
      <c r="AP48" s="438"/>
      <c r="AQ48" s="438"/>
      <c r="AR48" s="438"/>
      <c r="AS48" s="438"/>
      <c r="AT48" s="438"/>
      <c r="AU48" s="438"/>
      <c r="AV48" s="438"/>
      <c r="AW48" s="438"/>
      <c r="AX48" s="438"/>
      <c r="AY48" s="438"/>
      <c r="AZ48" s="438"/>
      <c r="BA48" s="438"/>
      <c r="BB48" s="438"/>
      <c r="BC48" s="438"/>
      <c r="BD48" s="438"/>
      <c r="BE48" s="438" t="s">
        <v>90</v>
      </c>
      <c r="BF48" s="438"/>
      <c r="BG48" s="438"/>
      <c r="BH48" s="438"/>
      <c r="BI48" s="438"/>
      <c r="BJ48" s="438"/>
      <c r="BK48" s="438"/>
      <c r="BL48" s="438"/>
      <c r="BM48" s="438"/>
      <c r="BN48" s="438"/>
      <c r="BO48" s="438"/>
      <c r="BP48" s="438" t="s">
        <v>91</v>
      </c>
      <c r="BQ48" s="438"/>
      <c r="BR48" s="438"/>
      <c r="BS48" s="438"/>
      <c r="BT48" s="438"/>
      <c r="BU48" s="438"/>
      <c r="BV48" s="438"/>
      <c r="BW48" s="438"/>
      <c r="BX48" s="438"/>
      <c r="BY48" s="438"/>
      <c r="BZ48" s="438"/>
      <c r="CA48" s="438"/>
      <c r="CB48" s="438"/>
      <c r="CC48" s="438"/>
      <c r="CD48" s="438"/>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c r="EN48" s="83"/>
      <c r="EO48" s="83"/>
      <c r="EP48" s="83"/>
      <c r="EQ48" s="84"/>
      <c r="ER48" s="84"/>
      <c r="ES48" s="84"/>
      <c r="ET48" s="84"/>
      <c r="EU48" s="84"/>
      <c r="EV48" s="84"/>
      <c r="EW48" s="84"/>
      <c r="EX48" s="84"/>
      <c r="EY48" s="84"/>
      <c r="EZ48" s="84"/>
      <c r="FA48" s="84"/>
      <c r="FB48" s="84"/>
      <c r="FC48" s="84"/>
      <c r="FD48" s="84"/>
      <c r="FE48" s="84"/>
      <c r="FF48" s="84"/>
      <c r="FG48" s="84"/>
      <c r="FH48" s="84"/>
      <c r="FI48" s="84"/>
      <c r="FJ48" s="84"/>
      <c r="FK48" s="84"/>
      <c r="FL48" s="84"/>
      <c r="FM48" s="84"/>
      <c r="FN48" s="84"/>
      <c r="FO48" s="84"/>
      <c r="FP48" s="84"/>
    </row>
    <row r="49" spans="1:172" ht="11.25" customHeight="1">
      <c r="A49" s="14"/>
      <c r="B49" s="474">
        <f>SUM(BV28:CB30)</f>
        <v>1019710</v>
      </c>
      <c r="C49" s="469"/>
      <c r="D49" s="469"/>
      <c r="E49" s="469"/>
      <c r="F49" s="469"/>
      <c r="G49" s="469"/>
      <c r="H49" s="469"/>
      <c r="I49" s="469"/>
      <c r="J49" s="469"/>
      <c r="K49" s="469"/>
      <c r="L49" s="469"/>
      <c r="M49" s="469"/>
      <c r="N49" s="469" t="s">
        <v>9</v>
      </c>
      <c r="O49" s="470"/>
      <c r="P49" s="475">
        <f>B49/COUNT(BV28:CB30)</f>
        <v>339903.33333333331</v>
      </c>
      <c r="Q49" s="476"/>
      <c r="R49" s="476"/>
      <c r="S49" s="476"/>
      <c r="T49" s="476"/>
      <c r="U49" s="476"/>
      <c r="V49" s="476"/>
      <c r="W49" s="476"/>
      <c r="X49" s="476"/>
      <c r="Y49" s="476"/>
      <c r="Z49" s="476"/>
      <c r="AA49" s="476"/>
      <c r="AB49" s="442" t="s">
        <v>9</v>
      </c>
      <c r="AC49" s="443"/>
      <c r="AD49" s="438">
        <f>IFERROR(VLOOKUP(P49,等級・標準報酬月額表!$A$6:$F$51,4,TRUE),)</f>
        <v>20</v>
      </c>
      <c r="AE49" s="438"/>
      <c r="AF49" s="438"/>
      <c r="AG49" s="438"/>
      <c r="AH49" s="438"/>
      <c r="AI49" s="438"/>
      <c r="AJ49" s="438"/>
      <c r="AK49" s="438"/>
      <c r="AL49" s="438"/>
      <c r="AM49" s="438"/>
      <c r="AN49" s="438"/>
      <c r="AO49" s="450">
        <f>IFERROR(VLOOKUP(P49,等級・標準報酬月額表!$A$6:$F$51,3,TRUE)/1000,)</f>
        <v>340</v>
      </c>
      <c r="AP49" s="450"/>
      <c r="AQ49" s="450"/>
      <c r="AR49" s="450"/>
      <c r="AS49" s="450"/>
      <c r="AT49" s="450"/>
      <c r="AU49" s="450"/>
      <c r="AV49" s="450"/>
      <c r="AW49" s="450"/>
      <c r="AX49" s="450"/>
      <c r="AY49" s="450"/>
      <c r="AZ49" s="450"/>
      <c r="BA49" s="451"/>
      <c r="BB49" s="437" t="s">
        <v>92</v>
      </c>
      <c r="BC49" s="438"/>
      <c r="BD49" s="438"/>
      <c r="BE49" s="452">
        <f>AD49+1</f>
        <v>21</v>
      </c>
      <c r="BF49" s="453"/>
      <c r="BG49" s="453"/>
      <c r="BH49" s="453"/>
      <c r="BI49" s="453"/>
      <c r="BJ49" s="453"/>
      <c r="BK49" s="453"/>
      <c r="BL49" s="453"/>
      <c r="BM49" s="453"/>
      <c r="BN49" s="453"/>
      <c r="BO49" s="437"/>
      <c r="BP49" s="438">
        <f>AO49</f>
        <v>340</v>
      </c>
      <c r="BQ49" s="438"/>
      <c r="BR49" s="438"/>
      <c r="BS49" s="438"/>
      <c r="BT49" s="438"/>
      <c r="BU49" s="438"/>
      <c r="BV49" s="438"/>
      <c r="BW49" s="438"/>
      <c r="BX49" s="438"/>
      <c r="BY49" s="438"/>
      <c r="BZ49" s="438"/>
      <c r="CA49" s="452"/>
      <c r="CB49" s="437" t="s">
        <v>92</v>
      </c>
      <c r="CC49" s="438"/>
      <c r="CD49" s="438"/>
      <c r="CN49" s="84"/>
      <c r="CO49" s="84"/>
      <c r="CP49" s="84"/>
      <c r="CQ49" s="84"/>
      <c r="CR49" s="84"/>
      <c r="CS49" s="84"/>
      <c r="CT49" s="84"/>
      <c r="CU49" s="84"/>
      <c r="CV49" s="84"/>
      <c r="CW49" s="84"/>
      <c r="CX49" s="84"/>
      <c r="CY49" s="84"/>
      <c r="CZ49" s="84"/>
      <c r="DA49" s="84"/>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4"/>
      <c r="EB49" s="84"/>
      <c r="EC49" s="84"/>
      <c r="ED49" s="84"/>
      <c r="EE49" s="84"/>
      <c r="EF49" s="84"/>
      <c r="EG49" s="84"/>
      <c r="EH49" s="84"/>
      <c r="EI49" s="84"/>
      <c r="EJ49" s="84"/>
      <c r="EK49" s="84"/>
      <c r="EL49" s="84"/>
      <c r="EM49" s="84"/>
      <c r="EN49" s="84"/>
      <c r="EO49" s="84"/>
      <c r="EP49" s="84"/>
      <c r="EQ49" s="84"/>
      <c r="ER49" s="84"/>
      <c r="ES49" s="84"/>
      <c r="ET49" s="84"/>
      <c r="EU49" s="84"/>
      <c r="EV49" s="84"/>
      <c r="EW49" s="84"/>
      <c r="EX49" s="84"/>
      <c r="EY49" s="84"/>
      <c r="EZ49" s="84"/>
      <c r="FA49" s="84"/>
      <c r="FB49" s="84"/>
      <c r="FC49" s="84"/>
      <c r="FD49" s="84"/>
      <c r="FE49" s="84"/>
      <c r="FF49" s="84"/>
      <c r="FG49" s="84"/>
      <c r="FH49" s="84"/>
      <c r="FI49" s="84"/>
      <c r="FJ49" s="84"/>
      <c r="FK49" s="84"/>
      <c r="FL49" s="84"/>
      <c r="FM49" s="84"/>
      <c r="FN49" s="84"/>
      <c r="FO49" s="84"/>
      <c r="FP49" s="84"/>
    </row>
    <row r="50" spans="1:172" ht="11.25" customHeight="1">
      <c r="A50" s="14"/>
      <c r="B50" s="471"/>
      <c r="C50" s="472"/>
      <c r="D50" s="472"/>
      <c r="E50" s="472"/>
      <c r="F50" s="472"/>
      <c r="G50" s="472"/>
      <c r="H50" s="472"/>
      <c r="I50" s="472"/>
      <c r="J50" s="472"/>
      <c r="K50" s="472"/>
      <c r="L50" s="472"/>
      <c r="M50" s="472"/>
      <c r="N50" s="472"/>
      <c r="O50" s="473"/>
      <c r="P50" s="477"/>
      <c r="Q50" s="478"/>
      <c r="R50" s="478"/>
      <c r="S50" s="478"/>
      <c r="T50" s="478"/>
      <c r="U50" s="478"/>
      <c r="V50" s="478"/>
      <c r="W50" s="478"/>
      <c r="X50" s="478"/>
      <c r="Y50" s="478"/>
      <c r="Z50" s="478"/>
      <c r="AA50" s="478"/>
      <c r="AB50" s="448"/>
      <c r="AC50" s="449"/>
      <c r="AD50" s="438"/>
      <c r="AE50" s="438"/>
      <c r="AF50" s="438"/>
      <c r="AG50" s="438"/>
      <c r="AH50" s="438"/>
      <c r="AI50" s="438"/>
      <c r="AJ50" s="438"/>
      <c r="AK50" s="438"/>
      <c r="AL50" s="438"/>
      <c r="AM50" s="438"/>
      <c r="AN50" s="438"/>
      <c r="AO50" s="450"/>
      <c r="AP50" s="450"/>
      <c r="AQ50" s="450"/>
      <c r="AR50" s="450"/>
      <c r="AS50" s="450"/>
      <c r="AT50" s="450"/>
      <c r="AU50" s="450"/>
      <c r="AV50" s="450"/>
      <c r="AW50" s="450"/>
      <c r="AX50" s="450"/>
      <c r="AY50" s="450"/>
      <c r="AZ50" s="450"/>
      <c r="BA50" s="451"/>
      <c r="BB50" s="437"/>
      <c r="BC50" s="438"/>
      <c r="BD50" s="438"/>
      <c r="BE50" s="452">
        <f>AD49</f>
        <v>20</v>
      </c>
      <c r="BF50" s="453"/>
      <c r="BG50" s="453"/>
      <c r="BH50" s="453"/>
      <c r="BI50" s="453"/>
      <c r="BJ50" s="453"/>
      <c r="BK50" s="453"/>
      <c r="BL50" s="453"/>
      <c r="BM50" s="453"/>
      <c r="BN50" s="453"/>
      <c r="BO50" s="437"/>
      <c r="BP50" s="438"/>
      <c r="BQ50" s="438"/>
      <c r="BR50" s="438"/>
      <c r="BS50" s="438"/>
      <c r="BT50" s="438"/>
      <c r="BU50" s="438"/>
      <c r="BV50" s="438"/>
      <c r="BW50" s="438"/>
      <c r="BX50" s="438"/>
      <c r="BY50" s="438"/>
      <c r="BZ50" s="438"/>
      <c r="CA50" s="452"/>
      <c r="CB50" s="437"/>
      <c r="CC50" s="438"/>
      <c r="CD50" s="438"/>
      <c r="CN50" s="84"/>
      <c r="CO50" s="84"/>
      <c r="CP50" s="84"/>
      <c r="CQ50" s="84"/>
      <c r="CR50" s="84"/>
      <c r="CS50" s="84"/>
      <c r="CT50" s="84"/>
      <c r="CU50" s="84"/>
      <c r="CV50" s="84"/>
      <c r="CW50" s="84"/>
      <c r="CX50" s="84"/>
      <c r="CY50" s="84"/>
      <c r="CZ50" s="84"/>
      <c r="DA50" s="84"/>
      <c r="DB50" s="83"/>
      <c r="DC50" s="83"/>
      <c r="DD50" s="83"/>
      <c r="DE50" s="83"/>
      <c r="DF50" s="83"/>
      <c r="DG50" s="83"/>
      <c r="DH50" s="83"/>
      <c r="DI50" s="83"/>
      <c r="DJ50" s="83"/>
      <c r="DK50" s="83"/>
      <c r="DL50" s="83"/>
      <c r="DM50" s="83"/>
      <c r="DN50" s="83"/>
      <c r="DO50" s="83"/>
      <c r="DP50" s="84"/>
      <c r="DQ50" s="84"/>
      <c r="DR50" s="84"/>
      <c r="DS50" s="84"/>
      <c r="DT50" s="84"/>
      <c r="DU50" s="84"/>
      <c r="DV50" s="84"/>
      <c r="DW50" s="84"/>
      <c r="DX50" s="84"/>
      <c r="DY50" s="84"/>
      <c r="DZ50" s="84"/>
      <c r="EA50" s="83"/>
      <c r="EB50" s="83"/>
      <c r="EC50" s="83"/>
      <c r="ED50" s="83"/>
      <c r="EE50" s="83"/>
      <c r="EF50" s="83"/>
      <c r="EG50" s="83"/>
      <c r="EH50" s="83"/>
      <c r="EI50" s="83"/>
      <c r="EJ50" s="83"/>
      <c r="EK50" s="83"/>
      <c r="EL50" s="83"/>
      <c r="EM50" s="83"/>
      <c r="EN50" s="84"/>
      <c r="EO50" s="84"/>
      <c r="EP50" s="84"/>
      <c r="EQ50" s="84"/>
      <c r="ER50" s="84"/>
      <c r="ES50" s="84"/>
      <c r="ET50" s="84"/>
      <c r="EU50" s="84"/>
      <c r="EV50" s="84"/>
      <c r="EW50" s="84"/>
      <c r="EX50" s="84"/>
      <c r="EY50" s="84"/>
      <c r="EZ50" s="84"/>
      <c r="FA50" s="84"/>
      <c r="FB50" s="84"/>
      <c r="FC50" s="84"/>
      <c r="FD50" s="84"/>
      <c r="FE50" s="84"/>
      <c r="FF50" s="84"/>
      <c r="FG50" s="84"/>
      <c r="FH50" s="84"/>
      <c r="FI50" s="84"/>
      <c r="FJ50" s="84"/>
      <c r="FK50" s="84"/>
      <c r="FL50" s="84"/>
      <c r="FM50" s="84"/>
      <c r="FN50" s="84"/>
      <c r="FO50" s="84"/>
      <c r="FP50" s="84"/>
    </row>
    <row r="51" spans="1:172" ht="3.75" customHeight="1">
      <c r="A51" s="14"/>
      <c r="B51" s="91"/>
      <c r="C51" s="91"/>
      <c r="D51" s="91"/>
      <c r="E51" s="91"/>
      <c r="F51" s="91"/>
      <c r="G51" s="91"/>
      <c r="H51" s="91"/>
      <c r="I51" s="91"/>
      <c r="J51" s="91"/>
      <c r="K51" s="91"/>
      <c r="L51" s="91"/>
      <c r="M51" s="91"/>
      <c r="N51" s="91"/>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2"/>
      <c r="BR51" s="92"/>
      <c r="BS51" s="92"/>
      <c r="BT51" s="92"/>
      <c r="BU51" s="92"/>
      <c r="BV51" s="92"/>
      <c r="BW51" s="92"/>
      <c r="BX51" s="92"/>
      <c r="BY51" s="92"/>
      <c r="BZ51" s="92"/>
      <c r="CA51" s="92"/>
      <c r="CB51" s="92"/>
      <c r="CC51" s="92"/>
      <c r="CD51" s="92"/>
      <c r="CN51" s="93"/>
      <c r="CO51" s="93"/>
      <c r="CP51" s="93"/>
      <c r="CQ51" s="93"/>
      <c r="CR51" s="93"/>
      <c r="CS51" s="93"/>
      <c r="CT51" s="93"/>
      <c r="CU51" s="93"/>
      <c r="CV51" s="93"/>
      <c r="CW51" s="93"/>
      <c r="CX51" s="93"/>
      <c r="CY51" s="93"/>
      <c r="CZ51" s="93"/>
      <c r="DA51" s="93"/>
      <c r="DB51" s="93"/>
      <c r="DC51" s="93"/>
      <c r="DD51" s="93"/>
      <c r="DE51" s="93"/>
      <c r="DF51" s="93"/>
      <c r="DG51" s="93"/>
      <c r="DH51" s="93"/>
      <c r="DI51" s="93"/>
      <c r="DJ51" s="93"/>
      <c r="DK51" s="93"/>
      <c r="DL51" s="93"/>
      <c r="DM51" s="93"/>
      <c r="DN51" s="93"/>
      <c r="DO51" s="93"/>
      <c r="DP51" s="93"/>
      <c r="DQ51" s="93"/>
      <c r="DR51" s="93"/>
      <c r="DS51" s="93"/>
      <c r="DT51" s="93"/>
      <c r="DU51" s="93"/>
      <c r="DV51" s="93"/>
      <c r="DW51" s="93"/>
      <c r="DX51" s="93"/>
      <c r="DY51" s="93"/>
      <c r="DZ51" s="93"/>
      <c r="EA51" s="93"/>
      <c r="EB51" s="93"/>
      <c r="EC51" s="93"/>
      <c r="ED51" s="93"/>
      <c r="EE51" s="93"/>
      <c r="EF51" s="93"/>
      <c r="EG51" s="93"/>
      <c r="EH51" s="93"/>
      <c r="EI51" s="93"/>
      <c r="EJ51" s="93"/>
      <c r="EK51" s="93"/>
      <c r="EL51" s="93"/>
      <c r="EM51" s="93"/>
      <c r="EN51" s="93"/>
      <c r="EO51" s="93"/>
      <c r="EP51" s="93"/>
      <c r="EQ51" s="93"/>
      <c r="ER51" s="93"/>
      <c r="ES51" s="93"/>
      <c r="ET51" s="93"/>
      <c r="EU51" s="93"/>
      <c r="EV51" s="93"/>
      <c r="EW51" s="93"/>
      <c r="EX51" s="93"/>
      <c r="EY51" s="93"/>
      <c r="EZ51" s="93"/>
      <c r="FA51" s="93"/>
      <c r="FB51" s="93"/>
      <c r="FC51" s="93"/>
      <c r="FD51" s="93"/>
      <c r="FE51" s="93"/>
      <c r="FF51" s="93"/>
      <c r="FG51" s="93"/>
      <c r="FH51" s="93"/>
      <c r="FI51" s="93"/>
      <c r="FJ51" s="93"/>
      <c r="FK51" s="93"/>
      <c r="FL51" s="93"/>
      <c r="FM51" s="93"/>
      <c r="FN51" s="93"/>
      <c r="FO51" s="93"/>
      <c r="FP51" s="93"/>
    </row>
    <row r="52" spans="1:172" ht="3.75" customHeight="1">
      <c r="A52" s="14"/>
      <c r="B52" s="92"/>
      <c r="C52" s="92"/>
      <c r="D52" s="92"/>
      <c r="E52" s="92"/>
      <c r="F52" s="92"/>
      <c r="G52" s="92"/>
      <c r="H52" s="92"/>
      <c r="I52" s="92"/>
      <c r="J52" s="92"/>
      <c r="K52" s="92"/>
      <c r="L52" s="92"/>
      <c r="M52" s="92"/>
      <c r="N52" s="92"/>
      <c r="O52" s="92"/>
      <c r="P52" s="92"/>
      <c r="Q52" s="92"/>
      <c r="R52" s="92"/>
      <c r="S52" s="92"/>
      <c r="T52" s="92"/>
      <c r="U52" s="92"/>
      <c r="V52" s="94"/>
      <c r="W52" s="94"/>
      <c r="X52" s="94"/>
      <c r="Y52" s="94"/>
      <c r="Z52" s="94"/>
      <c r="AA52" s="94"/>
      <c r="AB52" s="94"/>
      <c r="AC52" s="94"/>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92"/>
    </row>
    <row r="53" spans="1:172" ht="12.75" customHeight="1">
      <c r="A53" s="14"/>
      <c r="B53" s="450" t="s">
        <v>98</v>
      </c>
      <c r="C53" s="438"/>
      <c r="D53" s="438"/>
      <c r="E53" s="438"/>
      <c r="F53" s="438"/>
      <c r="G53" s="438"/>
      <c r="H53" s="438"/>
      <c r="I53" s="438"/>
      <c r="J53" s="438"/>
      <c r="K53" s="438"/>
      <c r="L53" s="468" t="s">
        <v>99</v>
      </c>
      <c r="M53" s="469"/>
      <c r="N53" s="469"/>
      <c r="O53" s="469"/>
      <c r="P53" s="469"/>
      <c r="Q53" s="469"/>
      <c r="R53" s="469"/>
      <c r="S53" s="469"/>
      <c r="T53" s="469"/>
      <c r="U53" s="469"/>
      <c r="V53" s="469"/>
      <c r="W53" s="469"/>
      <c r="X53" s="469"/>
      <c r="Y53" s="469"/>
      <c r="Z53" s="469"/>
      <c r="AA53" s="469"/>
      <c r="AB53" s="469"/>
      <c r="AC53" s="470"/>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2"/>
      <c r="CB53" s="92"/>
      <c r="CC53" s="92"/>
      <c r="CD53" s="92"/>
    </row>
    <row r="54" spans="1:172" ht="12.75" customHeight="1">
      <c r="A54" s="14"/>
      <c r="B54" s="438"/>
      <c r="C54" s="438"/>
      <c r="D54" s="438"/>
      <c r="E54" s="438"/>
      <c r="F54" s="438"/>
      <c r="G54" s="438"/>
      <c r="H54" s="438"/>
      <c r="I54" s="438"/>
      <c r="J54" s="438"/>
      <c r="K54" s="438"/>
      <c r="L54" s="471"/>
      <c r="M54" s="472"/>
      <c r="N54" s="472"/>
      <c r="O54" s="472"/>
      <c r="P54" s="472"/>
      <c r="Q54" s="472"/>
      <c r="R54" s="472"/>
      <c r="S54" s="472"/>
      <c r="T54" s="472"/>
      <c r="U54" s="472"/>
      <c r="V54" s="472"/>
      <c r="W54" s="472"/>
      <c r="X54" s="472"/>
      <c r="Y54" s="472"/>
      <c r="Z54" s="472"/>
      <c r="AA54" s="472"/>
      <c r="AB54" s="472"/>
      <c r="AC54" s="473"/>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U54" s="92"/>
      <c r="BV54" s="92"/>
      <c r="BW54" s="92"/>
      <c r="BX54" s="92"/>
      <c r="BY54" s="92"/>
      <c r="BZ54" s="92"/>
      <c r="CA54" s="92"/>
      <c r="CB54" s="92"/>
      <c r="CC54" s="92"/>
      <c r="CD54" s="92"/>
    </row>
    <row r="55" spans="1:172" ht="17.25" customHeight="1">
      <c r="A55" s="14"/>
      <c r="B55" s="465" t="str">
        <f>IF(ABS(AD49-AD42)&gt;1,"○","×")</f>
        <v>○</v>
      </c>
      <c r="C55" s="465"/>
      <c r="D55" s="465"/>
      <c r="E55" s="465"/>
      <c r="F55" s="465"/>
      <c r="G55" s="465"/>
      <c r="H55" s="465"/>
      <c r="I55" s="465"/>
      <c r="J55" s="465"/>
      <c r="K55" s="465"/>
      <c r="L55" s="466">
        <f>IF(ABS(AD49-AD42)&gt;1,P42,"×")</f>
        <v>299914.33333333331</v>
      </c>
      <c r="M55" s="466"/>
      <c r="N55" s="466"/>
      <c r="O55" s="466"/>
      <c r="P55" s="466"/>
      <c r="Q55" s="466"/>
      <c r="R55" s="466"/>
      <c r="S55" s="466"/>
      <c r="T55" s="466"/>
      <c r="U55" s="466"/>
      <c r="V55" s="466"/>
      <c r="W55" s="466"/>
      <c r="X55" s="466"/>
      <c r="Y55" s="466"/>
      <c r="Z55" s="466"/>
      <c r="AA55" s="467"/>
      <c r="AB55" s="437" t="s">
        <v>9</v>
      </c>
      <c r="AC55" s="438"/>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row>
    <row r="56" spans="1:172" ht="7.5" customHeight="1">
      <c r="A56" s="14"/>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row>
    <row r="57" spans="1:172" ht="11.25" customHeight="1">
      <c r="A57" s="14"/>
      <c r="B57" s="95"/>
      <c r="C57" s="96" t="s">
        <v>100</v>
      </c>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7"/>
      <c r="AU57" s="97"/>
      <c r="AV57" s="97"/>
      <c r="AW57" s="97"/>
      <c r="AX57" s="97"/>
      <c r="AY57" s="97"/>
      <c r="AZ57" s="97"/>
      <c r="BA57" s="97"/>
      <c r="BB57" s="97"/>
      <c r="BC57" s="97"/>
      <c r="BD57" s="97"/>
      <c r="BE57" s="97"/>
      <c r="BF57" s="97"/>
      <c r="BG57" s="98"/>
      <c r="BH57" s="98"/>
      <c r="BI57" s="98"/>
      <c r="BJ57" s="98"/>
      <c r="BK57" s="98"/>
      <c r="BL57" s="98"/>
      <c r="BM57" s="98"/>
      <c r="BN57" s="98"/>
      <c r="BO57" s="98"/>
      <c r="BP57" s="98"/>
      <c r="BQ57" s="98"/>
      <c r="BR57" s="98"/>
      <c r="BS57" s="98"/>
      <c r="BT57" s="98"/>
      <c r="BU57" s="98"/>
      <c r="BV57" s="98"/>
      <c r="BW57" s="98"/>
      <c r="BX57" s="98"/>
      <c r="BY57" s="98"/>
      <c r="BZ57" s="98"/>
      <c r="CA57" s="98"/>
      <c r="CB57" s="98"/>
      <c r="CC57" s="98"/>
      <c r="CD57" s="99"/>
    </row>
    <row r="58" spans="1:172" ht="3.75" customHeight="1">
      <c r="A58" s="14"/>
      <c r="B58" s="100"/>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93"/>
      <c r="AA58" s="93"/>
      <c r="AB58" s="93"/>
      <c r="AC58" s="93"/>
      <c r="AD58" s="93"/>
      <c r="AE58" s="93"/>
      <c r="AF58" s="93"/>
      <c r="AG58" s="93"/>
      <c r="AH58" s="93"/>
      <c r="AI58" s="93"/>
      <c r="AJ58" s="93"/>
      <c r="AK58" s="93"/>
      <c r="AL58" s="93"/>
      <c r="AM58" s="93"/>
      <c r="AN58" s="93"/>
      <c r="AO58" s="93"/>
      <c r="AP58" s="93"/>
      <c r="AQ58" s="93"/>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1"/>
      <c r="BR58" s="101"/>
      <c r="BS58" s="101"/>
      <c r="BT58" s="101"/>
      <c r="BU58" s="101"/>
      <c r="BV58" s="101"/>
      <c r="BW58" s="101"/>
      <c r="BX58" s="101"/>
      <c r="BY58" s="101"/>
      <c r="BZ58" s="101"/>
      <c r="CA58" s="101"/>
      <c r="CB58" s="101"/>
      <c r="CC58" s="101"/>
      <c r="CD58" s="102"/>
    </row>
    <row r="59" spans="1:172" ht="10.5" customHeight="1">
      <c r="A59" s="103"/>
      <c r="B59" s="104" t="s">
        <v>101</v>
      </c>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5"/>
      <c r="BR59" s="105"/>
      <c r="BS59" s="105"/>
      <c r="BT59" s="105"/>
      <c r="BU59" s="105"/>
      <c r="BV59" s="105"/>
      <c r="BW59" s="105"/>
      <c r="BX59" s="105"/>
      <c r="BY59" s="105"/>
      <c r="BZ59" s="105"/>
      <c r="CA59" s="105"/>
      <c r="CB59" s="105"/>
      <c r="CC59" s="105"/>
      <c r="CD59" s="106"/>
      <c r="CE59" s="105"/>
      <c r="CF59" s="105"/>
      <c r="CG59" s="105"/>
      <c r="CH59" s="93"/>
      <c r="CI59" s="93"/>
    </row>
    <row r="60" spans="1:172" ht="10.5" customHeight="1">
      <c r="A60" s="103"/>
      <c r="B60" s="104" t="s">
        <v>102</v>
      </c>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6"/>
      <c r="CE60" s="105"/>
      <c r="CF60" s="105"/>
      <c r="CG60" s="105"/>
      <c r="CH60" s="93"/>
      <c r="CI60" s="93"/>
    </row>
    <row r="61" spans="1:172" ht="10.5" customHeight="1">
      <c r="A61" s="103"/>
      <c r="B61" s="104"/>
      <c r="C61" s="105" t="s">
        <v>103</v>
      </c>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105"/>
      <c r="BB61" s="105"/>
      <c r="BC61" s="105"/>
      <c r="BD61" s="105"/>
      <c r="BE61" s="105"/>
      <c r="BF61" s="105"/>
      <c r="BG61" s="105"/>
      <c r="BH61" s="105"/>
      <c r="BI61" s="105"/>
      <c r="BJ61" s="105"/>
      <c r="BK61" s="105"/>
      <c r="BL61" s="105"/>
      <c r="BM61" s="105"/>
      <c r="BN61" s="105"/>
      <c r="BO61" s="105"/>
      <c r="BP61" s="105"/>
      <c r="BQ61" s="105"/>
      <c r="BR61" s="105"/>
      <c r="BS61" s="105"/>
      <c r="BT61" s="105"/>
      <c r="BU61" s="105"/>
      <c r="BV61" s="105"/>
      <c r="BW61" s="105"/>
      <c r="BX61" s="105"/>
      <c r="BY61" s="105"/>
      <c r="BZ61" s="105"/>
      <c r="CA61" s="105"/>
      <c r="CB61" s="105"/>
      <c r="CC61" s="105"/>
      <c r="CD61" s="106"/>
      <c r="CE61" s="105"/>
      <c r="CF61" s="105"/>
      <c r="CG61" s="105"/>
      <c r="CH61" s="93"/>
      <c r="CI61" s="93"/>
    </row>
    <row r="62" spans="1:172" ht="10.5" customHeight="1">
      <c r="A62" s="103"/>
      <c r="B62" s="104" t="s">
        <v>104</v>
      </c>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6"/>
      <c r="CE62" s="105"/>
      <c r="CF62" s="105"/>
      <c r="CG62" s="105"/>
      <c r="CH62" s="93"/>
      <c r="CI62" s="93"/>
    </row>
    <row r="63" spans="1:172" ht="10.5" customHeight="1">
      <c r="A63" s="103"/>
      <c r="B63" s="104"/>
      <c r="C63" s="105" t="s">
        <v>105</v>
      </c>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5"/>
      <c r="BR63" s="105"/>
      <c r="BS63" s="105"/>
      <c r="BT63" s="105"/>
      <c r="BU63" s="105"/>
      <c r="BV63" s="105"/>
      <c r="BW63" s="105"/>
      <c r="BX63" s="105"/>
      <c r="BY63" s="105"/>
      <c r="BZ63" s="105"/>
      <c r="CA63" s="105"/>
      <c r="CB63" s="105"/>
      <c r="CC63" s="105"/>
      <c r="CD63" s="106"/>
      <c r="CE63" s="105"/>
      <c r="CF63" s="105"/>
      <c r="CG63" s="105"/>
      <c r="CH63" s="93"/>
      <c r="CI63" s="93"/>
    </row>
    <row r="64" spans="1:172" ht="10.5" customHeight="1">
      <c r="A64" s="103"/>
      <c r="B64" s="104"/>
      <c r="C64" s="105" t="s">
        <v>106</v>
      </c>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5"/>
      <c r="BR64" s="105"/>
      <c r="BS64" s="105"/>
      <c r="BT64" s="105"/>
      <c r="BU64" s="105"/>
      <c r="BV64" s="105"/>
      <c r="BW64" s="105"/>
      <c r="BX64" s="105"/>
      <c r="BY64" s="105"/>
      <c r="BZ64" s="105"/>
      <c r="CA64" s="105"/>
      <c r="CB64" s="105"/>
      <c r="CC64" s="105"/>
      <c r="CD64" s="106"/>
      <c r="CE64" s="105"/>
      <c r="CF64" s="105"/>
      <c r="CG64" s="105"/>
      <c r="CH64" s="93"/>
      <c r="CI64" s="93"/>
    </row>
    <row r="65" spans="1:87" ht="10.5" customHeight="1">
      <c r="A65" s="103"/>
      <c r="B65" s="104" t="s">
        <v>107</v>
      </c>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5"/>
      <c r="BQ65" s="105"/>
      <c r="BR65" s="105"/>
      <c r="BS65" s="105"/>
      <c r="BT65" s="105"/>
      <c r="BU65" s="105"/>
      <c r="BV65" s="105"/>
      <c r="BW65" s="105"/>
      <c r="BX65" s="105"/>
      <c r="BY65" s="105"/>
      <c r="BZ65" s="105"/>
      <c r="CA65" s="105"/>
      <c r="CB65" s="105"/>
      <c r="CC65" s="105"/>
      <c r="CD65" s="106"/>
      <c r="CE65" s="107"/>
      <c r="CF65" s="108"/>
      <c r="CG65" s="108"/>
      <c r="CH65" s="109"/>
      <c r="CI65" s="109"/>
    </row>
    <row r="66" spans="1:87" ht="10.5" customHeight="1">
      <c r="A66" s="103"/>
      <c r="B66" s="104"/>
      <c r="C66" s="105" t="s">
        <v>108</v>
      </c>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105"/>
      <c r="BL66" s="105"/>
      <c r="BM66" s="105"/>
      <c r="BN66" s="105"/>
      <c r="BO66" s="105"/>
      <c r="BP66" s="105"/>
      <c r="BQ66" s="105"/>
      <c r="BR66" s="105"/>
      <c r="BS66" s="105"/>
      <c r="BT66" s="105"/>
      <c r="BU66" s="105"/>
      <c r="BV66" s="105"/>
      <c r="BW66" s="105"/>
      <c r="BX66" s="105"/>
      <c r="BY66" s="105"/>
      <c r="BZ66" s="105"/>
      <c r="CA66" s="105"/>
      <c r="CB66" s="105"/>
      <c r="CC66" s="105"/>
      <c r="CD66" s="106"/>
      <c r="CE66" s="107"/>
      <c r="CF66" s="108"/>
      <c r="CG66" s="108"/>
      <c r="CH66" s="109"/>
      <c r="CI66" s="109"/>
    </row>
    <row r="67" spans="1:87" ht="10.5" customHeight="1">
      <c r="A67" s="103"/>
      <c r="B67" s="104" t="s">
        <v>109</v>
      </c>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c r="AY67" s="105"/>
      <c r="AZ67" s="105"/>
      <c r="BA67" s="105"/>
      <c r="BB67" s="105"/>
      <c r="BC67" s="105"/>
      <c r="BD67" s="105"/>
      <c r="BE67" s="105"/>
      <c r="BF67" s="105"/>
      <c r="BG67" s="105"/>
      <c r="BH67" s="105"/>
      <c r="BI67" s="105"/>
      <c r="BJ67" s="105"/>
      <c r="BK67" s="105"/>
      <c r="BL67" s="105"/>
      <c r="BM67" s="105"/>
      <c r="BN67" s="105"/>
      <c r="BO67" s="105"/>
      <c r="BP67" s="105"/>
      <c r="BQ67" s="105"/>
      <c r="BR67" s="105"/>
      <c r="BS67" s="105"/>
      <c r="BT67" s="105"/>
      <c r="BU67" s="105"/>
      <c r="BV67" s="105"/>
      <c r="BW67" s="105"/>
      <c r="BX67" s="105"/>
      <c r="BY67" s="105"/>
      <c r="BZ67" s="105"/>
      <c r="CA67" s="105"/>
      <c r="CB67" s="105"/>
      <c r="CC67" s="105"/>
      <c r="CD67" s="106"/>
      <c r="CE67" s="107"/>
      <c r="CF67" s="108"/>
      <c r="CG67" s="108"/>
      <c r="CH67" s="109"/>
      <c r="CI67" s="109"/>
    </row>
    <row r="68" spans="1:87" ht="10.5" customHeight="1">
      <c r="A68" s="103"/>
      <c r="B68" s="104"/>
      <c r="C68" s="105" t="s">
        <v>110</v>
      </c>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c r="BN68" s="105"/>
      <c r="BO68" s="105"/>
      <c r="BP68" s="105"/>
      <c r="BQ68" s="105"/>
      <c r="BR68" s="105"/>
      <c r="BS68" s="105"/>
      <c r="BT68" s="105"/>
      <c r="BU68" s="105"/>
      <c r="BV68" s="105"/>
      <c r="BW68" s="105"/>
      <c r="BX68" s="105"/>
      <c r="BY68" s="105"/>
      <c r="BZ68" s="105"/>
      <c r="CA68" s="105"/>
      <c r="CB68" s="105"/>
      <c r="CC68" s="105"/>
      <c r="CD68" s="106"/>
      <c r="CE68" s="107"/>
      <c r="CF68" s="108"/>
      <c r="CG68" s="108"/>
      <c r="CH68" s="109"/>
      <c r="CI68" s="109"/>
    </row>
    <row r="69" spans="1:87" ht="10.5" customHeight="1">
      <c r="A69" s="103"/>
      <c r="B69" s="104" t="s">
        <v>111</v>
      </c>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c r="BB69" s="105"/>
      <c r="BC69" s="105"/>
      <c r="BD69" s="105"/>
      <c r="BE69" s="105"/>
      <c r="BF69" s="105"/>
      <c r="BG69" s="105"/>
      <c r="BH69" s="105"/>
      <c r="BI69" s="105"/>
      <c r="BJ69" s="105"/>
      <c r="BK69" s="105"/>
      <c r="BL69" s="105"/>
      <c r="BM69" s="105"/>
      <c r="BN69" s="105"/>
      <c r="BO69" s="105"/>
      <c r="BP69" s="105"/>
      <c r="BQ69" s="105"/>
      <c r="BR69" s="105"/>
      <c r="BS69" s="105"/>
      <c r="BT69" s="105"/>
      <c r="BU69" s="105"/>
      <c r="BV69" s="105"/>
      <c r="BW69" s="105"/>
      <c r="BX69" s="105"/>
      <c r="BY69" s="105"/>
      <c r="BZ69" s="105"/>
      <c r="CA69" s="105"/>
      <c r="CB69" s="105"/>
      <c r="CC69" s="105"/>
      <c r="CD69" s="106"/>
      <c r="CE69" s="107"/>
      <c r="CF69" s="108"/>
      <c r="CG69" s="108"/>
      <c r="CH69" s="109"/>
      <c r="CI69" s="109"/>
    </row>
    <row r="70" spans="1:87" ht="3.75" customHeight="1">
      <c r="A70" s="103"/>
      <c r="B70" s="110"/>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1"/>
      <c r="BR70" s="111"/>
      <c r="BS70" s="111"/>
      <c r="BT70" s="111"/>
      <c r="BU70" s="111"/>
      <c r="BV70" s="111"/>
      <c r="BW70" s="111"/>
      <c r="BX70" s="111"/>
      <c r="BY70" s="111"/>
      <c r="BZ70" s="111"/>
      <c r="CA70" s="111"/>
      <c r="CB70" s="111"/>
      <c r="CC70" s="111"/>
      <c r="CD70" s="112"/>
      <c r="CE70" s="107"/>
      <c r="CF70" s="108"/>
      <c r="CG70" s="108"/>
      <c r="CH70" s="109"/>
      <c r="CI70" s="109"/>
    </row>
    <row r="71" spans="1:87" ht="6" customHeight="1">
      <c r="A71" s="103"/>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79"/>
      <c r="BR71" s="79"/>
      <c r="BS71" s="79"/>
      <c r="BT71" s="79"/>
      <c r="BU71" s="79"/>
      <c r="BV71" s="79"/>
      <c r="BW71" s="79"/>
      <c r="BX71" s="79"/>
      <c r="BY71" s="79"/>
      <c r="BZ71" s="79"/>
      <c r="CA71" s="79"/>
      <c r="CB71" s="79"/>
      <c r="CC71" s="79"/>
      <c r="CD71" s="79"/>
      <c r="CE71" s="107"/>
      <c r="CF71" s="108"/>
      <c r="CG71" s="108"/>
      <c r="CH71" s="109"/>
      <c r="CI71" s="109"/>
    </row>
    <row r="72" spans="1:87" ht="9.75" customHeight="1" thickBot="1">
      <c r="B72" s="76" t="s">
        <v>112</v>
      </c>
      <c r="C72" s="113"/>
      <c r="D72" s="113"/>
      <c r="E72" s="113"/>
      <c r="F72" s="113"/>
      <c r="G72" s="113"/>
      <c r="H72" s="113"/>
      <c r="I72" s="113"/>
      <c r="J72" s="113"/>
      <c r="K72" s="113"/>
      <c r="L72" s="113"/>
      <c r="M72" s="113"/>
    </row>
    <row r="73" spans="1:87" ht="14.25" thickTop="1">
      <c r="B73" s="114"/>
      <c r="C73" s="115"/>
      <c r="D73" s="116" t="s">
        <v>113</v>
      </c>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c r="CA73" s="115"/>
      <c r="CB73" s="115"/>
      <c r="CC73" s="115"/>
      <c r="CD73" s="117"/>
    </row>
    <row r="74" spans="1:87" ht="11.25" customHeight="1">
      <c r="B74" s="118"/>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191"/>
      <c r="AP74" s="191"/>
      <c r="AQ74" s="191"/>
      <c r="AR74" s="191"/>
      <c r="AS74" s="191"/>
      <c r="AT74" s="191"/>
      <c r="AU74" s="191"/>
      <c r="AV74" s="191"/>
      <c r="AW74" s="191"/>
      <c r="AX74" s="191"/>
      <c r="AY74" s="191"/>
      <c r="AZ74" s="191"/>
      <c r="BA74" s="463" t="s">
        <v>137</v>
      </c>
      <c r="BB74" s="463"/>
      <c r="BC74" s="463"/>
      <c r="BD74" s="463"/>
      <c r="BE74" s="463"/>
      <c r="BF74" s="463"/>
      <c r="BG74" s="463"/>
      <c r="BH74" s="463"/>
      <c r="BI74" s="463"/>
      <c r="BJ74" s="463"/>
      <c r="BK74" s="463"/>
      <c r="BL74" s="463"/>
      <c r="BM74" s="463"/>
      <c r="BN74" s="463"/>
      <c r="BO74" s="463"/>
      <c r="BP74" s="463"/>
      <c r="BQ74" s="463"/>
      <c r="BR74" s="463"/>
      <c r="BS74" s="463"/>
      <c r="BT74" s="463"/>
      <c r="BU74" s="463"/>
      <c r="BV74" s="191"/>
      <c r="BW74" s="191"/>
      <c r="BX74" s="191"/>
      <c r="BY74" s="191"/>
      <c r="BZ74" s="191"/>
      <c r="CA74" s="191"/>
      <c r="CB74" s="191"/>
      <c r="CC74" s="191"/>
      <c r="CD74" s="192"/>
    </row>
    <row r="75" spans="1:87" ht="14.25" customHeight="1">
      <c r="B75" s="118"/>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193" t="s">
        <v>114</v>
      </c>
      <c r="AP75" s="193"/>
      <c r="AQ75" s="193"/>
      <c r="AR75" s="193"/>
      <c r="AS75" s="193"/>
      <c r="AT75" s="193"/>
      <c r="AU75" s="193"/>
      <c r="AV75" s="193"/>
      <c r="AW75" s="193"/>
      <c r="AX75" s="193"/>
      <c r="AY75" s="193"/>
      <c r="AZ75" s="193"/>
      <c r="BA75" s="464"/>
      <c r="BB75" s="464"/>
      <c r="BC75" s="464"/>
      <c r="BD75" s="464"/>
      <c r="BE75" s="464"/>
      <c r="BF75" s="464"/>
      <c r="BG75" s="464"/>
      <c r="BH75" s="464"/>
      <c r="BI75" s="464"/>
      <c r="BJ75" s="464"/>
      <c r="BK75" s="464"/>
      <c r="BL75" s="464"/>
      <c r="BM75" s="464"/>
      <c r="BN75" s="464"/>
      <c r="BO75" s="464"/>
      <c r="BP75" s="464"/>
      <c r="BQ75" s="464"/>
      <c r="BR75" s="464"/>
      <c r="BS75" s="464"/>
      <c r="BT75" s="464"/>
      <c r="BU75" s="464"/>
      <c r="BV75" s="193"/>
      <c r="BW75" s="193"/>
      <c r="BX75" s="193"/>
      <c r="BY75" s="193"/>
      <c r="BZ75" s="193"/>
      <c r="CA75" s="193" t="s">
        <v>115</v>
      </c>
      <c r="CB75" s="193"/>
      <c r="CC75" s="193"/>
      <c r="CD75" s="192"/>
    </row>
    <row r="76" spans="1:87" ht="3.75" customHeight="1" thickBot="1">
      <c r="B76" s="120"/>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2"/>
      <c r="AP76" s="122"/>
      <c r="AQ76" s="122"/>
      <c r="AR76" s="122"/>
      <c r="AS76" s="122"/>
      <c r="AT76" s="122"/>
      <c r="AU76" s="122"/>
      <c r="AV76" s="122"/>
      <c r="AW76" s="122"/>
      <c r="AX76" s="122"/>
      <c r="AY76" s="122"/>
      <c r="AZ76" s="122"/>
      <c r="BA76" s="122"/>
      <c r="BB76" s="122"/>
      <c r="BC76" s="122"/>
      <c r="BD76" s="122"/>
      <c r="BE76" s="122"/>
      <c r="BF76" s="122"/>
      <c r="BG76" s="122"/>
      <c r="BH76" s="122"/>
      <c r="BI76" s="122"/>
      <c r="BJ76" s="122"/>
      <c r="BK76" s="122"/>
      <c r="BL76" s="122"/>
      <c r="BM76" s="122"/>
      <c r="BN76" s="122"/>
      <c r="BO76" s="122"/>
      <c r="BP76" s="122"/>
      <c r="BQ76" s="122"/>
      <c r="BR76" s="122"/>
      <c r="BS76" s="122"/>
      <c r="BT76" s="122"/>
      <c r="BU76" s="122"/>
      <c r="BV76" s="122"/>
      <c r="BW76" s="122"/>
      <c r="BX76" s="122"/>
      <c r="BY76" s="122"/>
      <c r="BZ76" s="122"/>
      <c r="CA76" s="122"/>
      <c r="CB76" s="122"/>
      <c r="CC76" s="122"/>
      <c r="CD76" s="123"/>
    </row>
    <row r="77" spans="1:87" ht="4.5" customHeight="1" thickTop="1" thickBot="1"/>
    <row r="78" spans="1:87">
      <c r="B78" s="124" t="s">
        <v>116</v>
      </c>
      <c r="C78" s="125"/>
      <c r="D78" s="125"/>
      <c r="E78" s="125"/>
      <c r="F78" s="125"/>
      <c r="G78" s="126"/>
      <c r="H78" s="126"/>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7"/>
      <c r="BI78" s="127"/>
      <c r="BJ78" s="127"/>
      <c r="BK78" s="127"/>
      <c r="BL78" s="127"/>
      <c r="BM78" s="127"/>
      <c r="BN78" s="127"/>
      <c r="BO78" s="127"/>
      <c r="BP78" s="127"/>
      <c r="BQ78" s="127"/>
      <c r="BR78" s="127"/>
      <c r="BS78" s="127"/>
      <c r="BT78" s="127"/>
      <c r="BU78" s="127"/>
      <c r="BV78" s="127"/>
      <c r="BW78" s="127"/>
      <c r="BX78" s="127"/>
      <c r="BY78" s="127"/>
      <c r="BZ78" s="127"/>
      <c r="CA78" s="127"/>
      <c r="CB78" s="127"/>
      <c r="CC78" s="127"/>
      <c r="CD78" s="128"/>
    </row>
    <row r="79" spans="1:87">
      <c r="B79" s="129"/>
      <c r="C79" s="93"/>
      <c r="D79" s="376" t="str">
        <f>IF(B55="×","条件に該当しないため、申出できません","")</f>
        <v/>
      </c>
      <c r="E79" s="376"/>
      <c r="F79" s="376"/>
      <c r="G79" s="376"/>
      <c r="H79" s="376"/>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6"/>
      <c r="AL79" s="376"/>
      <c r="AM79" s="376"/>
      <c r="AN79" s="376"/>
      <c r="AO79" s="376"/>
      <c r="AP79" s="376"/>
      <c r="AQ79" s="376"/>
      <c r="AR79" s="376"/>
      <c r="AS79" s="376"/>
      <c r="AT79" s="376"/>
      <c r="AU79" s="376"/>
      <c r="AV79" s="376"/>
      <c r="AW79" s="376"/>
      <c r="AX79" s="376"/>
      <c r="AY79" s="376"/>
      <c r="AZ79" s="376"/>
      <c r="BA79" s="376"/>
      <c r="BB79" s="376"/>
      <c r="BC79" s="376"/>
      <c r="BD79" s="376"/>
      <c r="BE79" s="376"/>
      <c r="BF79" s="376"/>
      <c r="BG79" s="376"/>
      <c r="BH79" s="376"/>
      <c r="BI79" s="376"/>
      <c r="BJ79" s="376"/>
      <c r="BK79" s="376"/>
      <c r="BL79" s="376"/>
      <c r="BM79" s="376"/>
      <c r="BN79" s="376"/>
      <c r="BO79" s="376"/>
      <c r="BP79" s="376"/>
      <c r="BQ79" s="376"/>
      <c r="BR79" s="376"/>
      <c r="BS79" s="376"/>
      <c r="BT79" s="376"/>
      <c r="BU79" s="376"/>
      <c r="BV79" s="376"/>
      <c r="BW79" s="376"/>
      <c r="BX79" s="376"/>
      <c r="BY79" s="376"/>
      <c r="BZ79" s="376"/>
      <c r="CA79" s="376"/>
      <c r="CB79" s="376"/>
      <c r="CC79" s="93"/>
      <c r="CD79" s="130"/>
    </row>
    <row r="80" spans="1:87" ht="14.25" thickBot="1">
      <c r="B80" s="131"/>
      <c r="C80" s="132"/>
      <c r="D80" s="377"/>
      <c r="E80" s="377"/>
      <c r="F80" s="377"/>
      <c r="G80" s="377"/>
      <c r="H80" s="377"/>
      <c r="I80" s="377"/>
      <c r="J80" s="377"/>
      <c r="K80" s="377"/>
      <c r="L80" s="377"/>
      <c r="M80" s="377"/>
      <c r="N80" s="377"/>
      <c r="O80" s="377"/>
      <c r="P80" s="377"/>
      <c r="Q80" s="377"/>
      <c r="R80" s="377"/>
      <c r="S80" s="377"/>
      <c r="T80" s="377"/>
      <c r="U80" s="377"/>
      <c r="V80" s="377"/>
      <c r="W80" s="377"/>
      <c r="X80" s="377"/>
      <c r="Y80" s="377"/>
      <c r="Z80" s="377"/>
      <c r="AA80" s="377"/>
      <c r="AB80" s="377"/>
      <c r="AC80" s="377"/>
      <c r="AD80" s="377"/>
      <c r="AE80" s="377"/>
      <c r="AF80" s="377"/>
      <c r="AG80" s="377"/>
      <c r="AH80" s="377"/>
      <c r="AI80" s="377"/>
      <c r="AJ80" s="377"/>
      <c r="AK80" s="377"/>
      <c r="AL80" s="377"/>
      <c r="AM80" s="377"/>
      <c r="AN80" s="377"/>
      <c r="AO80" s="377"/>
      <c r="AP80" s="377"/>
      <c r="AQ80" s="377"/>
      <c r="AR80" s="377"/>
      <c r="AS80" s="377"/>
      <c r="AT80" s="377"/>
      <c r="AU80" s="377"/>
      <c r="AV80" s="377"/>
      <c r="AW80" s="377"/>
      <c r="AX80" s="377"/>
      <c r="AY80" s="377"/>
      <c r="AZ80" s="377"/>
      <c r="BA80" s="377"/>
      <c r="BB80" s="377"/>
      <c r="BC80" s="377"/>
      <c r="BD80" s="377"/>
      <c r="BE80" s="377"/>
      <c r="BF80" s="377"/>
      <c r="BG80" s="377"/>
      <c r="BH80" s="377"/>
      <c r="BI80" s="377"/>
      <c r="BJ80" s="377"/>
      <c r="BK80" s="377"/>
      <c r="BL80" s="377"/>
      <c r="BM80" s="377"/>
      <c r="BN80" s="377"/>
      <c r="BO80" s="377"/>
      <c r="BP80" s="377"/>
      <c r="BQ80" s="377"/>
      <c r="BR80" s="377"/>
      <c r="BS80" s="377"/>
      <c r="BT80" s="377"/>
      <c r="BU80" s="377"/>
      <c r="BV80" s="377"/>
      <c r="BW80" s="377"/>
      <c r="BX80" s="377"/>
      <c r="BY80" s="377"/>
      <c r="BZ80" s="377"/>
      <c r="CA80" s="377"/>
      <c r="CB80" s="377"/>
      <c r="CC80" s="132"/>
      <c r="CD80" s="133"/>
    </row>
    <row r="81" spans="1:83">
      <c r="BP81" s="80"/>
    </row>
    <row r="84" spans="1:83" ht="15" customHeight="1">
      <c r="A84" s="80"/>
      <c r="B84" s="134"/>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AR84" s="119"/>
      <c r="AS84" s="119"/>
      <c r="AT84" s="119"/>
      <c r="AU84" s="119"/>
      <c r="AV84" s="119"/>
      <c r="AW84" s="119"/>
      <c r="AX84" s="119"/>
      <c r="AY84" s="119"/>
      <c r="AZ84" s="119"/>
      <c r="BA84" s="119"/>
      <c r="BB84" s="119"/>
      <c r="BC84" s="119"/>
      <c r="BD84" s="119"/>
      <c r="BE84" s="119"/>
      <c r="BF84" s="119"/>
      <c r="BG84" s="119"/>
      <c r="BH84" s="119"/>
      <c r="BI84" s="119"/>
      <c r="BJ84" s="119"/>
      <c r="BK84" s="119"/>
      <c r="BL84" s="119"/>
      <c r="BM84" s="119"/>
      <c r="BN84" s="119"/>
      <c r="BO84" s="119"/>
      <c r="BP84" s="119"/>
      <c r="BQ84" s="119"/>
      <c r="BR84" s="119"/>
      <c r="BS84" s="119"/>
      <c r="BT84" s="119"/>
      <c r="BU84" s="119"/>
      <c r="BV84" s="119"/>
      <c r="BW84" s="119"/>
      <c r="BX84" s="119"/>
      <c r="BY84" s="119"/>
      <c r="BZ84" s="119"/>
      <c r="CA84" s="119"/>
      <c r="CB84" s="119"/>
      <c r="CC84" s="119"/>
      <c r="CD84" s="119"/>
      <c r="CE84" s="80"/>
    </row>
    <row r="85" spans="1:83">
      <c r="A85" s="80"/>
      <c r="B85" s="119"/>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c r="AU85" s="119"/>
      <c r="AV85" s="119"/>
      <c r="AW85" s="119"/>
      <c r="AX85" s="119"/>
      <c r="AY85" s="119"/>
      <c r="AZ85" s="119"/>
      <c r="BA85" s="119"/>
      <c r="BB85" s="119"/>
      <c r="BC85" s="119"/>
      <c r="BD85" s="119"/>
      <c r="BE85" s="119"/>
      <c r="BF85" s="119"/>
      <c r="BG85" s="119"/>
      <c r="BH85" s="119"/>
      <c r="BI85" s="119"/>
      <c r="BJ85" s="119"/>
      <c r="BK85" s="119"/>
      <c r="BL85" s="119"/>
      <c r="BM85" s="119"/>
      <c r="BN85" s="119"/>
      <c r="BO85" s="119"/>
      <c r="BP85" s="119"/>
      <c r="BQ85" s="119"/>
      <c r="BR85" s="119"/>
      <c r="BS85" s="119"/>
      <c r="BT85" s="119"/>
      <c r="BU85" s="119"/>
      <c r="BV85" s="119"/>
      <c r="BW85" s="119"/>
      <c r="BX85" s="119"/>
      <c r="BY85" s="119"/>
      <c r="BZ85" s="119"/>
      <c r="CA85" s="119"/>
      <c r="CB85" s="119"/>
      <c r="CC85" s="119"/>
      <c r="CD85" s="119"/>
      <c r="CE85" s="80"/>
    </row>
    <row r="86" spans="1:83">
      <c r="A86" s="80"/>
      <c r="B86" s="119"/>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119"/>
      <c r="AS86" s="119"/>
      <c r="AT86" s="119"/>
      <c r="AU86" s="119"/>
      <c r="AV86" s="119"/>
      <c r="AW86" s="119"/>
      <c r="AX86" s="119"/>
      <c r="AY86" s="119"/>
      <c r="AZ86" s="119"/>
      <c r="BA86" s="119"/>
      <c r="BB86" s="119"/>
      <c r="BC86" s="119"/>
      <c r="BD86" s="119"/>
      <c r="BE86" s="119"/>
      <c r="BF86" s="119"/>
      <c r="BG86" s="119"/>
      <c r="BH86" s="119"/>
      <c r="BI86" s="119"/>
      <c r="BJ86" s="119"/>
      <c r="BK86" s="119"/>
      <c r="BL86" s="119"/>
      <c r="BM86" s="119"/>
      <c r="BN86" s="119"/>
      <c r="BO86" s="119"/>
      <c r="BP86" s="119"/>
      <c r="BQ86" s="119"/>
      <c r="BR86" s="119"/>
      <c r="BS86" s="119"/>
      <c r="BT86" s="119"/>
      <c r="BU86" s="119"/>
      <c r="BV86" s="119"/>
      <c r="BW86" s="119"/>
      <c r="BX86" s="119"/>
      <c r="BY86" s="119"/>
      <c r="BZ86" s="119"/>
      <c r="CA86" s="119"/>
      <c r="CB86" s="119"/>
      <c r="CC86" s="119"/>
      <c r="CD86" s="119"/>
      <c r="CE86" s="80"/>
    </row>
    <row r="87" spans="1:83">
      <c r="A87" s="80"/>
      <c r="B87" s="119"/>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AR87" s="119"/>
      <c r="AS87" s="119"/>
      <c r="AT87" s="119"/>
      <c r="AU87" s="119"/>
      <c r="AV87" s="119"/>
      <c r="AW87" s="119"/>
      <c r="AX87" s="119"/>
      <c r="AY87" s="119"/>
      <c r="AZ87" s="119"/>
      <c r="BA87" s="119"/>
      <c r="BB87" s="119"/>
      <c r="BC87" s="119"/>
      <c r="BD87" s="119"/>
      <c r="BE87" s="119"/>
      <c r="BF87" s="119"/>
      <c r="BG87" s="119"/>
      <c r="BH87" s="119"/>
      <c r="BI87" s="119"/>
      <c r="BJ87" s="119"/>
      <c r="BK87" s="119"/>
      <c r="BL87" s="119"/>
      <c r="BM87" s="119"/>
      <c r="BN87" s="119"/>
      <c r="BO87" s="119"/>
      <c r="BP87" s="119"/>
      <c r="BQ87" s="119"/>
      <c r="BR87" s="119"/>
      <c r="BS87" s="119"/>
      <c r="BT87" s="119"/>
      <c r="BU87" s="119"/>
      <c r="BV87" s="119"/>
      <c r="BW87" s="119"/>
      <c r="BX87" s="119"/>
      <c r="BY87" s="119"/>
      <c r="BZ87" s="119"/>
      <c r="CA87" s="119"/>
      <c r="CB87" s="119"/>
      <c r="CC87" s="119"/>
      <c r="CD87" s="119"/>
      <c r="CE87" s="80"/>
    </row>
    <row r="88" spans="1:83">
      <c r="A88" s="80"/>
      <c r="B88" s="119"/>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9"/>
      <c r="AU88" s="119"/>
      <c r="AV88" s="119"/>
      <c r="AW88" s="119"/>
      <c r="AX88" s="119"/>
      <c r="AY88" s="119"/>
      <c r="AZ88" s="119"/>
      <c r="BA88" s="119"/>
      <c r="BB88" s="119"/>
      <c r="BC88" s="119"/>
      <c r="BD88" s="119"/>
      <c r="BE88" s="119"/>
      <c r="BF88" s="119"/>
      <c r="BG88" s="119"/>
      <c r="BH88" s="119"/>
      <c r="BI88" s="119"/>
      <c r="BJ88" s="119"/>
      <c r="BK88" s="119"/>
      <c r="BL88" s="119"/>
      <c r="BM88" s="119"/>
      <c r="BN88" s="119"/>
      <c r="BO88" s="119"/>
      <c r="BP88" s="119"/>
      <c r="BQ88" s="119"/>
      <c r="BR88" s="119"/>
      <c r="BS88" s="119"/>
      <c r="BT88" s="119"/>
      <c r="BU88" s="119"/>
      <c r="BV88" s="119"/>
      <c r="BW88" s="119"/>
      <c r="BX88" s="119"/>
      <c r="BY88" s="119"/>
      <c r="BZ88" s="119"/>
      <c r="CA88" s="119"/>
      <c r="CB88" s="119"/>
      <c r="CC88" s="119"/>
      <c r="CD88" s="119"/>
      <c r="CE88" s="80"/>
    </row>
    <row r="89" spans="1:83">
      <c r="A89" s="80"/>
      <c r="B89" s="119"/>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AR89" s="119"/>
      <c r="AS89" s="119"/>
      <c r="AT89" s="119"/>
      <c r="AU89" s="119"/>
      <c r="AV89" s="119"/>
      <c r="AW89" s="119"/>
      <c r="AX89" s="119"/>
      <c r="AY89" s="119"/>
      <c r="AZ89" s="119"/>
      <c r="BA89" s="119"/>
      <c r="BB89" s="119"/>
      <c r="BC89" s="119"/>
      <c r="BD89" s="119"/>
      <c r="BE89" s="119"/>
      <c r="BF89" s="119"/>
      <c r="BG89" s="119"/>
      <c r="BH89" s="119"/>
      <c r="BI89" s="119"/>
      <c r="BJ89" s="119"/>
      <c r="BK89" s="119"/>
      <c r="BL89" s="119"/>
      <c r="BM89" s="119"/>
      <c r="BN89" s="119"/>
      <c r="BO89" s="119"/>
      <c r="BP89" s="119"/>
      <c r="BQ89" s="119"/>
      <c r="BR89" s="119"/>
      <c r="BS89" s="119"/>
      <c r="BT89" s="119"/>
      <c r="BU89" s="119"/>
      <c r="BV89" s="119"/>
      <c r="BW89" s="119"/>
      <c r="BX89" s="119"/>
      <c r="BY89" s="119"/>
      <c r="BZ89" s="119"/>
      <c r="CA89" s="119"/>
      <c r="CB89" s="119"/>
      <c r="CC89" s="119"/>
      <c r="CD89" s="119"/>
      <c r="CE89" s="80"/>
    </row>
    <row r="90" spans="1:83">
      <c r="A90" s="80"/>
      <c r="B90" s="119"/>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AR90" s="119"/>
      <c r="AS90" s="119"/>
      <c r="AT90" s="119"/>
      <c r="AU90" s="119"/>
      <c r="AV90" s="119"/>
      <c r="AW90" s="119"/>
      <c r="AX90" s="119"/>
      <c r="AY90" s="119"/>
      <c r="AZ90" s="119"/>
      <c r="BA90" s="119"/>
      <c r="BB90" s="119"/>
      <c r="BC90" s="119"/>
      <c r="BD90" s="119"/>
      <c r="BE90" s="119"/>
      <c r="BF90" s="119"/>
      <c r="BG90" s="119"/>
      <c r="BH90" s="119"/>
      <c r="BI90" s="119"/>
      <c r="BJ90" s="119"/>
      <c r="BK90" s="119"/>
      <c r="BL90" s="119"/>
      <c r="BM90" s="119"/>
      <c r="BN90" s="119"/>
      <c r="BO90" s="119"/>
      <c r="BP90" s="119"/>
      <c r="BQ90" s="119"/>
      <c r="BR90" s="119"/>
      <c r="BS90" s="119"/>
      <c r="BT90" s="119"/>
      <c r="BU90" s="119"/>
      <c r="BV90" s="119"/>
      <c r="BW90" s="119"/>
      <c r="BX90" s="119"/>
      <c r="BY90" s="119"/>
      <c r="BZ90" s="119"/>
      <c r="CA90" s="119"/>
      <c r="CB90" s="119"/>
      <c r="CC90" s="119"/>
      <c r="CD90" s="119"/>
      <c r="CE90" s="80"/>
    </row>
    <row r="91" spans="1:83">
      <c r="A91" s="80"/>
      <c r="B91" s="119"/>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AR91" s="119"/>
      <c r="AS91" s="119"/>
      <c r="AT91" s="119"/>
      <c r="AU91" s="119"/>
      <c r="AV91" s="119"/>
      <c r="AW91" s="119"/>
      <c r="AX91" s="119"/>
      <c r="AY91" s="119"/>
      <c r="AZ91" s="119"/>
      <c r="BA91" s="119"/>
      <c r="BB91" s="119"/>
      <c r="BC91" s="119"/>
      <c r="BD91" s="119"/>
      <c r="BE91" s="119"/>
      <c r="BF91" s="119"/>
      <c r="BG91" s="119"/>
      <c r="BH91" s="119"/>
      <c r="BI91" s="119"/>
      <c r="BJ91" s="119"/>
      <c r="BK91" s="119"/>
      <c r="BL91" s="119"/>
      <c r="BM91" s="119"/>
      <c r="BN91" s="119"/>
      <c r="BO91" s="119"/>
      <c r="BP91" s="119"/>
      <c r="BQ91" s="119"/>
      <c r="BR91" s="119"/>
      <c r="BS91" s="119"/>
      <c r="BT91" s="119"/>
      <c r="BU91" s="119"/>
      <c r="BV91" s="119"/>
      <c r="BW91" s="119"/>
      <c r="BX91" s="119"/>
      <c r="BY91" s="119"/>
      <c r="BZ91" s="119"/>
      <c r="CA91" s="119"/>
      <c r="CB91" s="119"/>
      <c r="CC91" s="119"/>
      <c r="CD91" s="119"/>
      <c r="CE91" s="80"/>
    </row>
    <row r="92" spans="1:83">
      <c r="A92" s="80"/>
      <c r="B92" s="119"/>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AR92" s="119"/>
      <c r="AS92" s="119"/>
      <c r="AT92" s="119"/>
      <c r="AU92" s="119"/>
      <c r="AV92" s="119"/>
      <c r="AW92" s="119"/>
      <c r="AX92" s="119"/>
      <c r="AY92" s="119"/>
      <c r="AZ92" s="119"/>
      <c r="BA92" s="119"/>
      <c r="BB92" s="119"/>
      <c r="BC92" s="119"/>
      <c r="BD92" s="119"/>
      <c r="BE92" s="119"/>
      <c r="BF92" s="119"/>
      <c r="BG92" s="119"/>
      <c r="BH92" s="119"/>
      <c r="BI92" s="119"/>
      <c r="BJ92" s="119"/>
      <c r="BK92" s="119"/>
      <c r="BL92" s="119"/>
      <c r="BM92" s="119"/>
      <c r="BN92" s="119"/>
      <c r="BO92" s="119"/>
      <c r="BP92" s="119"/>
      <c r="BQ92" s="119"/>
      <c r="BR92" s="119"/>
      <c r="BS92" s="119"/>
      <c r="BT92" s="119"/>
      <c r="BU92" s="119"/>
      <c r="BV92" s="119"/>
      <c r="BW92" s="119"/>
      <c r="BX92" s="119"/>
      <c r="BY92" s="119"/>
      <c r="BZ92" s="119"/>
      <c r="CA92" s="119"/>
      <c r="CB92" s="119"/>
      <c r="CC92" s="119"/>
      <c r="CD92" s="119"/>
      <c r="CE92" s="80"/>
    </row>
    <row r="93" spans="1:83">
      <c r="A93" s="80"/>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AR93" s="119"/>
      <c r="AS93" s="119"/>
      <c r="AT93" s="119"/>
      <c r="AU93" s="119"/>
      <c r="AV93" s="119"/>
      <c r="AW93" s="119"/>
      <c r="AX93" s="119"/>
      <c r="AY93" s="119"/>
      <c r="AZ93" s="119"/>
      <c r="BA93" s="119"/>
      <c r="BB93" s="119"/>
      <c r="BC93" s="119"/>
      <c r="BD93" s="119"/>
      <c r="BE93" s="119"/>
      <c r="BF93" s="119"/>
      <c r="BG93" s="119"/>
      <c r="BH93" s="119"/>
      <c r="BI93" s="119"/>
      <c r="BJ93" s="119"/>
      <c r="BK93" s="119"/>
      <c r="BL93" s="119"/>
      <c r="BM93" s="119"/>
      <c r="BN93" s="119"/>
      <c r="BO93" s="119"/>
      <c r="BP93" s="119"/>
      <c r="BQ93" s="119"/>
      <c r="BR93" s="119"/>
      <c r="BS93" s="119"/>
      <c r="BT93" s="119"/>
      <c r="BU93" s="119"/>
      <c r="BV93" s="119"/>
      <c r="BW93" s="119"/>
      <c r="BX93" s="119"/>
      <c r="BY93" s="119"/>
      <c r="BZ93" s="119"/>
      <c r="CA93" s="119"/>
      <c r="CB93" s="119"/>
      <c r="CC93" s="119"/>
      <c r="CD93" s="119"/>
      <c r="CE93" s="80"/>
    </row>
    <row r="94" spans="1:83">
      <c r="A94" s="80"/>
      <c r="B94" s="119"/>
      <c r="C94" s="135"/>
      <c r="D94" s="135"/>
      <c r="E94" s="135"/>
      <c r="F94" s="135"/>
      <c r="G94" s="135"/>
      <c r="H94" s="135"/>
      <c r="I94" s="135"/>
      <c r="J94" s="135"/>
      <c r="K94" s="135"/>
      <c r="L94" s="135"/>
      <c r="M94" s="135"/>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AR94" s="119"/>
      <c r="AS94" s="119"/>
      <c r="AT94" s="119"/>
      <c r="AU94" s="119"/>
      <c r="AV94" s="119"/>
      <c r="AW94" s="119"/>
      <c r="AX94" s="119"/>
      <c r="AY94" s="119"/>
      <c r="AZ94" s="119"/>
      <c r="BA94" s="119"/>
      <c r="BB94" s="119"/>
      <c r="BC94" s="119"/>
      <c r="BD94" s="119"/>
      <c r="BE94" s="119"/>
      <c r="BF94" s="119"/>
      <c r="BG94" s="119"/>
      <c r="BH94" s="119"/>
      <c r="BI94" s="119"/>
      <c r="BJ94" s="119"/>
      <c r="BK94" s="119"/>
      <c r="BL94" s="119"/>
      <c r="BM94" s="119"/>
      <c r="BN94" s="119"/>
      <c r="BO94" s="119"/>
      <c r="BP94" s="119"/>
      <c r="BQ94" s="119"/>
      <c r="BR94" s="119"/>
      <c r="BS94" s="119"/>
      <c r="BT94" s="119"/>
      <c r="BU94" s="119"/>
      <c r="BV94" s="119"/>
      <c r="BW94" s="119"/>
      <c r="BX94" s="119"/>
      <c r="BY94" s="119"/>
      <c r="BZ94" s="119"/>
      <c r="CA94" s="119"/>
      <c r="CB94" s="119"/>
      <c r="CC94" s="119"/>
      <c r="CD94" s="119"/>
      <c r="CE94" s="80"/>
    </row>
    <row r="95" spans="1:83">
      <c r="A95" s="80"/>
      <c r="B95" s="136"/>
      <c r="C95" s="136"/>
      <c r="D95" s="136"/>
      <c r="E95" s="136"/>
      <c r="F95" s="136"/>
      <c r="G95" s="136"/>
      <c r="H95" s="136"/>
      <c r="I95" s="136"/>
      <c r="J95" s="136"/>
      <c r="K95" s="136"/>
      <c r="L95" s="136"/>
      <c r="M95" s="136"/>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7"/>
      <c r="AX95" s="137"/>
      <c r="AY95" s="137"/>
      <c r="AZ95" s="137"/>
      <c r="BA95" s="137"/>
      <c r="BB95" s="137"/>
      <c r="BC95" s="137"/>
      <c r="BD95" s="137"/>
      <c r="BE95" s="137"/>
      <c r="BF95" s="137"/>
      <c r="BG95" s="137"/>
      <c r="BH95" s="137"/>
      <c r="BI95" s="137"/>
      <c r="BJ95" s="137"/>
      <c r="BK95" s="137"/>
      <c r="BL95" s="137"/>
      <c r="BM95" s="137"/>
      <c r="BN95" s="137"/>
      <c r="BO95" s="137"/>
      <c r="BP95" s="137"/>
      <c r="BQ95" s="137"/>
      <c r="BR95" s="137"/>
      <c r="BS95" s="137"/>
      <c r="BT95" s="137"/>
      <c r="BU95" s="137"/>
      <c r="BV95" s="137"/>
      <c r="BW95" s="137"/>
      <c r="BX95" s="137"/>
      <c r="BY95" s="137"/>
      <c r="BZ95" s="137"/>
      <c r="CA95" s="137"/>
      <c r="CB95" s="137"/>
      <c r="CC95" s="137"/>
      <c r="CD95" s="137"/>
      <c r="CE95" s="80"/>
    </row>
    <row r="96" spans="1:83">
      <c r="A96" s="80"/>
      <c r="B96" s="136"/>
      <c r="C96" s="136"/>
      <c r="D96" s="136"/>
      <c r="E96" s="136"/>
      <c r="F96" s="136"/>
      <c r="G96" s="136"/>
      <c r="H96" s="136"/>
      <c r="I96" s="136"/>
      <c r="J96" s="136"/>
      <c r="K96" s="136"/>
      <c r="L96" s="136"/>
      <c r="M96" s="136"/>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137"/>
      <c r="AP96" s="137"/>
      <c r="AQ96" s="137"/>
      <c r="AR96" s="137"/>
      <c r="AS96" s="137"/>
      <c r="AT96" s="137"/>
      <c r="AU96" s="137"/>
      <c r="AV96" s="137"/>
      <c r="AW96" s="137"/>
      <c r="AX96" s="137"/>
      <c r="AY96" s="137"/>
      <c r="AZ96" s="137"/>
      <c r="BA96" s="137"/>
      <c r="BB96" s="137"/>
      <c r="BC96" s="137"/>
      <c r="BD96" s="137"/>
      <c r="BE96" s="137"/>
      <c r="BF96" s="137"/>
      <c r="BG96" s="137"/>
      <c r="BH96" s="137"/>
      <c r="BI96" s="137"/>
      <c r="BJ96" s="137"/>
      <c r="BK96" s="137"/>
      <c r="BL96" s="137"/>
      <c r="BM96" s="137"/>
      <c r="BN96" s="137"/>
      <c r="BO96" s="137"/>
      <c r="BP96" s="137"/>
      <c r="BQ96" s="137"/>
      <c r="BR96" s="137"/>
      <c r="BS96" s="137"/>
      <c r="BT96" s="137"/>
      <c r="BU96" s="137"/>
      <c r="BV96" s="137"/>
      <c r="BW96" s="137"/>
      <c r="BX96" s="137"/>
      <c r="BY96" s="137"/>
      <c r="BZ96" s="137"/>
      <c r="CA96" s="137"/>
      <c r="CB96" s="137"/>
      <c r="CC96" s="137"/>
      <c r="CD96" s="137"/>
      <c r="CE96" s="80"/>
    </row>
    <row r="97" spans="1:83">
      <c r="A97" s="80"/>
      <c r="B97" s="136"/>
      <c r="C97" s="136"/>
      <c r="D97" s="136"/>
      <c r="E97" s="136"/>
      <c r="F97" s="136"/>
      <c r="G97" s="136"/>
      <c r="H97" s="136"/>
      <c r="I97" s="136"/>
      <c r="J97" s="136"/>
      <c r="K97" s="136"/>
      <c r="L97" s="136"/>
      <c r="M97" s="136"/>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137"/>
      <c r="AP97" s="137"/>
      <c r="AQ97" s="137"/>
      <c r="AR97" s="137"/>
      <c r="AS97" s="137"/>
      <c r="AT97" s="137"/>
      <c r="AU97" s="137"/>
      <c r="AV97" s="137"/>
      <c r="AW97" s="137"/>
      <c r="AX97" s="137"/>
      <c r="AY97" s="137"/>
      <c r="AZ97" s="137"/>
      <c r="BA97" s="137"/>
      <c r="BB97" s="137"/>
      <c r="BC97" s="137"/>
      <c r="BD97" s="137"/>
      <c r="BE97" s="137"/>
      <c r="BF97" s="137"/>
      <c r="BG97" s="137"/>
      <c r="BH97" s="137"/>
      <c r="BI97" s="137"/>
      <c r="BJ97" s="137"/>
      <c r="BK97" s="137"/>
      <c r="BL97" s="137"/>
      <c r="BM97" s="137"/>
      <c r="BN97" s="137"/>
      <c r="BO97" s="137"/>
      <c r="BP97" s="137"/>
      <c r="BQ97" s="137"/>
      <c r="BR97" s="137"/>
      <c r="BS97" s="137"/>
      <c r="BT97" s="137"/>
      <c r="BU97" s="137"/>
      <c r="BV97" s="137"/>
      <c r="BW97" s="137"/>
      <c r="BX97" s="137"/>
      <c r="BY97" s="137"/>
      <c r="BZ97" s="137"/>
      <c r="CA97" s="137"/>
      <c r="CB97" s="137"/>
      <c r="CC97" s="137"/>
      <c r="CD97" s="137"/>
      <c r="CE97" s="80"/>
    </row>
    <row r="98" spans="1:83">
      <c r="A98" s="80"/>
      <c r="B98" s="136"/>
      <c r="C98" s="136"/>
      <c r="D98" s="136"/>
      <c r="E98" s="136"/>
      <c r="F98" s="136"/>
      <c r="G98" s="136"/>
      <c r="H98" s="136"/>
      <c r="I98" s="136"/>
      <c r="J98" s="136"/>
      <c r="K98" s="136"/>
      <c r="L98" s="136"/>
      <c r="M98" s="136"/>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137"/>
      <c r="AP98" s="137"/>
      <c r="AQ98" s="137"/>
      <c r="AR98" s="137"/>
      <c r="AS98" s="137"/>
      <c r="AT98" s="137"/>
      <c r="AU98" s="137"/>
      <c r="AV98" s="137"/>
      <c r="AW98" s="137"/>
      <c r="AX98" s="137"/>
      <c r="AY98" s="137"/>
      <c r="AZ98" s="137"/>
      <c r="BA98" s="137"/>
      <c r="BB98" s="137"/>
      <c r="BC98" s="137"/>
      <c r="BD98" s="137"/>
      <c r="BE98" s="137"/>
      <c r="BF98" s="137"/>
      <c r="BG98" s="137"/>
      <c r="BH98" s="137"/>
      <c r="BI98" s="137"/>
      <c r="BJ98" s="137"/>
      <c r="BK98" s="137"/>
      <c r="BL98" s="137"/>
      <c r="BM98" s="137"/>
      <c r="BN98" s="137"/>
      <c r="BO98" s="137"/>
      <c r="BP98" s="137"/>
      <c r="BQ98" s="137"/>
      <c r="BR98" s="137"/>
      <c r="BS98" s="137"/>
      <c r="BT98" s="137"/>
      <c r="BU98" s="137"/>
      <c r="BV98" s="137"/>
      <c r="BW98" s="137"/>
      <c r="BX98" s="137"/>
      <c r="BY98" s="137"/>
      <c r="BZ98" s="137"/>
      <c r="CA98" s="137"/>
      <c r="CB98" s="137"/>
      <c r="CC98" s="137"/>
      <c r="CD98" s="137"/>
      <c r="CE98" s="80"/>
    </row>
    <row r="99" spans="1:83">
      <c r="A99" s="80"/>
      <c r="B99" s="136"/>
      <c r="C99" s="136"/>
      <c r="D99" s="136"/>
      <c r="E99" s="136"/>
      <c r="F99" s="136"/>
      <c r="G99" s="136"/>
      <c r="H99" s="136"/>
      <c r="I99" s="136"/>
      <c r="J99" s="136"/>
      <c r="K99" s="136"/>
      <c r="L99" s="136"/>
      <c r="M99" s="136"/>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137"/>
      <c r="AP99" s="137"/>
      <c r="AQ99" s="137"/>
      <c r="AR99" s="137"/>
      <c r="AS99" s="137"/>
      <c r="AT99" s="137"/>
      <c r="AU99" s="137"/>
      <c r="AV99" s="137"/>
      <c r="AW99" s="137"/>
      <c r="AX99" s="137"/>
      <c r="AY99" s="137"/>
      <c r="AZ99" s="137"/>
      <c r="BA99" s="137"/>
      <c r="BB99" s="137"/>
      <c r="BC99" s="137"/>
      <c r="BD99" s="137"/>
      <c r="BE99" s="137"/>
      <c r="BF99" s="137"/>
      <c r="BG99" s="137"/>
      <c r="BH99" s="137"/>
      <c r="BI99" s="137"/>
      <c r="BJ99" s="137"/>
      <c r="BK99" s="137"/>
      <c r="BL99" s="137"/>
      <c r="BM99" s="137"/>
      <c r="BN99" s="137"/>
      <c r="BO99" s="137"/>
      <c r="BP99" s="137"/>
      <c r="BQ99" s="137"/>
      <c r="BR99" s="137"/>
      <c r="BS99" s="137"/>
      <c r="BT99" s="137"/>
      <c r="BU99" s="137"/>
      <c r="BV99" s="137"/>
      <c r="BW99" s="137"/>
      <c r="BX99" s="137"/>
      <c r="BY99" s="137"/>
      <c r="BZ99" s="137"/>
      <c r="CA99" s="137"/>
      <c r="CB99" s="137"/>
      <c r="CC99" s="137"/>
      <c r="CD99" s="137"/>
      <c r="CE99" s="80"/>
    </row>
    <row r="100" spans="1:83">
      <c r="A100" s="80"/>
      <c r="B100" s="137"/>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137"/>
      <c r="AP100" s="137"/>
      <c r="AQ100" s="137"/>
      <c r="AR100" s="137"/>
      <c r="AS100" s="137"/>
      <c r="AT100" s="137"/>
      <c r="AU100" s="137"/>
      <c r="AV100" s="137"/>
      <c r="AW100" s="137"/>
      <c r="AX100" s="137"/>
      <c r="AY100" s="137"/>
      <c r="AZ100" s="137"/>
      <c r="BA100" s="137"/>
      <c r="BB100" s="137"/>
      <c r="BC100" s="137"/>
      <c r="BD100" s="137"/>
      <c r="BE100" s="137"/>
      <c r="BF100" s="137"/>
      <c r="BG100" s="137"/>
      <c r="BH100" s="137"/>
      <c r="BI100" s="137"/>
      <c r="BJ100" s="137"/>
      <c r="BK100" s="137"/>
      <c r="BL100" s="137"/>
      <c r="BM100" s="137"/>
      <c r="BN100" s="137"/>
      <c r="BO100" s="137"/>
      <c r="BP100" s="137"/>
      <c r="BQ100" s="137"/>
      <c r="BR100" s="137"/>
      <c r="BS100" s="137"/>
      <c r="BT100" s="137"/>
      <c r="BU100" s="137"/>
      <c r="BV100" s="137"/>
      <c r="BW100" s="137"/>
      <c r="BX100" s="137"/>
      <c r="BY100" s="137"/>
      <c r="BZ100" s="137"/>
      <c r="CA100" s="137"/>
      <c r="CB100" s="137"/>
      <c r="CC100" s="137"/>
      <c r="CD100" s="137"/>
      <c r="CE100" s="80"/>
    </row>
    <row r="101" spans="1:83">
      <c r="A101" s="80"/>
      <c r="B101" s="136"/>
      <c r="C101" s="136"/>
      <c r="D101" s="136"/>
      <c r="E101" s="136"/>
      <c r="F101" s="136"/>
      <c r="G101" s="136"/>
      <c r="H101" s="136"/>
      <c r="I101" s="136"/>
      <c r="J101" s="136"/>
      <c r="K101" s="136"/>
      <c r="L101" s="136"/>
      <c r="M101" s="136"/>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7"/>
      <c r="AN101" s="137"/>
      <c r="AO101" s="137"/>
      <c r="AP101" s="137"/>
      <c r="AQ101" s="137"/>
      <c r="AR101" s="137"/>
      <c r="AS101" s="137"/>
      <c r="AT101" s="137"/>
      <c r="AU101" s="137"/>
      <c r="AV101" s="137"/>
      <c r="AW101" s="137"/>
      <c r="AX101" s="137"/>
      <c r="AY101" s="137"/>
      <c r="AZ101" s="137"/>
      <c r="BA101" s="137"/>
      <c r="BB101" s="137"/>
      <c r="BC101" s="137"/>
      <c r="BD101" s="137"/>
      <c r="BE101" s="137"/>
      <c r="BF101" s="137"/>
      <c r="BG101" s="137"/>
      <c r="BH101" s="137"/>
      <c r="BI101" s="137"/>
      <c r="BJ101" s="137"/>
      <c r="BK101" s="137"/>
      <c r="BL101" s="137"/>
      <c r="BM101" s="137"/>
      <c r="BN101" s="137"/>
      <c r="BO101" s="137"/>
      <c r="BP101" s="137"/>
      <c r="BQ101" s="137"/>
      <c r="BR101" s="137"/>
      <c r="BS101" s="137"/>
      <c r="BT101" s="137"/>
      <c r="BU101" s="137"/>
      <c r="BV101" s="137"/>
      <c r="BW101" s="137"/>
      <c r="BX101" s="137"/>
      <c r="BY101" s="137"/>
      <c r="BZ101" s="137"/>
      <c r="CA101" s="137"/>
      <c r="CB101" s="137"/>
      <c r="CC101" s="137"/>
      <c r="CD101" s="137"/>
      <c r="CE101" s="80"/>
    </row>
    <row r="102" spans="1:83">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138"/>
      <c r="AN102" s="138"/>
      <c r="AO102" s="138"/>
      <c r="AP102" s="138"/>
      <c r="AQ102" s="138"/>
      <c r="AR102" s="138"/>
      <c r="AS102" s="138"/>
      <c r="AT102" s="138"/>
      <c r="AU102" s="138"/>
      <c r="AV102" s="138"/>
      <c r="AW102" s="138"/>
      <c r="AX102" s="138"/>
      <c r="AY102" s="138"/>
      <c r="AZ102" s="138"/>
      <c r="BA102" s="138"/>
      <c r="BB102" s="138"/>
      <c r="BC102" s="138"/>
      <c r="BD102" s="138"/>
      <c r="BE102" s="138"/>
      <c r="BF102" s="138"/>
      <c r="BG102" s="138"/>
      <c r="BH102" s="138"/>
      <c r="BI102" s="138"/>
      <c r="BJ102" s="138"/>
      <c r="BK102" s="138"/>
      <c r="BL102" s="138"/>
      <c r="BM102" s="138"/>
      <c r="BN102" s="138"/>
      <c r="BO102" s="138"/>
      <c r="BP102" s="138"/>
      <c r="BQ102" s="138"/>
      <c r="BR102" s="138"/>
      <c r="BS102" s="138"/>
      <c r="BT102" s="138"/>
      <c r="BU102" s="138"/>
      <c r="BV102" s="138"/>
      <c r="BW102" s="138"/>
      <c r="BX102" s="138"/>
      <c r="BY102" s="138"/>
      <c r="BZ102" s="138"/>
      <c r="CA102" s="138"/>
      <c r="CB102" s="138"/>
      <c r="CC102" s="138"/>
      <c r="CD102" s="138"/>
    </row>
    <row r="103" spans="1:83">
      <c r="B103" s="139"/>
      <c r="C103" s="139"/>
      <c r="D103" s="139"/>
      <c r="E103" s="139"/>
      <c r="F103" s="139"/>
      <c r="G103" s="139"/>
      <c r="H103" s="139"/>
      <c r="I103" s="139"/>
      <c r="J103" s="139"/>
      <c r="K103" s="139"/>
      <c r="L103" s="139"/>
      <c r="M103" s="139"/>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c r="AR103" s="138"/>
      <c r="AS103" s="138"/>
      <c r="AT103" s="138"/>
      <c r="AU103" s="138"/>
      <c r="AV103" s="138"/>
      <c r="AW103" s="138"/>
      <c r="AX103" s="138"/>
      <c r="AY103" s="138"/>
      <c r="AZ103" s="138"/>
      <c r="BA103" s="138"/>
      <c r="BB103" s="138"/>
      <c r="BC103" s="138"/>
      <c r="BD103" s="138"/>
      <c r="BE103" s="138"/>
      <c r="BF103" s="138"/>
      <c r="BG103" s="138"/>
      <c r="BH103" s="138"/>
      <c r="BI103" s="138"/>
      <c r="BJ103" s="138"/>
      <c r="BK103" s="138"/>
      <c r="BL103" s="138"/>
      <c r="BM103" s="138"/>
      <c r="BN103" s="138"/>
      <c r="BO103" s="138"/>
      <c r="BP103" s="138"/>
      <c r="BQ103" s="138"/>
      <c r="BR103" s="138"/>
      <c r="BS103" s="138"/>
      <c r="BT103" s="138"/>
      <c r="BU103" s="138"/>
      <c r="BV103" s="138"/>
      <c r="BW103" s="138"/>
      <c r="BX103" s="138"/>
      <c r="BY103" s="138"/>
      <c r="BZ103" s="138"/>
      <c r="CA103" s="138"/>
      <c r="CB103" s="138"/>
      <c r="CC103" s="138"/>
      <c r="CD103" s="138"/>
    </row>
    <row r="104" spans="1:83">
      <c r="B104" s="139"/>
      <c r="C104" s="139"/>
      <c r="D104" s="139"/>
      <c r="E104" s="139"/>
      <c r="F104" s="139"/>
      <c r="G104" s="139"/>
      <c r="H104" s="139"/>
      <c r="I104" s="139"/>
      <c r="J104" s="139"/>
      <c r="K104" s="139"/>
      <c r="L104" s="139"/>
      <c r="M104" s="139"/>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38"/>
      <c r="AN104" s="138"/>
      <c r="AO104" s="138"/>
      <c r="AP104" s="138"/>
      <c r="AQ104" s="138"/>
      <c r="AR104" s="138"/>
      <c r="AS104" s="138"/>
      <c r="AT104" s="138"/>
      <c r="AU104" s="138"/>
      <c r="AV104" s="138"/>
      <c r="AW104" s="138"/>
      <c r="AX104" s="138"/>
      <c r="AY104" s="138"/>
      <c r="AZ104" s="138"/>
      <c r="BA104" s="138"/>
      <c r="BB104" s="138"/>
      <c r="BC104" s="138"/>
      <c r="BD104" s="138"/>
      <c r="BE104" s="138"/>
      <c r="BF104" s="138"/>
      <c r="BG104" s="138"/>
      <c r="BH104" s="138"/>
      <c r="BI104" s="138"/>
      <c r="BJ104" s="138"/>
      <c r="BK104" s="138"/>
      <c r="BL104" s="138"/>
      <c r="BM104" s="138"/>
      <c r="BN104" s="138"/>
      <c r="BO104" s="138"/>
      <c r="BP104" s="138"/>
      <c r="BQ104" s="138"/>
      <c r="BR104" s="138"/>
      <c r="BS104" s="138"/>
      <c r="BT104" s="138"/>
      <c r="BU104" s="138"/>
      <c r="BV104" s="138"/>
      <c r="BW104" s="138"/>
      <c r="BX104" s="138"/>
      <c r="BY104" s="138"/>
      <c r="BZ104" s="138"/>
      <c r="CA104" s="138"/>
      <c r="CB104" s="138"/>
      <c r="CC104" s="138"/>
      <c r="CD104" s="138"/>
    </row>
  </sheetData>
  <sheetProtection sheet="1" objects="1" scenarios="1"/>
  <mergeCells count="296">
    <mergeCell ref="BU9:CD11"/>
    <mergeCell ref="BA74:BU75"/>
    <mergeCell ref="CB42:CD43"/>
    <mergeCell ref="BE43:BO43"/>
    <mergeCell ref="B55:K55"/>
    <mergeCell ref="L55:AA55"/>
    <mergeCell ref="AB55:AC55"/>
    <mergeCell ref="BB49:BD50"/>
    <mergeCell ref="BE49:BO49"/>
    <mergeCell ref="BP49:CA50"/>
    <mergeCell ref="CB49:CD50"/>
    <mergeCell ref="BE50:BO50"/>
    <mergeCell ref="B53:K54"/>
    <mergeCell ref="L53:AC54"/>
    <mergeCell ref="B49:M50"/>
    <mergeCell ref="N49:O50"/>
    <mergeCell ref="P49:AA50"/>
    <mergeCell ref="AB49:AC50"/>
    <mergeCell ref="AD49:AN50"/>
    <mergeCell ref="AO49:BA50"/>
    <mergeCell ref="B42:M43"/>
    <mergeCell ref="N42:O43"/>
    <mergeCell ref="P42:AA43"/>
    <mergeCell ref="AB42:AC43"/>
    <mergeCell ref="AD42:AN43"/>
    <mergeCell ref="AO42:BA43"/>
    <mergeCell ref="BB42:BD43"/>
    <mergeCell ref="BE42:BO42"/>
    <mergeCell ref="BP42:CA43"/>
    <mergeCell ref="B46:O48"/>
    <mergeCell ref="P46:AC48"/>
    <mergeCell ref="AD46:BD46"/>
    <mergeCell ref="BE46:CD46"/>
    <mergeCell ref="AD47:BD47"/>
    <mergeCell ref="BE47:CD47"/>
    <mergeCell ref="AD48:AN48"/>
    <mergeCell ref="AO48:BD48"/>
    <mergeCell ref="BE48:BO48"/>
    <mergeCell ref="BP48:CD48"/>
    <mergeCell ref="B39:O41"/>
    <mergeCell ref="P39:AC41"/>
    <mergeCell ref="AD39:BD39"/>
    <mergeCell ref="BE39:CD39"/>
    <mergeCell ref="AD40:BD40"/>
    <mergeCell ref="B33:P36"/>
    <mergeCell ref="Q33:AQ33"/>
    <mergeCell ref="AR33:BQ33"/>
    <mergeCell ref="Q34:AQ34"/>
    <mergeCell ref="AR34:BQ34"/>
    <mergeCell ref="Q35:AA35"/>
    <mergeCell ref="AB35:AQ35"/>
    <mergeCell ref="AR35:BB35"/>
    <mergeCell ref="BC35:BQ35"/>
    <mergeCell ref="Q36:AA36"/>
    <mergeCell ref="BE40:CD40"/>
    <mergeCell ref="AD41:AN41"/>
    <mergeCell ref="AO41:BD41"/>
    <mergeCell ref="BE41:BO41"/>
    <mergeCell ref="BP41:CD41"/>
    <mergeCell ref="BV30:CB30"/>
    <mergeCell ref="CC30:CD30"/>
    <mergeCell ref="AE30:AH30"/>
    <mergeCell ref="AI30:AK30"/>
    <mergeCell ref="AL30:AR30"/>
    <mergeCell ref="AS30:AU30"/>
    <mergeCell ref="AV30:BB30"/>
    <mergeCell ref="BC30:BD30"/>
    <mergeCell ref="AB36:AN36"/>
    <mergeCell ref="AO36:AQ36"/>
    <mergeCell ref="AR36:BB36"/>
    <mergeCell ref="BC36:BN36"/>
    <mergeCell ref="BO36:BQ36"/>
    <mergeCell ref="BS29:BU29"/>
    <mergeCell ref="AB29:AD29"/>
    <mergeCell ref="AE29:AH29"/>
    <mergeCell ref="AI29:AK29"/>
    <mergeCell ref="AL29:AR29"/>
    <mergeCell ref="AS29:AU29"/>
    <mergeCell ref="AV29:BB29"/>
    <mergeCell ref="BE30:BK30"/>
    <mergeCell ref="BL30:BN30"/>
    <mergeCell ref="BO30:BR30"/>
    <mergeCell ref="BS30:BU30"/>
    <mergeCell ref="S28:T28"/>
    <mergeCell ref="P30:R30"/>
    <mergeCell ref="S30:T30"/>
    <mergeCell ref="U30:AA30"/>
    <mergeCell ref="AB30:AD30"/>
    <mergeCell ref="BC29:BD29"/>
    <mergeCell ref="BE29:BK29"/>
    <mergeCell ref="BL29:BN29"/>
    <mergeCell ref="BO29:BR29"/>
    <mergeCell ref="AB27:AD27"/>
    <mergeCell ref="AE27:AH27"/>
    <mergeCell ref="AI27:AK27"/>
    <mergeCell ref="AL27:AR27"/>
    <mergeCell ref="BV28:CB28"/>
    <mergeCell ref="CC28:CD28"/>
    <mergeCell ref="P29:R29"/>
    <mergeCell ref="S29:T29"/>
    <mergeCell ref="U29:AA29"/>
    <mergeCell ref="AV28:BB28"/>
    <mergeCell ref="BC28:BD28"/>
    <mergeCell ref="BE28:BK28"/>
    <mergeCell ref="BL28:BN28"/>
    <mergeCell ref="BO28:BR28"/>
    <mergeCell ref="BS28:BU28"/>
    <mergeCell ref="U28:AA28"/>
    <mergeCell ref="AB28:AD28"/>
    <mergeCell ref="AE28:AH28"/>
    <mergeCell ref="AI28:AK28"/>
    <mergeCell ref="AL28:AR28"/>
    <mergeCell ref="AS28:AU28"/>
    <mergeCell ref="CC29:CD29"/>
    <mergeCell ref="BV29:CB29"/>
    <mergeCell ref="P28:R28"/>
    <mergeCell ref="P27:R27"/>
    <mergeCell ref="BE26:BK26"/>
    <mergeCell ref="BL26:BN26"/>
    <mergeCell ref="BO26:BR26"/>
    <mergeCell ref="BS26:BU26"/>
    <mergeCell ref="BV26:CB26"/>
    <mergeCell ref="BS27:BU27"/>
    <mergeCell ref="BV27:CB27"/>
    <mergeCell ref="CC27:CD27"/>
    <mergeCell ref="CC26:CD26"/>
    <mergeCell ref="AE26:AH26"/>
    <mergeCell ref="AI26:AK26"/>
    <mergeCell ref="AL26:AR26"/>
    <mergeCell ref="AS26:AU26"/>
    <mergeCell ref="AV26:BB26"/>
    <mergeCell ref="BC26:BD26"/>
    <mergeCell ref="AS27:AU27"/>
    <mergeCell ref="AV27:BB27"/>
    <mergeCell ref="BC27:BD27"/>
    <mergeCell ref="BE27:BK27"/>
    <mergeCell ref="BL27:BN27"/>
    <mergeCell ref="BO27:BR27"/>
    <mergeCell ref="S27:T27"/>
    <mergeCell ref="U27:AA27"/>
    <mergeCell ref="P26:R26"/>
    <mergeCell ref="S26:T26"/>
    <mergeCell ref="U26:AA26"/>
    <mergeCell ref="AB26:AD26"/>
    <mergeCell ref="BC25:BD25"/>
    <mergeCell ref="BE25:BK25"/>
    <mergeCell ref="BL25:BN25"/>
    <mergeCell ref="BO25:BR25"/>
    <mergeCell ref="BS25:BU25"/>
    <mergeCell ref="AB25:AD25"/>
    <mergeCell ref="AE25:AH25"/>
    <mergeCell ref="AI25:AK25"/>
    <mergeCell ref="AL25:AR25"/>
    <mergeCell ref="AS25:AU25"/>
    <mergeCell ref="AV25:BB25"/>
    <mergeCell ref="BV24:CB24"/>
    <mergeCell ref="CC24:CD24"/>
    <mergeCell ref="P25:R25"/>
    <mergeCell ref="S25:T25"/>
    <mergeCell ref="U25:AA25"/>
    <mergeCell ref="AV24:BB24"/>
    <mergeCell ref="BC24:BD24"/>
    <mergeCell ref="BE24:BK24"/>
    <mergeCell ref="BL24:BN24"/>
    <mergeCell ref="BO24:BR24"/>
    <mergeCell ref="BS24:BU24"/>
    <mergeCell ref="U24:AA24"/>
    <mergeCell ref="AB24:AD24"/>
    <mergeCell ref="AE24:AH24"/>
    <mergeCell ref="AI24:AK24"/>
    <mergeCell ref="AL24:AR24"/>
    <mergeCell ref="AS24:AU24"/>
    <mergeCell ref="P24:R24"/>
    <mergeCell ref="S24:T24"/>
    <mergeCell ref="CC25:CD25"/>
    <mergeCell ref="BV25:CB25"/>
    <mergeCell ref="AL23:AR23"/>
    <mergeCell ref="BS23:BU23"/>
    <mergeCell ref="BV23:CB23"/>
    <mergeCell ref="CC23:CD23"/>
    <mergeCell ref="BO23:BR23"/>
    <mergeCell ref="P23:R23"/>
    <mergeCell ref="BE22:BK22"/>
    <mergeCell ref="BL22:BN22"/>
    <mergeCell ref="BL23:BN23"/>
    <mergeCell ref="AS23:AU23"/>
    <mergeCell ref="AV23:BB23"/>
    <mergeCell ref="BC23:BD23"/>
    <mergeCell ref="BE23:BK23"/>
    <mergeCell ref="S23:T23"/>
    <mergeCell ref="U23:AA23"/>
    <mergeCell ref="AB23:AD23"/>
    <mergeCell ref="AE23:AH23"/>
    <mergeCell ref="AI23:AK23"/>
    <mergeCell ref="AV21:BB21"/>
    <mergeCell ref="BO22:BR22"/>
    <mergeCell ref="BS22:BU22"/>
    <mergeCell ref="BV22:CB22"/>
    <mergeCell ref="CC22:CD22"/>
    <mergeCell ref="AE22:AH22"/>
    <mergeCell ref="AI22:AK22"/>
    <mergeCell ref="AL22:AR22"/>
    <mergeCell ref="AS22:AU22"/>
    <mergeCell ref="AV22:BB22"/>
    <mergeCell ref="BC22:BD22"/>
    <mergeCell ref="CC20:CD20"/>
    <mergeCell ref="BC20:BD20"/>
    <mergeCell ref="P21:R21"/>
    <mergeCell ref="S21:T21"/>
    <mergeCell ref="U21:AA21"/>
    <mergeCell ref="AV20:BB20"/>
    <mergeCell ref="BE20:BK20"/>
    <mergeCell ref="BL20:BN20"/>
    <mergeCell ref="BO20:BR20"/>
    <mergeCell ref="BS20:BU20"/>
    <mergeCell ref="U20:AA20"/>
    <mergeCell ref="AB20:AD20"/>
    <mergeCell ref="AE20:AH20"/>
    <mergeCell ref="AI20:AK20"/>
    <mergeCell ref="AL20:AR20"/>
    <mergeCell ref="AS20:AU20"/>
    <mergeCell ref="CC21:CD21"/>
    <mergeCell ref="BC21:BD21"/>
    <mergeCell ref="BE21:BK21"/>
    <mergeCell ref="BL21:BN21"/>
    <mergeCell ref="BO21:BR21"/>
    <mergeCell ref="BS21:BU21"/>
    <mergeCell ref="BV21:CB21"/>
    <mergeCell ref="AB21:AD21"/>
    <mergeCell ref="P19:R19"/>
    <mergeCell ref="B17:T18"/>
    <mergeCell ref="U17:BD17"/>
    <mergeCell ref="BE17:BU17"/>
    <mergeCell ref="BS19:BU19"/>
    <mergeCell ref="BV19:CB19"/>
    <mergeCell ref="CC19:CD19"/>
    <mergeCell ref="AS19:AU19"/>
    <mergeCell ref="AV19:BB19"/>
    <mergeCell ref="BC19:BD19"/>
    <mergeCell ref="BE19:BK19"/>
    <mergeCell ref="BL19:BN19"/>
    <mergeCell ref="BO19:BR19"/>
    <mergeCell ref="S19:T19"/>
    <mergeCell ref="U19:AA19"/>
    <mergeCell ref="AB19:AD19"/>
    <mergeCell ref="AE19:AH19"/>
    <mergeCell ref="AI19:AK19"/>
    <mergeCell ref="AL19:AR19"/>
    <mergeCell ref="BQ9:BT11"/>
    <mergeCell ref="A1:CE1"/>
    <mergeCell ref="A2:CE2"/>
    <mergeCell ref="B11:P11"/>
    <mergeCell ref="Q11:BB11"/>
    <mergeCell ref="BV17:CD18"/>
    <mergeCell ref="U18:AA18"/>
    <mergeCell ref="AB18:AD18"/>
    <mergeCell ref="AE18:AH18"/>
    <mergeCell ref="AI18:AK18"/>
    <mergeCell ref="AL18:AR18"/>
    <mergeCell ref="AS18:AU18"/>
    <mergeCell ref="B13:V13"/>
    <mergeCell ref="W13:BA13"/>
    <mergeCell ref="BB13:BR13"/>
    <mergeCell ref="BS13:CD13"/>
    <mergeCell ref="B14:V14"/>
    <mergeCell ref="W14:BA14"/>
    <mergeCell ref="BB14:BR14"/>
    <mergeCell ref="BS14:CD14"/>
    <mergeCell ref="AV18:BB18"/>
    <mergeCell ref="BC18:BD18"/>
    <mergeCell ref="BE18:BN18"/>
    <mergeCell ref="BO18:BU18"/>
    <mergeCell ref="D79:CB80"/>
    <mergeCell ref="C30:N30"/>
    <mergeCell ref="C19:N19"/>
    <mergeCell ref="C20:N20"/>
    <mergeCell ref="C21:N21"/>
    <mergeCell ref="C22:N22"/>
    <mergeCell ref="C23:N23"/>
    <mergeCell ref="C24:N24"/>
    <mergeCell ref="C25:N25"/>
    <mergeCell ref="C26:N26"/>
    <mergeCell ref="C27:N27"/>
    <mergeCell ref="C28:N28"/>
    <mergeCell ref="C29:N29"/>
    <mergeCell ref="P20:R20"/>
    <mergeCell ref="S20:T20"/>
    <mergeCell ref="BV20:CB20"/>
    <mergeCell ref="P22:R22"/>
    <mergeCell ref="S22:T22"/>
    <mergeCell ref="U22:AA22"/>
    <mergeCell ref="AB22:AD22"/>
    <mergeCell ref="AE21:AH21"/>
    <mergeCell ref="AI21:AK21"/>
    <mergeCell ref="AL21:AR21"/>
    <mergeCell ref="AS21:AU21"/>
  </mergeCells>
  <phoneticPr fontId="3"/>
  <conditionalFormatting sqref="P19:R30">
    <cfRule type="cellIs" dxfId="2" priority="4" operator="lessThan">
      <formula>17</formula>
    </cfRule>
  </conditionalFormatting>
  <conditionalFormatting sqref="BV19:CB30">
    <cfRule type="cellIs" dxfId="1" priority="3" operator="equal">
      <formula>"日数不足"</formula>
    </cfRule>
  </conditionalFormatting>
  <conditionalFormatting sqref="D79:CB80">
    <cfRule type="cellIs" dxfId="0" priority="1" operator="equal">
      <formula>"条件に該当しないため、申出できません"</formula>
    </cfRule>
  </conditionalFormatting>
  <pageMargins left="0.19685039370078741" right="0" top="0.47244094488188981" bottom="0.15748031496062992" header="0.19685039370078741" footer="0.11811023622047245"/>
  <pageSetup paperSize="9" scale="97" orientation="portrait" r:id="rId1"/>
  <headerFooter>
    <oddHeader>&amp;R（様式２）</oddHeader>
  </headerFooter>
  <rowBreaks count="1" manualBreakCount="1">
    <brk id="81" max="8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workbookViewId="0">
      <selection activeCell="F13" sqref="F13"/>
    </sheetView>
  </sheetViews>
  <sheetFormatPr defaultRowHeight="13.5"/>
  <cols>
    <col min="1" max="3" width="15.625" customWidth="1"/>
    <col min="4" max="6" width="8" bestFit="1" customWidth="1"/>
  </cols>
  <sheetData>
    <row r="1" spans="1:9" ht="15.75">
      <c r="A1" s="22" t="s">
        <v>119</v>
      </c>
      <c r="E1" s="22"/>
      <c r="F1" s="22"/>
      <c r="G1" s="22"/>
      <c r="H1" s="22"/>
      <c r="I1" s="22"/>
    </row>
    <row r="2" spans="1:9" ht="15.75">
      <c r="A2" s="22"/>
      <c r="B2" s="22"/>
      <c r="C2" s="22"/>
      <c r="D2" s="22"/>
      <c r="E2" s="22"/>
      <c r="F2" s="22"/>
    </row>
    <row r="3" spans="1:9" ht="14.25">
      <c r="A3" s="479" t="s">
        <v>51</v>
      </c>
      <c r="B3" s="480"/>
      <c r="C3" s="483" t="s">
        <v>52</v>
      </c>
      <c r="D3" s="485" t="s">
        <v>53</v>
      </c>
      <c r="E3" s="485"/>
      <c r="F3" s="486"/>
    </row>
    <row r="4" spans="1:9" ht="28.5">
      <c r="A4" s="481"/>
      <c r="B4" s="482"/>
      <c r="C4" s="484"/>
      <c r="D4" s="23" t="s">
        <v>54</v>
      </c>
      <c r="E4" s="24" t="s">
        <v>55</v>
      </c>
      <c r="F4" s="25" t="s">
        <v>56</v>
      </c>
    </row>
    <row r="5" spans="1:9" ht="14.25">
      <c r="A5" s="26">
        <v>0</v>
      </c>
      <c r="B5" s="27">
        <v>93000</v>
      </c>
      <c r="C5" s="28">
        <v>88000</v>
      </c>
      <c r="D5" s="29" t="s">
        <v>57</v>
      </c>
      <c r="E5" s="30" t="s">
        <v>57</v>
      </c>
      <c r="F5" s="31">
        <v>1</v>
      </c>
    </row>
    <row r="6" spans="1:9" ht="14.25">
      <c r="A6" s="26">
        <v>93000</v>
      </c>
      <c r="B6" s="32">
        <v>101000</v>
      </c>
      <c r="C6" s="33">
        <v>98000</v>
      </c>
      <c r="D6" s="34">
        <v>1</v>
      </c>
      <c r="E6" s="34">
        <v>1</v>
      </c>
      <c r="F6" s="35">
        <v>2</v>
      </c>
    </row>
    <row r="7" spans="1:9" ht="14.25">
      <c r="A7" s="36">
        <v>101000</v>
      </c>
      <c r="B7" s="37">
        <v>107000</v>
      </c>
      <c r="C7" s="38">
        <v>104000</v>
      </c>
      <c r="D7" s="39">
        <v>2</v>
      </c>
      <c r="E7" s="39">
        <v>2</v>
      </c>
      <c r="F7" s="40">
        <v>3</v>
      </c>
    </row>
    <row r="8" spans="1:9" ht="14.25">
      <c r="A8" s="36">
        <v>107000</v>
      </c>
      <c r="B8" s="37">
        <v>114000</v>
      </c>
      <c r="C8" s="38">
        <v>110000</v>
      </c>
      <c r="D8" s="39">
        <v>3</v>
      </c>
      <c r="E8" s="39">
        <v>3</v>
      </c>
      <c r="F8" s="40">
        <v>4</v>
      </c>
    </row>
    <row r="9" spans="1:9" ht="14.25">
      <c r="A9" s="36">
        <v>114000</v>
      </c>
      <c r="B9" s="37">
        <v>122000</v>
      </c>
      <c r="C9" s="38">
        <v>118000</v>
      </c>
      <c r="D9" s="39">
        <v>4</v>
      </c>
      <c r="E9" s="39">
        <v>4</v>
      </c>
      <c r="F9" s="40">
        <v>5</v>
      </c>
    </row>
    <row r="10" spans="1:9" ht="14.25">
      <c r="A10" s="41">
        <v>122000</v>
      </c>
      <c r="B10" s="42">
        <v>130000</v>
      </c>
      <c r="C10" s="43">
        <v>126000</v>
      </c>
      <c r="D10" s="39">
        <v>5</v>
      </c>
      <c r="E10" s="39">
        <v>5</v>
      </c>
      <c r="F10" s="40">
        <v>6</v>
      </c>
    </row>
    <row r="11" spans="1:9" ht="14.25">
      <c r="A11" s="26">
        <v>130000</v>
      </c>
      <c r="B11" s="32">
        <v>138000</v>
      </c>
      <c r="C11" s="44">
        <v>134000</v>
      </c>
      <c r="D11" s="34">
        <v>6</v>
      </c>
      <c r="E11" s="34">
        <v>6</v>
      </c>
      <c r="F11" s="35">
        <v>7</v>
      </c>
    </row>
    <row r="12" spans="1:9" ht="14.25">
      <c r="A12" s="36">
        <v>138000</v>
      </c>
      <c r="B12" s="37">
        <v>146000</v>
      </c>
      <c r="C12" s="38">
        <v>142000</v>
      </c>
      <c r="D12" s="39">
        <v>7</v>
      </c>
      <c r="E12" s="39">
        <v>7</v>
      </c>
      <c r="F12" s="40">
        <v>8</v>
      </c>
    </row>
    <row r="13" spans="1:9" ht="14.25">
      <c r="A13" s="36">
        <v>146000</v>
      </c>
      <c r="B13" s="37">
        <v>155000</v>
      </c>
      <c r="C13" s="38">
        <v>150000</v>
      </c>
      <c r="D13" s="39">
        <v>8</v>
      </c>
      <c r="E13" s="39">
        <v>8</v>
      </c>
      <c r="F13" s="40">
        <v>9</v>
      </c>
    </row>
    <row r="14" spans="1:9" ht="14.25">
      <c r="A14" s="36">
        <v>155000</v>
      </c>
      <c r="B14" s="37">
        <v>165000</v>
      </c>
      <c r="C14" s="38">
        <v>160000</v>
      </c>
      <c r="D14" s="39">
        <v>9</v>
      </c>
      <c r="E14" s="39">
        <v>9</v>
      </c>
      <c r="F14" s="40">
        <v>10</v>
      </c>
    </row>
    <row r="15" spans="1:9" ht="14.25">
      <c r="A15" s="41">
        <v>165000</v>
      </c>
      <c r="B15" s="42">
        <v>175000</v>
      </c>
      <c r="C15" s="43">
        <v>170000</v>
      </c>
      <c r="D15" s="39">
        <v>10</v>
      </c>
      <c r="E15" s="39">
        <v>10</v>
      </c>
      <c r="F15" s="40">
        <v>11</v>
      </c>
    </row>
    <row r="16" spans="1:9" ht="14.25">
      <c r="A16" s="26">
        <v>175000</v>
      </c>
      <c r="B16" s="32">
        <v>185000</v>
      </c>
      <c r="C16" s="44">
        <v>180000</v>
      </c>
      <c r="D16" s="34">
        <v>11</v>
      </c>
      <c r="E16" s="34">
        <v>11</v>
      </c>
      <c r="F16" s="35">
        <v>12</v>
      </c>
    </row>
    <row r="17" spans="1:6" ht="14.25">
      <c r="A17" s="36">
        <v>185000</v>
      </c>
      <c r="B17" s="37">
        <v>195000</v>
      </c>
      <c r="C17" s="38">
        <v>190000</v>
      </c>
      <c r="D17" s="39">
        <v>12</v>
      </c>
      <c r="E17" s="39">
        <v>12</v>
      </c>
      <c r="F17" s="40">
        <v>13</v>
      </c>
    </row>
    <row r="18" spans="1:6" ht="14.25">
      <c r="A18" s="36">
        <v>195000</v>
      </c>
      <c r="B18" s="37">
        <v>210000</v>
      </c>
      <c r="C18" s="38">
        <v>200000</v>
      </c>
      <c r="D18" s="39">
        <v>13</v>
      </c>
      <c r="E18" s="39">
        <v>13</v>
      </c>
      <c r="F18" s="40">
        <v>14</v>
      </c>
    </row>
    <row r="19" spans="1:6" ht="14.25">
      <c r="A19" s="36">
        <v>210000</v>
      </c>
      <c r="B19" s="37">
        <v>230000</v>
      </c>
      <c r="C19" s="38">
        <v>220000</v>
      </c>
      <c r="D19" s="39">
        <v>14</v>
      </c>
      <c r="E19" s="39">
        <v>14</v>
      </c>
      <c r="F19" s="40">
        <v>15</v>
      </c>
    </row>
    <row r="20" spans="1:6" ht="14.25">
      <c r="A20" s="41">
        <v>230000</v>
      </c>
      <c r="B20" s="42">
        <v>250000</v>
      </c>
      <c r="C20" s="43">
        <v>240000</v>
      </c>
      <c r="D20" s="39">
        <v>15</v>
      </c>
      <c r="E20" s="39">
        <v>15</v>
      </c>
      <c r="F20" s="40">
        <v>16</v>
      </c>
    </row>
    <row r="21" spans="1:6" ht="14.25">
      <c r="A21" s="26">
        <v>250000</v>
      </c>
      <c r="B21" s="32">
        <v>270000</v>
      </c>
      <c r="C21" s="44">
        <v>260000</v>
      </c>
      <c r="D21" s="34">
        <v>16</v>
      </c>
      <c r="E21" s="34">
        <v>16</v>
      </c>
      <c r="F21" s="35">
        <v>17</v>
      </c>
    </row>
    <row r="22" spans="1:6" ht="14.25">
      <c r="A22" s="36">
        <v>270000</v>
      </c>
      <c r="B22" s="37">
        <v>290000</v>
      </c>
      <c r="C22" s="38">
        <v>280000</v>
      </c>
      <c r="D22" s="39">
        <v>17</v>
      </c>
      <c r="E22" s="39">
        <v>17</v>
      </c>
      <c r="F22" s="40">
        <v>18</v>
      </c>
    </row>
    <row r="23" spans="1:6" ht="14.25">
      <c r="A23" s="36">
        <v>290000</v>
      </c>
      <c r="B23" s="37">
        <v>310000</v>
      </c>
      <c r="C23" s="38">
        <v>300000</v>
      </c>
      <c r="D23" s="39">
        <v>18</v>
      </c>
      <c r="E23" s="39">
        <v>18</v>
      </c>
      <c r="F23" s="40">
        <v>19</v>
      </c>
    </row>
    <row r="24" spans="1:6" ht="14.25">
      <c r="A24" s="36">
        <v>310000</v>
      </c>
      <c r="B24" s="37">
        <v>330000</v>
      </c>
      <c r="C24" s="38">
        <v>320000</v>
      </c>
      <c r="D24" s="39">
        <v>19</v>
      </c>
      <c r="E24" s="39">
        <v>19</v>
      </c>
      <c r="F24" s="40">
        <v>20</v>
      </c>
    </row>
    <row r="25" spans="1:6" ht="14.25">
      <c r="A25" s="41">
        <v>330000</v>
      </c>
      <c r="B25" s="42">
        <v>350000</v>
      </c>
      <c r="C25" s="43">
        <v>340000</v>
      </c>
      <c r="D25" s="39">
        <v>20</v>
      </c>
      <c r="E25" s="39">
        <v>20</v>
      </c>
      <c r="F25" s="40">
        <v>21</v>
      </c>
    </row>
    <row r="26" spans="1:6" ht="14.25">
      <c r="A26" s="26">
        <v>350000</v>
      </c>
      <c r="B26" s="32">
        <v>370000</v>
      </c>
      <c r="C26" s="44">
        <v>360000</v>
      </c>
      <c r="D26" s="34">
        <v>21</v>
      </c>
      <c r="E26" s="34">
        <v>21</v>
      </c>
      <c r="F26" s="35">
        <v>22</v>
      </c>
    </row>
    <row r="27" spans="1:6" ht="14.25">
      <c r="A27" s="36">
        <v>370000</v>
      </c>
      <c r="B27" s="37">
        <v>395000</v>
      </c>
      <c r="C27" s="38">
        <v>380000</v>
      </c>
      <c r="D27" s="39">
        <v>22</v>
      </c>
      <c r="E27" s="39">
        <v>22</v>
      </c>
      <c r="F27" s="40">
        <v>23</v>
      </c>
    </row>
    <row r="28" spans="1:6" ht="14.25">
      <c r="A28" s="36">
        <v>395000</v>
      </c>
      <c r="B28" s="37">
        <v>425000</v>
      </c>
      <c r="C28" s="38">
        <v>410000</v>
      </c>
      <c r="D28" s="39">
        <v>23</v>
      </c>
      <c r="E28" s="39">
        <v>23</v>
      </c>
      <c r="F28" s="40">
        <v>24</v>
      </c>
    </row>
    <row r="29" spans="1:6" ht="14.25">
      <c r="A29" s="36">
        <v>425000</v>
      </c>
      <c r="B29" s="37">
        <v>455000</v>
      </c>
      <c r="C29" s="38">
        <v>440000</v>
      </c>
      <c r="D29" s="39">
        <v>24</v>
      </c>
      <c r="E29" s="39">
        <v>24</v>
      </c>
      <c r="F29" s="40">
        <v>25</v>
      </c>
    </row>
    <row r="30" spans="1:6" ht="14.25">
      <c r="A30" s="41">
        <v>455000</v>
      </c>
      <c r="B30" s="42">
        <v>485000</v>
      </c>
      <c r="C30" s="43">
        <v>470000</v>
      </c>
      <c r="D30" s="39">
        <v>25</v>
      </c>
      <c r="E30" s="39">
        <v>25</v>
      </c>
      <c r="F30" s="40">
        <v>26</v>
      </c>
    </row>
    <row r="31" spans="1:6" ht="14.25">
      <c r="A31" s="26">
        <v>485000</v>
      </c>
      <c r="B31" s="32">
        <v>515000</v>
      </c>
      <c r="C31" s="44">
        <v>500000</v>
      </c>
      <c r="D31" s="34">
        <v>26</v>
      </c>
      <c r="E31" s="34">
        <v>26</v>
      </c>
      <c r="F31" s="35">
        <v>27</v>
      </c>
    </row>
    <row r="32" spans="1:6" ht="14.25">
      <c r="A32" s="36">
        <v>515000</v>
      </c>
      <c r="B32" s="37">
        <v>545000</v>
      </c>
      <c r="C32" s="38">
        <v>530000</v>
      </c>
      <c r="D32" s="39">
        <v>27</v>
      </c>
      <c r="E32" s="39">
        <v>27</v>
      </c>
      <c r="F32" s="40">
        <v>28</v>
      </c>
    </row>
    <row r="33" spans="1:6" ht="14.25">
      <c r="A33" s="36">
        <v>545000</v>
      </c>
      <c r="B33" s="37">
        <v>575000</v>
      </c>
      <c r="C33" s="38">
        <v>560000</v>
      </c>
      <c r="D33" s="39">
        <v>28</v>
      </c>
      <c r="E33" s="39">
        <v>28</v>
      </c>
      <c r="F33" s="40">
        <v>29</v>
      </c>
    </row>
    <row r="34" spans="1:6" ht="14.25">
      <c r="A34" s="36">
        <v>575000</v>
      </c>
      <c r="B34" s="37">
        <v>605000</v>
      </c>
      <c r="C34" s="38">
        <v>590000</v>
      </c>
      <c r="D34" s="39">
        <v>29</v>
      </c>
      <c r="E34" s="39">
        <v>29</v>
      </c>
      <c r="F34" s="40">
        <v>30</v>
      </c>
    </row>
    <row r="35" spans="1:6" ht="14.25">
      <c r="A35" s="45">
        <v>605000</v>
      </c>
      <c r="B35" s="46">
        <v>635000</v>
      </c>
      <c r="C35" s="47">
        <v>620000</v>
      </c>
      <c r="D35" s="39">
        <v>30</v>
      </c>
      <c r="E35" s="39">
        <v>30</v>
      </c>
      <c r="F35" s="40">
        <v>31</v>
      </c>
    </row>
    <row r="36" spans="1:6" ht="14.25">
      <c r="A36" s="48">
        <v>635000</v>
      </c>
      <c r="B36" s="49">
        <v>665000</v>
      </c>
      <c r="C36" s="33">
        <v>650000</v>
      </c>
      <c r="D36" s="34">
        <v>31</v>
      </c>
      <c r="E36" s="50" t="s">
        <v>57</v>
      </c>
      <c r="F36" s="51" t="s">
        <v>57</v>
      </c>
    </row>
    <row r="37" spans="1:6" ht="14.25">
      <c r="A37" s="52">
        <v>665000</v>
      </c>
      <c r="B37" s="53">
        <v>695000</v>
      </c>
      <c r="C37" s="54">
        <v>680000</v>
      </c>
      <c r="D37" s="39">
        <v>32</v>
      </c>
      <c r="E37" s="55" t="s">
        <v>57</v>
      </c>
      <c r="F37" s="56" t="s">
        <v>57</v>
      </c>
    </row>
    <row r="38" spans="1:6" ht="14.25">
      <c r="A38" s="52">
        <v>695000</v>
      </c>
      <c r="B38" s="53">
        <v>730000</v>
      </c>
      <c r="C38" s="54">
        <v>710000</v>
      </c>
      <c r="D38" s="39">
        <v>33</v>
      </c>
      <c r="E38" s="55" t="s">
        <v>57</v>
      </c>
      <c r="F38" s="56" t="s">
        <v>57</v>
      </c>
    </row>
    <row r="39" spans="1:6" ht="14.25">
      <c r="A39" s="52">
        <v>730000</v>
      </c>
      <c r="B39" s="53">
        <v>770000</v>
      </c>
      <c r="C39" s="54">
        <v>750000</v>
      </c>
      <c r="D39" s="39">
        <v>34</v>
      </c>
      <c r="E39" s="55" t="s">
        <v>57</v>
      </c>
      <c r="F39" s="56" t="s">
        <v>57</v>
      </c>
    </row>
    <row r="40" spans="1:6" ht="14.25">
      <c r="A40" s="57">
        <v>770000</v>
      </c>
      <c r="B40" s="58">
        <v>810000</v>
      </c>
      <c r="C40" s="59">
        <v>790000</v>
      </c>
      <c r="D40" s="39">
        <v>35</v>
      </c>
      <c r="E40" s="60" t="s">
        <v>57</v>
      </c>
      <c r="F40" s="61" t="s">
        <v>57</v>
      </c>
    </row>
    <row r="41" spans="1:6" ht="14.25">
      <c r="A41" s="48">
        <v>810000</v>
      </c>
      <c r="B41" s="49">
        <v>855000</v>
      </c>
      <c r="C41" s="33">
        <v>830000</v>
      </c>
      <c r="D41" s="34">
        <v>36</v>
      </c>
      <c r="E41" s="50" t="s">
        <v>57</v>
      </c>
      <c r="F41" s="51" t="s">
        <v>57</v>
      </c>
    </row>
    <row r="42" spans="1:6" ht="14.25">
      <c r="A42" s="52">
        <v>855000</v>
      </c>
      <c r="B42" s="53">
        <v>905000</v>
      </c>
      <c r="C42" s="54">
        <v>880000</v>
      </c>
      <c r="D42" s="39">
        <v>37</v>
      </c>
      <c r="E42" s="55" t="s">
        <v>57</v>
      </c>
      <c r="F42" s="56" t="s">
        <v>57</v>
      </c>
    </row>
    <row r="43" spans="1:6" ht="14.25">
      <c r="A43" s="62">
        <v>905000</v>
      </c>
      <c r="B43" s="63">
        <v>955000</v>
      </c>
      <c r="C43" s="47">
        <v>930000</v>
      </c>
      <c r="D43" s="39">
        <v>38</v>
      </c>
      <c r="E43" s="64" t="s">
        <v>57</v>
      </c>
      <c r="F43" s="65" t="s">
        <v>57</v>
      </c>
    </row>
    <row r="44" spans="1:6" ht="14.25">
      <c r="A44" s="66">
        <v>955000</v>
      </c>
      <c r="B44" s="67">
        <v>1005000</v>
      </c>
      <c r="C44" s="68">
        <v>980000</v>
      </c>
      <c r="D44" s="39">
        <v>39</v>
      </c>
      <c r="E44" s="69" t="s">
        <v>57</v>
      </c>
      <c r="F44" s="70" t="s">
        <v>57</v>
      </c>
    </row>
    <row r="45" spans="1:6" ht="14.25">
      <c r="A45" s="57">
        <v>1005000</v>
      </c>
      <c r="B45" s="58">
        <v>1055000</v>
      </c>
      <c r="C45" s="59">
        <v>1030000</v>
      </c>
      <c r="D45" s="39">
        <v>40</v>
      </c>
      <c r="E45" s="60" t="s">
        <v>57</v>
      </c>
      <c r="F45" s="61" t="s">
        <v>57</v>
      </c>
    </row>
    <row r="46" spans="1:6" ht="14.25">
      <c r="A46" s="48">
        <v>1055000</v>
      </c>
      <c r="B46" s="49">
        <v>1115000</v>
      </c>
      <c r="C46" s="33">
        <v>1090000</v>
      </c>
      <c r="D46" s="34">
        <v>41</v>
      </c>
      <c r="E46" s="50" t="s">
        <v>57</v>
      </c>
      <c r="F46" s="51" t="s">
        <v>57</v>
      </c>
    </row>
    <row r="47" spans="1:6" ht="14.25">
      <c r="A47" s="52">
        <v>1115000</v>
      </c>
      <c r="B47" s="53">
        <v>1175000</v>
      </c>
      <c r="C47" s="54">
        <v>1150000</v>
      </c>
      <c r="D47" s="39">
        <v>42</v>
      </c>
      <c r="E47" s="55" t="s">
        <v>57</v>
      </c>
      <c r="F47" s="56" t="s">
        <v>57</v>
      </c>
    </row>
    <row r="48" spans="1:6" ht="14.25">
      <c r="A48" s="52">
        <v>1175000</v>
      </c>
      <c r="B48" s="53">
        <v>1235000</v>
      </c>
      <c r="C48" s="54">
        <v>1210000</v>
      </c>
      <c r="D48" s="39">
        <v>43</v>
      </c>
      <c r="E48" s="55" t="s">
        <v>57</v>
      </c>
      <c r="F48" s="56" t="s">
        <v>57</v>
      </c>
    </row>
    <row r="49" spans="1:6" ht="14.25">
      <c r="A49" s="52">
        <v>1235000</v>
      </c>
      <c r="B49" s="53">
        <v>1295000</v>
      </c>
      <c r="C49" s="54">
        <v>1270000</v>
      </c>
      <c r="D49" s="39">
        <v>44</v>
      </c>
      <c r="E49" s="55" t="s">
        <v>57</v>
      </c>
      <c r="F49" s="56" t="s">
        <v>57</v>
      </c>
    </row>
    <row r="50" spans="1:6" ht="14.25">
      <c r="A50" s="57">
        <v>1295000</v>
      </c>
      <c r="B50" s="58">
        <v>1355000</v>
      </c>
      <c r="C50" s="59">
        <v>1330000</v>
      </c>
      <c r="D50" s="39">
        <v>45</v>
      </c>
      <c r="E50" s="60" t="s">
        <v>57</v>
      </c>
      <c r="F50" s="61" t="s">
        <v>57</v>
      </c>
    </row>
    <row r="51" spans="1:6" ht="24">
      <c r="A51" s="71">
        <v>1355000</v>
      </c>
      <c r="B51" s="72"/>
      <c r="C51" s="73">
        <v>1390000</v>
      </c>
      <c r="D51" s="74">
        <v>46</v>
      </c>
      <c r="E51" s="30" t="s">
        <v>57</v>
      </c>
      <c r="F51" s="75" t="s">
        <v>57</v>
      </c>
    </row>
  </sheetData>
  <sheetProtection sheet="1" objects="1" scenarios="1"/>
  <mergeCells count="3">
    <mergeCell ref="A3:B4"/>
    <mergeCell ref="C3:C4"/>
    <mergeCell ref="D3:F3"/>
  </mergeCells>
  <phoneticPr fontId="3"/>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①1月当たり通勤手当算出入力</vt:lpstr>
      <vt:lpstr>②差額支給内訳入力用</vt:lpstr>
      <vt:lpstr>③最終入力</vt:lpstr>
      <vt:lpstr>同意書（提出用）</vt:lpstr>
      <vt:lpstr>等級・標準報酬月額表</vt:lpstr>
      <vt:lpstr>①1月当たり通勤手当算出入力!Print_Area</vt:lpstr>
      <vt:lpstr>'同意書（提出用）'!Print_Area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2020-03-23T12:47:02Z</cp:lastPrinted>
  <dcterms:created xsi:type="dcterms:W3CDTF">2019-01-23T08:29:10Z</dcterms:created>
  <dcterms:modified xsi:type="dcterms:W3CDTF">2021-12-06T01:00:50Z</dcterms:modified>
</cp:coreProperties>
</file>