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kyousai\Downloads\"/>
    </mc:Choice>
  </mc:AlternateContent>
  <xr:revisionPtr revIDLastSave="0" documentId="13_ncr:1_{43D973D0-873D-48F9-B9A3-706A89A264EB}" xr6:coauthVersionLast="36" xr6:coauthVersionMax="36" xr10:uidLastSave="{00000000-0000-0000-0000-000000000000}"/>
  <bookViews>
    <workbookView xWindow="0" yWindow="0" windowWidth="20490" windowHeight="6960" xr2:uid="{00000000-000D-0000-FFFF-FFFF00000000}"/>
  </bookViews>
  <sheets>
    <sheet name="請求書" sheetId="9" r:id="rId1"/>
    <sheet name="（裏面）注意事項 " sheetId="8" r:id="rId2"/>
    <sheet name="計算" sheetId="5" r:id="rId3"/>
  </sheets>
  <definedNames>
    <definedName name="_xlnm.Print_Area" localSheetId="1">'（裏面）注意事項 '!$A$9:$L$119</definedName>
    <definedName name="_xlnm.Print_Area" localSheetId="0">請求書!$B$3:$BW$58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34" i="9" l="1"/>
  <c r="BH30" i="9"/>
  <c r="AI16" i="9" l="1"/>
  <c r="EY13" i="9" l="1"/>
  <c r="CP47" i="9" s="1"/>
  <c r="EG13" i="9"/>
  <c r="DO13" i="9"/>
  <c r="CW13" i="9"/>
  <c r="DT47" i="9" l="1"/>
  <c r="DF47" i="9"/>
  <c r="CP38" i="9"/>
  <c r="CV20" i="9"/>
  <c r="DL20" i="9" s="1"/>
  <c r="CY23" i="9" s="1"/>
  <c r="EE20" i="9"/>
  <c r="EU20" i="9" s="1"/>
  <c r="EH23" i="9" s="1"/>
  <c r="CP44" i="9" s="1"/>
  <c r="CV26" i="9"/>
  <c r="DL26" i="9" s="1"/>
  <c r="CY29" i="9" s="1"/>
  <c r="CP41" i="9" s="1"/>
  <c r="EE26" i="9"/>
  <c r="EU26" i="9" s="1"/>
  <c r="EH29" i="9" s="1"/>
  <c r="H24" i="5"/>
  <c r="E5" i="5"/>
  <c r="E35" i="5" s="1"/>
  <c r="D5" i="5"/>
  <c r="EF47" i="9" l="1"/>
  <c r="FB47" i="9" s="1"/>
  <c r="DT41" i="9"/>
  <c r="DF41" i="9"/>
  <c r="DF44" i="9"/>
  <c r="DT44" i="9"/>
  <c r="DF38" i="9"/>
  <c r="DT38" i="9"/>
  <c r="B35" i="5"/>
  <c r="F39" i="5" s="1"/>
  <c r="F8" i="5"/>
  <c r="D36" i="5"/>
  <c r="D35" i="5"/>
  <c r="B8" i="5"/>
  <c r="B16" i="5" s="1"/>
  <c r="C36" i="5"/>
  <c r="EF41" i="9" l="1"/>
  <c r="FB41" i="9" s="1"/>
  <c r="BH26" i="9" s="1"/>
  <c r="EF38" i="9"/>
  <c r="FB38" i="9" s="1"/>
  <c r="BH22" i="9" s="1"/>
  <c r="EF44" i="9"/>
  <c r="FB44" i="9" s="1"/>
  <c r="B21" i="5"/>
  <c r="L21" i="5" s="1"/>
  <c r="B13" i="5"/>
  <c r="B12" i="5"/>
  <c r="L12" i="5" s="1"/>
  <c r="B20" i="5"/>
  <c r="N20" i="5" s="1"/>
  <c r="B17" i="5"/>
  <c r="I17" i="5" s="1"/>
  <c r="B9" i="5"/>
  <c r="M9" i="5" s="1"/>
  <c r="M17" i="5"/>
  <c r="N9" i="5"/>
  <c r="D9" i="5"/>
  <c r="C35" i="5"/>
  <c r="F35" i="5" s="1"/>
  <c r="F4" i="5"/>
  <c r="N12" i="5"/>
  <c r="N16" i="5"/>
  <c r="L16" i="5"/>
  <c r="J16" i="5"/>
  <c r="F16" i="5"/>
  <c r="D16" i="5"/>
  <c r="G16" i="5"/>
  <c r="M16" i="5"/>
  <c r="I16" i="5"/>
  <c r="F20" i="5"/>
  <c r="I20" i="5"/>
  <c r="N21" i="5"/>
  <c r="I21" i="5"/>
  <c r="M13" i="5"/>
  <c r="I13" i="5"/>
  <c r="G13" i="5"/>
  <c r="N13" i="5"/>
  <c r="J13" i="5"/>
  <c r="F13" i="5"/>
  <c r="L13" i="5"/>
  <c r="D13" i="5"/>
  <c r="B39" i="5"/>
  <c r="E36" i="5"/>
  <c r="L8" i="5"/>
  <c r="D8" i="5"/>
  <c r="G8" i="5"/>
  <c r="J8" i="5" s="1"/>
  <c r="B22" i="5"/>
  <c r="B19" i="5"/>
  <c r="B15" i="5"/>
  <c r="B11" i="5"/>
  <c r="B10" i="5"/>
  <c r="B14" i="5"/>
  <c r="B18" i="5"/>
  <c r="BE38" i="9" l="1"/>
  <c r="F21" i="5"/>
  <c r="J21" i="5"/>
  <c r="D12" i="5"/>
  <c r="J17" i="5"/>
  <c r="D21" i="5"/>
  <c r="E21" i="5" s="1"/>
  <c r="G21" i="5"/>
  <c r="M21" i="5"/>
  <c r="M12" i="5"/>
  <c r="J12" i="5"/>
  <c r="L17" i="5"/>
  <c r="G17" i="5"/>
  <c r="M8" i="5"/>
  <c r="G4" i="5" s="1"/>
  <c r="I12" i="5"/>
  <c r="G12" i="5"/>
  <c r="F12" i="5"/>
  <c r="D17" i="5"/>
  <c r="K17" i="5" s="1"/>
  <c r="F17" i="5"/>
  <c r="N17" i="5"/>
  <c r="G20" i="5"/>
  <c r="L20" i="5"/>
  <c r="F9" i="5"/>
  <c r="I9" i="5"/>
  <c r="M20" i="5"/>
  <c r="D20" i="5"/>
  <c r="K20" i="5" s="1"/>
  <c r="J20" i="5"/>
  <c r="L9" i="5"/>
  <c r="J9" i="5"/>
  <c r="G9" i="5"/>
  <c r="N18" i="5"/>
  <c r="L18" i="5"/>
  <c r="J18" i="5"/>
  <c r="F18" i="5"/>
  <c r="D18" i="5"/>
  <c r="M18" i="5"/>
  <c r="I18" i="5"/>
  <c r="G18" i="5"/>
  <c r="N10" i="5"/>
  <c r="L10" i="5"/>
  <c r="J10" i="5"/>
  <c r="F10" i="5"/>
  <c r="D10" i="5"/>
  <c r="M10" i="5"/>
  <c r="I10" i="5"/>
  <c r="G10" i="5"/>
  <c r="M15" i="5"/>
  <c r="I15" i="5"/>
  <c r="G15" i="5"/>
  <c r="L15" i="5"/>
  <c r="D15" i="5"/>
  <c r="N15" i="5"/>
  <c r="J15" i="5"/>
  <c r="F15" i="5"/>
  <c r="M22" i="5"/>
  <c r="I22" i="5"/>
  <c r="G22" i="5"/>
  <c r="L22" i="5"/>
  <c r="D22" i="5"/>
  <c r="N22" i="5"/>
  <c r="F22" i="5"/>
  <c r="J22" i="5"/>
  <c r="B53" i="5"/>
  <c r="B51" i="5"/>
  <c r="B49" i="5"/>
  <c r="B47" i="5"/>
  <c r="B45" i="5"/>
  <c r="B43" i="5"/>
  <c r="B41" i="5"/>
  <c r="B50" i="5"/>
  <c r="B46" i="5"/>
  <c r="B42" i="5"/>
  <c r="B52" i="5"/>
  <c r="B48" i="5"/>
  <c r="B44" i="5"/>
  <c r="B40" i="5"/>
  <c r="K13" i="5"/>
  <c r="E13" i="5"/>
  <c r="K21" i="5"/>
  <c r="K9" i="5"/>
  <c r="E9" i="5"/>
  <c r="N14" i="5"/>
  <c r="L14" i="5"/>
  <c r="J14" i="5"/>
  <c r="F14" i="5"/>
  <c r="D14" i="5"/>
  <c r="M14" i="5"/>
  <c r="I14" i="5"/>
  <c r="G14" i="5"/>
  <c r="M11" i="5"/>
  <c r="I11" i="5"/>
  <c r="G11" i="5"/>
  <c r="L11" i="5"/>
  <c r="D11" i="5"/>
  <c r="N11" i="5"/>
  <c r="J11" i="5"/>
  <c r="F11" i="5"/>
  <c r="M19" i="5"/>
  <c r="I19" i="5"/>
  <c r="G19" i="5"/>
  <c r="L19" i="5"/>
  <c r="D19" i="5"/>
  <c r="N19" i="5"/>
  <c r="J19" i="5"/>
  <c r="F19" i="5"/>
  <c r="G39" i="5"/>
  <c r="K39" i="5"/>
  <c r="H39" i="5"/>
  <c r="D39" i="5"/>
  <c r="K16" i="5"/>
  <c r="E16" i="5"/>
  <c r="K12" i="5"/>
  <c r="E12" i="5"/>
  <c r="E17" i="5" l="1"/>
  <c r="E20" i="5"/>
  <c r="I39" i="5"/>
  <c r="I8" i="5" s="1"/>
  <c r="L39" i="5"/>
  <c r="G35" i="5" s="1"/>
  <c r="K19" i="5"/>
  <c r="E19" i="5"/>
  <c r="K11" i="5"/>
  <c r="E11" i="5"/>
  <c r="E14" i="5"/>
  <c r="K14" i="5"/>
  <c r="K44" i="5"/>
  <c r="L44" i="5" s="1"/>
  <c r="D44" i="5"/>
  <c r="K52" i="5"/>
  <c r="H52" i="5"/>
  <c r="F52" i="5"/>
  <c r="D52" i="5"/>
  <c r="I52" i="5"/>
  <c r="L52" i="5"/>
  <c r="G52" i="5"/>
  <c r="K46" i="5"/>
  <c r="H46" i="5"/>
  <c r="F46" i="5"/>
  <c r="D46" i="5"/>
  <c r="L46" i="5"/>
  <c r="G46" i="5"/>
  <c r="I46" i="5"/>
  <c r="D41" i="5"/>
  <c r="K41" i="5"/>
  <c r="L41" i="5" s="1"/>
  <c r="D45" i="5"/>
  <c r="K45" i="5"/>
  <c r="L45" i="5" s="1"/>
  <c r="L49" i="5"/>
  <c r="I49" i="5"/>
  <c r="G49" i="5"/>
  <c r="H49" i="5"/>
  <c r="D49" i="5"/>
  <c r="K49" i="5"/>
  <c r="F49" i="5"/>
  <c r="L53" i="5"/>
  <c r="I53" i="5"/>
  <c r="G53" i="5"/>
  <c r="H53" i="5"/>
  <c r="D53" i="5"/>
  <c r="K53" i="5"/>
  <c r="F53" i="5"/>
  <c r="C8" i="5"/>
  <c r="K40" i="5"/>
  <c r="L40" i="5" s="1"/>
  <c r="F40" i="5"/>
  <c r="F41" i="5" s="1"/>
  <c r="D40" i="5"/>
  <c r="G40" i="5"/>
  <c r="H40" i="5" s="1"/>
  <c r="K48" i="5"/>
  <c r="H48" i="5"/>
  <c r="F48" i="5"/>
  <c r="D48" i="5"/>
  <c r="I48" i="5"/>
  <c r="L48" i="5"/>
  <c r="G48" i="5"/>
  <c r="K42" i="5"/>
  <c r="D42" i="5"/>
  <c r="L42" i="5"/>
  <c r="K50" i="5"/>
  <c r="H50" i="5"/>
  <c r="F50" i="5"/>
  <c r="D50" i="5"/>
  <c r="L50" i="5"/>
  <c r="G50" i="5"/>
  <c r="I50" i="5"/>
  <c r="K43" i="5"/>
  <c r="L43" i="5" s="1"/>
  <c r="D43" i="5"/>
  <c r="L47" i="5"/>
  <c r="I47" i="5"/>
  <c r="G47" i="5"/>
  <c r="K47" i="5"/>
  <c r="F47" i="5"/>
  <c r="H47" i="5"/>
  <c r="D47" i="5"/>
  <c r="L51" i="5"/>
  <c r="I51" i="5"/>
  <c r="G51" i="5"/>
  <c r="K51" i="5"/>
  <c r="F51" i="5"/>
  <c r="H51" i="5"/>
  <c r="D51" i="5"/>
  <c r="D23" i="5"/>
  <c r="K22" i="5"/>
  <c r="E22" i="5"/>
  <c r="K15" i="5"/>
  <c r="E15" i="5"/>
  <c r="E10" i="5"/>
  <c r="K10" i="5"/>
  <c r="E18" i="5"/>
  <c r="K18" i="5"/>
  <c r="I40" i="5" l="1"/>
  <c r="E39" i="5"/>
  <c r="G41" i="5"/>
  <c r="H41" i="5" s="1"/>
  <c r="I41" i="5" s="1"/>
  <c r="F42" i="5"/>
  <c r="E51" i="5"/>
  <c r="C20" i="5"/>
  <c r="H20" i="5" s="1"/>
  <c r="C12" i="5"/>
  <c r="C19" i="5"/>
  <c r="H19" i="5" s="1"/>
  <c r="E50" i="5"/>
  <c r="E48" i="5"/>
  <c r="C17" i="5"/>
  <c r="H17" i="5" s="1"/>
  <c r="D54" i="5"/>
  <c r="E53" i="5"/>
  <c r="C22" i="5"/>
  <c r="H22" i="5" s="1"/>
  <c r="C14" i="5"/>
  <c r="E52" i="5"/>
  <c r="C21" i="5"/>
  <c r="H21" i="5" s="1"/>
  <c r="E47" i="5"/>
  <c r="C16" i="5"/>
  <c r="H16" i="5" s="1"/>
  <c r="C11" i="5"/>
  <c r="E40" i="5"/>
  <c r="C9" i="5"/>
  <c r="H9" i="5" s="1"/>
  <c r="H8" i="5"/>
  <c r="N8" i="5"/>
  <c r="E49" i="5"/>
  <c r="C18" i="5"/>
  <c r="H18" i="5" s="1"/>
  <c r="E41" i="5"/>
  <c r="C10" i="5"/>
  <c r="H10" i="5" s="1"/>
  <c r="C15" i="5"/>
  <c r="H15" i="5" s="1"/>
  <c r="E46" i="5"/>
  <c r="C13" i="5"/>
  <c r="N23" i="5" l="1"/>
  <c r="K8" i="5"/>
  <c r="E8" i="5" s="1"/>
  <c r="E23" i="5" s="1"/>
  <c r="C23" i="5"/>
  <c r="N24" i="5" s="1"/>
  <c r="G42" i="5"/>
  <c r="H42" i="5" s="1"/>
  <c r="I42" i="5" s="1"/>
  <c r="E42" i="5" s="1"/>
  <c r="F43" i="5"/>
  <c r="F44" i="5" l="1"/>
  <c r="G43" i="5"/>
  <c r="H43" i="5" s="1"/>
  <c r="N25" i="5"/>
  <c r="H11" i="5"/>
  <c r="I43" i="5" l="1"/>
  <c r="E43" i="5" s="1"/>
  <c r="H12" i="5"/>
  <c r="G44" i="5"/>
  <c r="H44" i="5" s="1"/>
  <c r="F45" i="5"/>
  <c r="G45" i="5" s="1"/>
  <c r="H45" i="5" s="1"/>
  <c r="I45" i="5" l="1"/>
  <c r="E45" i="5" s="1"/>
  <c r="H14" i="5"/>
  <c r="I44" i="5"/>
  <c r="E44" i="5" s="1"/>
  <c r="H13" i="5"/>
  <c r="E5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峯尾　昂太郎</author>
  </authors>
  <commentList>
    <comment ref="AI15" authorId="0" shapeId="0" xr:uid="{9F7A9F88-47EA-4A2F-BB8B-EAEE09EBAD50}">
      <text>
        <r>
          <rPr>
            <b/>
            <sz val="9"/>
            <color indexed="81"/>
            <rFont val="MS P ゴシック"/>
            <family val="3"/>
            <charset val="128"/>
          </rPr>
          <t xml:space="preserve">上限470,700
</t>
        </r>
      </text>
    </comment>
    <comment ref="AO22" authorId="0" shapeId="0" xr:uid="{A5619C9A-820F-4635-98D9-83932F0209A3}">
      <text>
        <r>
          <rPr>
            <b/>
            <sz val="9"/>
            <color indexed="81"/>
            <rFont val="MS P ゴシック"/>
            <family val="3"/>
            <charset val="128"/>
          </rPr>
          <t>上限459000
超えたら支給しない</t>
        </r>
      </text>
    </comment>
    <comment ref="DF38" authorId="0" shapeId="0" xr:uid="{9E82D791-37D3-4EE8-B478-7C8D721CEE67}">
      <text>
        <r>
          <rPr>
            <b/>
            <sz val="14"/>
            <color indexed="81"/>
            <rFont val="MS P ゴシック"/>
            <family val="3"/>
            <charset val="128"/>
          </rPr>
          <t>上限459000
合計が上限を超えた場合、
支給限度額ー報酬額が手当金の額になる
下限2,295
下限を下回る場合は、支給しない。</t>
        </r>
      </text>
    </comment>
  </commentList>
</comments>
</file>

<file path=xl/sharedStrings.xml><?xml version="1.0" encoding="utf-8"?>
<sst xmlns="http://schemas.openxmlformats.org/spreadsheetml/2006/main" count="327" uniqueCount="194">
  <si>
    <t>所属所名</t>
    <rPh sb="0" eb="2">
      <t>ショゾク</t>
    </rPh>
    <rPh sb="2" eb="3">
      <t>ショ</t>
    </rPh>
    <rPh sb="3" eb="4">
      <t>メイ</t>
    </rPh>
    <phoneticPr fontId="1"/>
  </si>
  <si>
    <t>組合員氏名</t>
    <rPh sb="0" eb="3">
      <t>クミアイイン</t>
    </rPh>
    <rPh sb="3" eb="5">
      <t>シメイ</t>
    </rPh>
    <phoneticPr fontId="1"/>
  </si>
  <si>
    <t>組合員番号</t>
    <rPh sb="0" eb="3">
      <t>クミアイイン</t>
    </rPh>
    <rPh sb="3" eb="5">
      <t>バンゴウ</t>
    </rPh>
    <phoneticPr fontId="1"/>
  </si>
  <si>
    <t>標準報酬月額</t>
    <rPh sb="0" eb="6">
      <t>ヒョウジュンホウシュウゲツガク</t>
    </rPh>
    <phoneticPr fontId="1"/>
  </si>
  <si>
    <t>時間</t>
    <rPh sb="0" eb="2">
      <t>ジカン</t>
    </rPh>
    <phoneticPr fontId="1"/>
  </si>
  <si>
    <t>等級</t>
    <rPh sb="0" eb="2">
      <t>トウキュウ</t>
    </rPh>
    <phoneticPr fontId="1"/>
  </si>
  <si>
    <t>①</t>
    <phoneticPr fontId="1"/>
  </si>
  <si>
    <t>円</t>
    <rPh sb="0" eb="1">
      <t>エン</t>
    </rPh>
    <phoneticPr fontId="1"/>
  </si>
  <si>
    <t>育児時短勤務手当金請求書</t>
    <rPh sb="0" eb="2">
      <t>イクジ</t>
    </rPh>
    <rPh sb="2" eb="4">
      <t>ジタン</t>
    </rPh>
    <rPh sb="4" eb="6">
      <t>キンム</t>
    </rPh>
    <rPh sb="6" eb="8">
      <t>テアテ</t>
    </rPh>
    <rPh sb="8" eb="9">
      <t>キン</t>
    </rPh>
    <rPh sb="9" eb="12">
      <t>セイキュウショ</t>
    </rPh>
    <phoneticPr fontId="1"/>
  </si>
  <si>
    <t>所属所コード</t>
    <rPh sb="0" eb="2">
      <t>ショゾク</t>
    </rPh>
    <rPh sb="2" eb="3">
      <t>ショ</t>
    </rPh>
    <phoneticPr fontId="1"/>
  </si>
  <si>
    <t>年</t>
    <rPh sb="0" eb="1">
      <t>ネン</t>
    </rPh>
    <phoneticPr fontId="1"/>
  </si>
  <si>
    <t>月</t>
    <rPh sb="0" eb="1">
      <t>ツキ</t>
    </rPh>
    <phoneticPr fontId="1"/>
  </si>
  <si>
    <t>日</t>
    <rPh sb="0" eb="1">
      <t>ニチ</t>
    </rPh>
    <phoneticPr fontId="1"/>
  </si>
  <si>
    <t>育児時短勤務開始日および終了予定日</t>
    <rPh sb="0" eb="2">
      <t>イクジ</t>
    </rPh>
    <rPh sb="2" eb="4">
      <t>ジタン</t>
    </rPh>
    <rPh sb="4" eb="6">
      <t>キンム</t>
    </rPh>
    <rPh sb="6" eb="9">
      <t>カイシビ</t>
    </rPh>
    <rPh sb="12" eb="14">
      <t>シュウリョウ</t>
    </rPh>
    <rPh sb="14" eb="16">
      <t>ヨテイ</t>
    </rPh>
    <rPh sb="16" eb="17">
      <t>ビ</t>
    </rPh>
    <phoneticPr fontId="1"/>
  </si>
  <si>
    <t>から</t>
    <phoneticPr fontId="1"/>
  </si>
  <si>
    <t>まで</t>
    <phoneticPr fontId="1"/>
  </si>
  <si>
    <t>令和</t>
    <rPh sb="0" eb="2">
      <t>レイワ</t>
    </rPh>
    <phoneticPr fontId="1"/>
  </si>
  <si>
    <t>週</t>
    <rPh sb="0" eb="1">
      <t>シュウ</t>
    </rPh>
    <phoneticPr fontId="1"/>
  </si>
  <si>
    <t>分</t>
    <rPh sb="0" eb="1">
      <t>フン</t>
    </rPh>
    <phoneticPr fontId="1"/>
  </si>
  <si>
    <t>　　地方公務員等共済組合法施行規程第１１５条の２の５の規定に基づき、上記のとおり請求します。</t>
    <phoneticPr fontId="1"/>
  </si>
  <si>
    <t>　　　　公立学校共済組合愛知支部長　殿</t>
    <rPh sb="4" eb="6">
      <t>コウリツ</t>
    </rPh>
    <rPh sb="6" eb="8">
      <t>ガッコウ</t>
    </rPh>
    <rPh sb="8" eb="10">
      <t>キョウサイ</t>
    </rPh>
    <rPh sb="10" eb="12">
      <t>クミアイ</t>
    </rPh>
    <rPh sb="12" eb="14">
      <t>アイチ</t>
    </rPh>
    <rPh sb="14" eb="16">
      <t>シブ</t>
    </rPh>
    <rPh sb="16" eb="17">
      <t>チョウ</t>
    </rPh>
    <rPh sb="18" eb="19">
      <t>トノ</t>
    </rPh>
    <phoneticPr fontId="1"/>
  </si>
  <si>
    <t>住　　所</t>
    <phoneticPr fontId="1"/>
  </si>
  <si>
    <t>氏　　名</t>
    <rPh sb="0" eb="1">
      <t>ウジ</t>
    </rPh>
    <rPh sb="3" eb="4">
      <t>ナ</t>
    </rPh>
    <phoneticPr fontId="1"/>
  </si>
  <si>
    <t>　　上記の記載事項は、事実と相違ないものと認めます。</t>
    <phoneticPr fontId="1"/>
  </si>
  <si>
    <t>所属所長</t>
    <rPh sb="0" eb="2">
      <t>ショゾク</t>
    </rPh>
    <rPh sb="2" eb="4">
      <t>ショチョウ</t>
    </rPh>
    <phoneticPr fontId="1"/>
  </si>
  <si>
    <t>職　　名</t>
    <rPh sb="0" eb="1">
      <t>ショク</t>
    </rPh>
    <rPh sb="3" eb="4">
      <t>ナ</t>
    </rPh>
    <phoneticPr fontId="1"/>
  </si>
  <si>
    <t>愛知支部文書受付印</t>
    <rPh sb="0" eb="2">
      <t>アイチ</t>
    </rPh>
    <rPh sb="2" eb="4">
      <t>シブ</t>
    </rPh>
    <rPh sb="4" eb="6">
      <t>ブンショ</t>
    </rPh>
    <rPh sb="6" eb="9">
      <t>ウケツケイン</t>
    </rPh>
    <phoneticPr fontId="1"/>
  </si>
  <si>
    <t>所属所の文書受付印</t>
    <rPh sb="0" eb="2">
      <t>ショゾク</t>
    </rPh>
    <rPh sb="2" eb="3">
      <t>ショ</t>
    </rPh>
    <rPh sb="4" eb="6">
      <t>ブンショ</t>
    </rPh>
    <rPh sb="6" eb="9">
      <t>ウケツケイン</t>
    </rPh>
    <phoneticPr fontId="1"/>
  </si>
  <si>
    <t>請  求  者</t>
    <rPh sb="0" eb="1">
      <t>ショウ</t>
    </rPh>
    <rPh sb="3" eb="4">
      <t>モトム</t>
    </rPh>
    <rPh sb="6" eb="7">
      <t>モノ</t>
    </rPh>
    <phoneticPr fontId="1"/>
  </si>
  <si>
    <t>②</t>
    <phoneticPr fontId="1"/>
  </si>
  <si>
    <t>A</t>
    <phoneticPr fontId="1"/>
  </si>
  <si>
    <t>育児時短勤務に関する事項</t>
    <rPh sb="0" eb="2">
      <t>イクジ</t>
    </rPh>
    <rPh sb="2" eb="4">
      <t>ジタン</t>
    </rPh>
    <rPh sb="4" eb="6">
      <t>キンム</t>
    </rPh>
    <rPh sb="7" eb="8">
      <t>カン</t>
    </rPh>
    <rPh sb="10" eb="12">
      <t>ジコウ</t>
    </rPh>
    <phoneticPr fontId="1"/>
  </si>
  <si>
    <t>時短勤務開始時の標準報酬月額</t>
    <rPh sb="0" eb="2">
      <t>ジタン</t>
    </rPh>
    <rPh sb="2" eb="4">
      <t>キンム</t>
    </rPh>
    <rPh sb="4" eb="6">
      <t>カイシ</t>
    </rPh>
    <rPh sb="6" eb="7">
      <t>ジ</t>
    </rPh>
    <rPh sb="8" eb="10">
      <t>ヒョウジュン</t>
    </rPh>
    <rPh sb="10" eb="12">
      <t>ホウシュウ</t>
    </rPh>
    <rPh sb="12" eb="14">
      <t>ゲツガク</t>
    </rPh>
    <phoneticPr fontId="1"/>
  </si>
  <si>
    <t>子の氏名</t>
    <rPh sb="0" eb="1">
      <t>コ</t>
    </rPh>
    <rPh sb="2" eb="4">
      <t>シメイ</t>
    </rPh>
    <phoneticPr fontId="1"/>
  </si>
  <si>
    <t>支給対象月に関する事項</t>
    <rPh sb="0" eb="2">
      <t>シキュウ</t>
    </rPh>
    <rPh sb="2" eb="4">
      <t>タイショウ</t>
    </rPh>
    <rPh sb="4" eb="5">
      <t>ツキ</t>
    </rPh>
    <rPh sb="6" eb="7">
      <t>カン</t>
    </rPh>
    <rPh sb="9" eb="11">
      <t>ジコウ</t>
    </rPh>
    <phoneticPr fontId="1"/>
  </si>
  <si>
    <t>請求年月</t>
    <rPh sb="0" eb="2">
      <t>セイキュウ</t>
    </rPh>
    <rPh sb="2" eb="4">
      <t>ネンゲツ</t>
    </rPh>
    <phoneticPr fontId="1"/>
  </si>
  <si>
    <t>請求年月における
１週間の所定労働時間</t>
    <rPh sb="0" eb="2">
      <t>セイキュウ</t>
    </rPh>
    <rPh sb="2" eb="4">
      <t>ネンゲツ</t>
    </rPh>
    <rPh sb="10" eb="12">
      <t>シュウカン</t>
    </rPh>
    <rPh sb="13" eb="15">
      <t>ショテイ</t>
    </rPh>
    <rPh sb="15" eb="17">
      <t>ロウドウ</t>
    </rPh>
    <rPh sb="17" eb="19">
      <t>ジカン</t>
    </rPh>
    <phoneticPr fontId="1"/>
  </si>
  <si>
    <t>請求年月における
1週間の所定労働時間</t>
    <rPh sb="0" eb="2">
      <t>セイキュウ</t>
    </rPh>
    <rPh sb="2" eb="4">
      <t>ネンゲツ</t>
    </rPh>
    <rPh sb="10" eb="12">
      <t>シュウカン</t>
    </rPh>
    <rPh sb="13" eb="15">
      <t>ショテイ</t>
    </rPh>
    <rPh sb="15" eb="17">
      <t>ロウドウ</t>
    </rPh>
    <rPh sb="17" eb="19">
      <t>ジカン</t>
    </rPh>
    <phoneticPr fontId="1"/>
  </si>
  <si>
    <t>子の生年月日</t>
    <rPh sb="0" eb="1">
      <t>コ</t>
    </rPh>
    <rPh sb="2" eb="4">
      <t>セイネン</t>
    </rPh>
    <rPh sb="4" eb="6">
      <t>ガッピ</t>
    </rPh>
    <phoneticPr fontId="1"/>
  </si>
  <si>
    <t>③</t>
    <phoneticPr fontId="1"/>
  </si>
  <si>
    <t>④</t>
    <phoneticPr fontId="1"/>
  </si>
  <si>
    <t>請求年月に支払われた報酬額</t>
    <rPh sb="0" eb="2">
      <t>セイキュウ</t>
    </rPh>
    <rPh sb="2" eb="4">
      <t>ネンゲツ</t>
    </rPh>
    <rPh sb="5" eb="7">
      <t>シハラ</t>
    </rPh>
    <rPh sb="10" eb="13">
      <t>ホウシュウガク</t>
    </rPh>
    <phoneticPr fontId="1"/>
  </si>
  <si>
    <t>雇用保険法の適用有無</t>
    <rPh sb="0" eb="2">
      <t>コヨウ</t>
    </rPh>
    <rPh sb="2" eb="4">
      <t>ホケン</t>
    </rPh>
    <rPh sb="4" eb="5">
      <t>ホウ</t>
    </rPh>
    <rPh sb="6" eb="8">
      <t>テキヨウ</t>
    </rPh>
    <rPh sb="8" eb="10">
      <t>ウム</t>
    </rPh>
    <phoneticPr fontId="1"/>
  </si>
  <si>
    <t>育児時短勤務以前の
　１週間の所定労働時間</t>
    <rPh sb="0" eb="2">
      <t>イクジ</t>
    </rPh>
    <rPh sb="2" eb="4">
      <t>ジタン</t>
    </rPh>
    <rPh sb="4" eb="6">
      <t>キンム</t>
    </rPh>
    <rPh sb="6" eb="8">
      <t>イゼン</t>
    </rPh>
    <rPh sb="12" eb="14">
      <t>シュウカン</t>
    </rPh>
    <rPh sb="15" eb="17">
      <t>ショテイ</t>
    </rPh>
    <rPh sb="17" eb="19">
      <t>ロウドウ</t>
    </rPh>
    <rPh sb="19" eb="21">
      <t>ジカン</t>
    </rPh>
    <phoneticPr fontId="1"/>
  </si>
  <si>
    <t>手当金請求額</t>
    <rPh sb="0" eb="2">
      <t>テアテ</t>
    </rPh>
    <rPh sb="2" eb="3">
      <t>キン</t>
    </rPh>
    <rPh sb="3" eb="5">
      <t>セイキュウ</t>
    </rPh>
    <rPh sb="5" eb="6">
      <t>ガク</t>
    </rPh>
    <phoneticPr fontId="1"/>
  </si>
  <si>
    <t>請求金額合計</t>
    <rPh sb="0" eb="2">
      <t>セイキュウ</t>
    </rPh>
    <rPh sb="2" eb="4">
      <t>キンガク</t>
    </rPh>
    <rPh sb="4" eb="6">
      <t>ゴウケイ</t>
    </rPh>
    <phoneticPr fontId="1"/>
  </si>
  <si>
    <t>標準報酬と報酬額の比較</t>
    <rPh sb="0" eb="2">
      <t>ヒョウジュン</t>
    </rPh>
    <rPh sb="2" eb="4">
      <t>ホウシュウ</t>
    </rPh>
    <rPh sb="5" eb="8">
      <t>ホウシュウガク</t>
    </rPh>
    <rPh sb="9" eb="11">
      <t>ヒカク</t>
    </rPh>
    <phoneticPr fontId="1"/>
  </si>
  <si>
    <t>１　②報酬額　＜　①標準報酬月額×90分の100　のとき</t>
    <phoneticPr fontId="1"/>
  </si>
  <si>
    <t>報酬×0.1</t>
    <rPh sb="0" eb="2">
      <t>ホウシュウ</t>
    </rPh>
    <phoneticPr fontId="1"/>
  </si>
  <si>
    <t>２　①標準報酬月額×90分の100　＜＝　②報酬額　＜　①標準報酬月額　のとき</t>
    <phoneticPr fontId="1"/>
  </si>
  <si>
    <t>率</t>
    <rPh sb="0" eb="1">
      <t>リツ</t>
    </rPh>
    <phoneticPr fontId="1"/>
  </si>
  <si>
    <t>報酬＊率</t>
    <rPh sb="0" eb="2">
      <t>ホウシュウ</t>
    </rPh>
    <rPh sb="3" eb="4">
      <t>リツ</t>
    </rPh>
    <phoneticPr fontId="1"/>
  </si>
  <si>
    <t>A=①標準報酬月額×100分の1×｛（①標準報酬月額―②報酬額）÷（①標準報酬月額×100分の10）｝</t>
    <phoneticPr fontId="1"/>
  </si>
  <si>
    <t>率＝｛①標準報酬月額―（②報酬額+A）｝÷②報酬額</t>
    <rPh sb="0" eb="1">
      <t>リツ</t>
    </rPh>
    <phoneticPr fontId="1"/>
  </si>
  <si>
    <t>給料①</t>
    <rPh sb="0" eb="2">
      <t>キュウリョウ</t>
    </rPh>
    <phoneticPr fontId="4"/>
  </si>
  <si>
    <t>請求期間</t>
    <rPh sb="0" eb="2">
      <t>セイキュウ</t>
    </rPh>
    <rPh sb="2" eb="4">
      <t>キカン</t>
    </rPh>
    <phoneticPr fontId="4"/>
  </si>
  <si>
    <t>育児休業終了</t>
    <rPh sb="0" eb="2">
      <t>イクジ</t>
    </rPh>
    <rPh sb="2" eb="4">
      <t>キュウギョウ</t>
    </rPh>
    <rPh sb="4" eb="6">
      <t>シュウリョウ</t>
    </rPh>
    <phoneticPr fontId="4"/>
  </si>
  <si>
    <t>子満１歳</t>
    <rPh sb="0" eb="1">
      <t>コ</t>
    </rPh>
    <rPh sb="1" eb="2">
      <t>マン</t>
    </rPh>
    <rPh sb="3" eb="4">
      <t>サイ</t>
    </rPh>
    <phoneticPr fontId="4"/>
  </si>
  <si>
    <t>子満１歳２か月</t>
    <rPh sb="0" eb="1">
      <t>コ</t>
    </rPh>
    <rPh sb="1" eb="2">
      <t>マン</t>
    </rPh>
    <rPh sb="3" eb="4">
      <t>サイ</t>
    </rPh>
    <rPh sb="6" eb="7">
      <t>ツキ</t>
    </rPh>
    <phoneticPr fontId="4"/>
  </si>
  <si>
    <t>請求終了</t>
    <rPh sb="0" eb="2">
      <t>セイキュウ</t>
    </rPh>
    <rPh sb="2" eb="4">
      <t>シュウリョウ</t>
    </rPh>
    <phoneticPr fontId="4"/>
  </si>
  <si>
    <t>開始</t>
    <rPh sb="0" eb="2">
      <t>カイシ</t>
    </rPh>
    <phoneticPr fontId="4"/>
  </si>
  <si>
    <t>終了</t>
    <rPh sb="0" eb="2">
      <t>シュウリョウ</t>
    </rPh>
    <phoneticPr fontId="4"/>
  </si>
  <si>
    <t>180日</t>
    <rPh sb="3" eb="4">
      <t>ヒ</t>
    </rPh>
    <phoneticPr fontId="4"/>
  </si>
  <si>
    <t>③</t>
    <phoneticPr fontId="4"/>
  </si>
  <si>
    <t>③’</t>
    <phoneticPr fontId="4"/>
  </si>
  <si>
    <t>④</t>
    <phoneticPr fontId="4"/>
  </si>
  <si>
    <t>④’</t>
    <phoneticPr fontId="4"/>
  </si>
  <si>
    <t>年月</t>
    <rPh sb="0" eb="1">
      <t>ネン</t>
    </rPh>
    <rPh sb="1" eb="2">
      <t>ツキ</t>
    </rPh>
    <phoneticPr fontId="4"/>
  </si>
  <si>
    <t>67％の日数</t>
    <rPh sb="4" eb="6">
      <t>ニッスウ</t>
    </rPh>
    <phoneticPr fontId="4"/>
  </si>
  <si>
    <t>請求日数</t>
    <rPh sb="0" eb="2">
      <t>セイキュウ</t>
    </rPh>
    <rPh sb="2" eb="4">
      <t>ニッスウ</t>
    </rPh>
    <phoneticPr fontId="4"/>
  </si>
  <si>
    <t>請求金額</t>
    <rPh sb="0" eb="2">
      <t>セイキュウ</t>
    </rPh>
    <rPh sb="2" eb="4">
      <t>キンガク</t>
    </rPh>
    <phoneticPr fontId="4"/>
  </si>
  <si>
    <t>給料日額②</t>
    <rPh sb="0" eb="2">
      <t>キュウリョウ</t>
    </rPh>
    <rPh sb="2" eb="3">
      <t>ニチ</t>
    </rPh>
    <rPh sb="3" eb="4">
      <t>ガク</t>
    </rPh>
    <phoneticPr fontId="4"/>
  </si>
  <si>
    <t>給付日額(67%)</t>
    <rPh sb="0" eb="2">
      <t>キュウフ</t>
    </rPh>
    <rPh sb="2" eb="4">
      <t>ニチガク</t>
    </rPh>
    <phoneticPr fontId="4"/>
  </si>
  <si>
    <r>
      <t>請求日額(</t>
    </r>
    <r>
      <rPr>
        <sz val="11"/>
        <color theme="1"/>
        <rFont val="Yu Gothic"/>
        <family val="2"/>
        <scheme val="minor"/>
      </rPr>
      <t>67%)</t>
    </r>
    <rPh sb="0" eb="2">
      <t>セイキュウ</t>
    </rPh>
    <rPh sb="2" eb="4">
      <t>ニチガク</t>
    </rPh>
    <phoneticPr fontId="4"/>
  </si>
  <si>
    <r>
      <t>給付日額(</t>
    </r>
    <r>
      <rPr>
        <sz val="11"/>
        <color theme="1"/>
        <rFont val="Yu Gothic"/>
        <family val="2"/>
        <scheme val="minor"/>
      </rPr>
      <t>50%)</t>
    </r>
    <rPh sb="0" eb="2">
      <t>キュウフ</t>
    </rPh>
    <rPh sb="2" eb="3">
      <t>ニチ</t>
    </rPh>
    <rPh sb="3" eb="4">
      <t>ガク</t>
    </rPh>
    <phoneticPr fontId="4"/>
  </si>
  <si>
    <r>
      <t>請求日額(50%)</t>
    </r>
    <r>
      <rPr>
        <sz val="11"/>
        <color theme="1"/>
        <rFont val="Yu Gothic"/>
        <family val="2"/>
        <scheme val="minor"/>
      </rPr>
      <t/>
    </r>
    <rPh sb="0" eb="2">
      <t>セイキュウ</t>
    </rPh>
    <rPh sb="2" eb="4">
      <t>ニチガク</t>
    </rPh>
    <phoneticPr fontId="4"/>
  </si>
  <si>
    <t>上限額（50％）</t>
    <rPh sb="0" eb="3">
      <t>ジョウゲンガク</t>
    </rPh>
    <phoneticPr fontId="4"/>
  </si>
  <si>
    <t>上限FG</t>
    <rPh sb="0" eb="2">
      <t>ジョウゲン</t>
    </rPh>
    <phoneticPr fontId="4"/>
  </si>
  <si>
    <r>
      <t>5</t>
    </r>
    <r>
      <rPr>
        <sz val="11"/>
        <color theme="1"/>
        <rFont val="Yu Gothic"/>
        <family val="2"/>
        <scheme val="minor"/>
      </rPr>
      <t>0%の日数</t>
    </r>
    <rPh sb="4" eb="6">
      <t>ニッスウ</t>
    </rPh>
    <phoneticPr fontId="4"/>
  </si>
  <si>
    <t>計</t>
    <rPh sb="0" eb="1">
      <t>ケイ</t>
    </rPh>
    <phoneticPr fontId="4"/>
  </si>
  <si>
    <r>
      <t xml:space="preserve">　 </t>
    </r>
    <r>
      <rPr>
        <sz val="11"/>
        <color theme="1"/>
        <rFont val="Yu Gothic"/>
        <family val="2"/>
        <scheme val="minor"/>
      </rPr>
      <t/>
    </r>
    <phoneticPr fontId="4"/>
  </si>
  <si>
    <t>上限額</t>
    <rPh sb="0" eb="3">
      <t>ジョウゲンガク</t>
    </rPh>
    <phoneticPr fontId="4"/>
  </si>
  <si>
    <t>標準報酬月額テーブル</t>
    <rPh sb="0" eb="2">
      <t>ヒョウジュン</t>
    </rPh>
    <rPh sb="2" eb="4">
      <t>ホウシュウ</t>
    </rPh>
    <rPh sb="4" eb="6">
      <t>ゲツガク</t>
    </rPh>
    <phoneticPr fontId="4"/>
  </si>
  <si>
    <t>元号テーブル</t>
    <rPh sb="0" eb="2">
      <t>ゲンゴウ</t>
    </rPh>
    <phoneticPr fontId="4"/>
  </si>
  <si>
    <t>等  級</t>
    <rPh sb="0" eb="1">
      <t>ナド</t>
    </rPh>
    <rPh sb="3" eb="4">
      <t>キュウ</t>
    </rPh>
    <phoneticPr fontId="4"/>
  </si>
  <si>
    <t>標準報酬月額</t>
    <rPh sb="0" eb="2">
      <t>ヒョウジュン</t>
    </rPh>
    <rPh sb="2" eb="4">
      <t>ホウシュウ</t>
    </rPh>
    <rPh sb="4" eb="6">
      <t>ゲツガク</t>
    </rPh>
    <phoneticPr fontId="4"/>
  </si>
  <si>
    <t>コード</t>
    <phoneticPr fontId="4"/>
  </si>
  <si>
    <t>元号</t>
    <rPh sb="0" eb="2">
      <t>ゲンゴウ</t>
    </rPh>
    <phoneticPr fontId="4"/>
  </si>
  <si>
    <t>アルファベット</t>
    <phoneticPr fontId="4"/>
  </si>
  <si>
    <t>西暦調整</t>
    <rPh sb="0" eb="2">
      <t>セイレキ</t>
    </rPh>
    <rPh sb="2" eb="4">
      <t>チョウセイ</t>
    </rPh>
    <phoneticPr fontId="4"/>
  </si>
  <si>
    <t>昭和</t>
    <rPh sb="0" eb="2">
      <t>ショウワ</t>
    </rPh>
    <phoneticPr fontId="4"/>
  </si>
  <si>
    <t>S</t>
    <phoneticPr fontId="4"/>
  </si>
  <si>
    <t>未選択</t>
    <rPh sb="0" eb="1">
      <t>ミ</t>
    </rPh>
    <rPh sb="1" eb="3">
      <t>センタク</t>
    </rPh>
    <phoneticPr fontId="4"/>
  </si>
  <si>
    <t>平成</t>
    <rPh sb="0" eb="2">
      <t>ヘイセイ</t>
    </rPh>
    <phoneticPr fontId="4"/>
  </si>
  <si>
    <t>H</t>
    <phoneticPr fontId="4"/>
  </si>
  <si>
    <t>令和</t>
    <rPh sb="0" eb="1">
      <t>レイ</t>
    </rPh>
    <rPh sb="1" eb="2">
      <t>ワ</t>
    </rPh>
    <phoneticPr fontId="4"/>
  </si>
  <si>
    <t>R</t>
    <phoneticPr fontId="4"/>
  </si>
  <si>
    <t>（1つの請求書で1か月分から4か月分まで請求可）</t>
    <rPh sb="4" eb="7">
      <t>セイキュウショ</t>
    </rPh>
    <rPh sb="10" eb="11">
      <t>ゲツ</t>
    </rPh>
    <rPh sb="11" eb="12">
      <t>ブン</t>
    </rPh>
    <rPh sb="16" eb="17">
      <t>ゲツ</t>
    </rPh>
    <rPh sb="17" eb="18">
      <t>ブン</t>
    </rPh>
    <rPh sb="20" eb="22">
      <t>セイキュウ</t>
    </rPh>
    <rPh sb="22" eb="23">
      <t>カ</t>
    </rPh>
    <phoneticPr fontId="1"/>
  </si>
  <si>
    <t>※上限を超える場合は、基準標準報酬月額（\470,700　R7.4現在）になります</t>
    <rPh sb="1" eb="3">
      <t>ジョウゲン</t>
    </rPh>
    <rPh sb="4" eb="5">
      <t>コ</t>
    </rPh>
    <rPh sb="7" eb="9">
      <t>バアイ</t>
    </rPh>
    <rPh sb="11" eb="13">
      <t>キジュン</t>
    </rPh>
    <rPh sb="13" eb="15">
      <t>ヒョウジュン</t>
    </rPh>
    <rPh sb="15" eb="17">
      <t>ホウシュウ</t>
    </rPh>
    <rPh sb="17" eb="19">
      <t>ゲツガク</t>
    </rPh>
    <rPh sb="33" eb="35">
      <t>ゲンザイ</t>
    </rPh>
    <phoneticPr fontId="1"/>
  </si>
  <si>
    <t>手当金額算出</t>
    <rPh sb="0" eb="2">
      <t>テアテ</t>
    </rPh>
    <rPh sb="2" eb="3">
      <t>キン</t>
    </rPh>
    <rPh sb="3" eb="4">
      <t>ガク</t>
    </rPh>
    <rPh sb="4" eb="6">
      <t>サンシュツ</t>
    </rPh>
    <phoneticPr fontId="1"/>
  </si>
  <si>
    <t>報酬＋手当金</t>
    <rPh sb="0" eb="2">
      <t>ホウシュウ</t>
    </rPh>
    <rPh sb="3" eb="5">
      <t>テアテ</t>
    </rPh>
    <rPh sb="5" eb="6">
      <t>キン</t>
    </rPh>
    <phoneticPr fontId="1"/>
  </si>
  <si>
    <t>上限超えたら差額になるよう計算</t>
    <rPh sb="0" eb="2">
      <t>ジョウゲン</t>
    </rPh>
    <rPh sb="2" eb="3">
      <t>コ</t>
    </rPh>
    <rPh sb="6" eb="8">
      <t>サガク</t>
    </rPh>
    <rPh sb="13" eb="15">
      <t>ケイサン</t>
    </rPh>
    <phoneticPr fontId="1"/>
  </si>
  <si>
    <t>上限</t>
    <rPh sb="0" eb="2">
      <t>ジョウゲン</t>
    </rPh>
    <phoneticPr fontId="1"/>
  </si>
  <si>
    <t>下限</t>
    <rPh sb="0" eb="2">
      <t>カゲン</t>
    </rPh>
    <phoneticPr fontId="1"/>
  </si>
  <si>
    <t>下限下回らないか</t>
    <rPh sb="0" eb="2">
      <t>カゲン</t>
    </rPh>
    <rPh sb="2" eb="4">
      <t>シタマワ</t>
    </rPh>
    <phoneticPr fontId="1"/>
  </si>
  <si>
    <t>報酬が上限こえない</t>
    <rPh sb="0" eb="2">
      <t>ホウシュウ</t>
    </rPh>
    <rPh sb="3" eb="5">
      <t>ジョウゲン</t>
    </rPh>
    <phoneticPr fontId="1"/>
  </si>
  <si>
    <t>上限下限額テーブル</t>
    <rPh sb="0" eb="2">
      <t>ジョウゲン</t>
    </rPh>
    <rPh sb="2" eb="4">
      <t>カゲン</t>
    </rPh>
    <rPh sb="4" eb="5">
      <t>ガク</t>
    </rPh>
    <phoneticPr fontId="4"/>
  </si>
  <si>
    <t>支給上限額</t>
    <rPh sb="0" eb="2">
      <t>シキュウ</t>
    </rPh>
    <rPh sb="2" eb="4">
      <t>ジョウゲン</t>
    </rPh>
    <rPh sb="4" eb="5">
      <t>ガク</t>
    </rPh>
    <phoneticPr fontId="4"/>
  </si>
  <si>
    <t>支給下限額</t>
    <rPh sb="0" eb="2">
      <t>シキュウ</t>
    </rPh>
    <rPh sb="2" eb="4">
      <t>カゲン</t>
    </rPh>
    <rPh sb="4" eb="5">
      <t>ガク</t>
    </rPh>
    <phoneticPr fontId="4"/>
  </si>
  <si>
    <t>基礎標準報酬</t>
    <rPh sb="0" eb="2">
      <t>キソ</t>
    </rPh>
    <rPh sb="2" eb="4">
      <t>ヒョウジュン</t>
    </rPh>
    <rPh sb="4" eb="6">
      <t>ホウシュウ</t>
    </rPh>
    <phoneticPr fontId="1"/>
  </si>
  <si>
    <t>３　①標準報酬月額　＜＝　②報酬額　のとき　　　　　支給対象外</t>
    <rPh sb="26" eb="28">
      <t>シキュウ</t>
    </rPh>
    <rPh sb="28" eb="30">
      <t>タイショウ</t>
    </rPh>
    <rPh sb="30" eb="31">
      <t>ガイ</t>
    </rPh>
    <phoneticPr fontId="1"/>
  </si>
  <si>
    <t/>
  </si>
  <si>
    <t>記載上の注意事項</t>
  </si>
  <si>
    <t>参 考</t>
    <rPh sb="0" eb="1">
      <t>サン</t>
    </rPh>
    <rPh sb="2" eb="3">
      <t>コウ</t>
    </rPh>
    <phoneticPr fontId="4"/>
  </si>
  <si>
    <t>勤務先</t>
  </si>
  <si>
    <t>年</t>
  </si>
  <si>
    <t>月</t>
  </si>
  <si>
    <t>日</t>
  </si>
  <si>
    <t>～</t>
  </si>
  <si>
    <t>　（注）この自動計算では、NETWORKDAYS関数（アドイン関数）を利用しています。</t>
    <rPh sb="2" eb="3">
      <t>チュウ</t>
    </rPh>
    <rPh sb="6" eb="8">
      <t>ジドウ</t>
    </rPh>
    <rPh sb="8" eb="10">
      <t>ケイサン</t>
    </rPh>
    <rPh sb="24" eb="26">
      <t>カンスウ</t>
    </rPh>
    <rPh sb="31" eb="33">
      <t>カンスウ</t>
    </rPh>
    <rPh sb="35" eb="37">
      <t>リヨウ</t>
    </rPh>
    <phoneticPr fontId="4"/>
  </si>
  <si>
    <t>　正しく入力したにもかかわらず請求書にエラー値[#NAME？]が表示された場合など、アドイン関数を</t>
    <rPh sb="1" eb="2">
      <t>タダ</t>
    </rPh>
    <rPh sb="4" eb="6">
      <t>ニュウリョク</t>
    </rPh>
    <rPh sb="15" eb="18">
      <t>セイキュウショ</t>
    </rPh>
    <rPh sb="22" eb="23">
      <t>チ</t>
    </rPh>
    <rPh sb="32" eb="34">
      <t>ヒョウジ</t>
    </rPh>
    <rPh sb="37" eb="39">
      <t>バアイ</t>
    </rPh>
    <rPh sb="46" eb="48">
      <t>カンスウ</t>
    </rPh>
    <phoneticPr fontId="4"/>
  </si>
  <si>
    <t>登録すると利用できるようになります。</t>
    <rPh sb="5" eb="7">
      <t>リヨウ</t>
    </rPh>
    <phoneticPr fontId="4"/>
  </si>
  <si>
    <t>　登録方法：[ツール]をクリック⇒〈アドイン〉を選択⇒〈アドイン〉ダイアログボックスが表示される⇒</t>
    <rPh sb="1" eb="3">
      <t>トウロク</t>
    </rPh>
    <rPh sb="3" eb="5">
      <t>ホウホウ</t>
    </rPh>
    <rPh sb="24" eb="26">
      <t>センタク</t>
    </rPh>
    <rPh sb="43" eb="45">
      <t>ヒョウジ</t>
    </rPh>
    <phoneticPr fontId="4"/>
  </si>
  <si>
    <t>　　　　　〈分析ツール〉をオン（✔点を付す）⇒〈OK〉をクリック</t>
    <rPh sb="6" eb="8">
      <t>ブンセキ</t>
    </rPh>
    <rPh sb="17" eb="18">
      <t>テン</t>
    </rPh>
    <rPh sb="19" eb="20">
      <t>フ</t>
    </rPh>
    <phoneticPr fontId="4"/>
  </si>
  <si>
    <t>なお、自動計算機能が利用できない場合は、別シートの「請求書」をご利用ください。</t>
    <rPh sb="3" eb="5">
      <t>ジドウ</t>
    </rPh>
    <rPh sb="5" eb="7">
      <t>ケイサン</t>
    </rPh>
    <rPh sb="7" eb="9">
      <t>キノウ</t>
    </rPh>
    <rPh sb="10" eb="12">
      <t>リヨウ</t>
    </rPh>
    <rPh sb="16" eb="18">
      <t>バアイ</t>
    </rPh>
    <rPh sb="20" eb="21">
      <t>ベツ</t>
    </rPh>
    <rPh sb="26" eb="29">
      <t>セイキュウショ</t>
    </rPh>
    <rPh sb="32" eb="34">
      <t>リヨウ</t>
    </rPh>
    <phoneticPr fontId="4"/>
  </si>
  <si>
    <t>　（注）育児休業を開始した日から２年以内に手当金を請求してください。（それ以降は手当金受給権が時効によって</t>
    <rPh sb="2" eb="3">
      <t>チュウ</t>
    </rPh>
    <rPh sb="4" eb="6">
      <t>イクジ</t>
    </rPh>
    <rPh sb="6" eb="7">
      <t>キュウ</t>
    </rPh>
    <rPh sb="7" eb="8">
      <t>ギョウ</t>
    </rPh>
    <rPh sb="9" eb="11">
      <t>カイシ</t>
    </rPh>
    <rPh sb="13" eb="14">
      <t>ヒ</t>
    </rPh>
    <rPh sb="17" eb="18">
      <t>ネン</t>
    </rPh>
    <rPh sb="18" eb="20">
      <t>イナイ</t>
    </rPh>
    <rPh sb="21" eb="23">
      <t>テアテ</t>
    </rPh>
    <rPh sb="23" eb="24">
      <t>キン</t>
    </rPh>
    <rPh sb="25" eb="27">
      <t>セイキュウ</t>
    </rPh>
    <rPh sb="37" eb="39">
      <t>イコウ</t>
    </rPh>
    <rPh sb="40" eb="42">
      <t>テアテ</t>
    </rPh>
    <rPh sb="42" eb="43">
      <t>キン</t>
    </rPh>
    <rPh sb="43" eb="46">
      <t>ジュキュウケン</t>
    </rPh>
    <rPh sb="47" eb="49">
      <t>ジコウ</t>
    </rPh>
    <phoneticPr fontId="4"/>
  </si>
  <si>
    <t>　　　　消滅します。）県立学校等の職員は、アイシステムの休業中の職員の事務取扱いにより申請してください。</t>
    <rPh sb="11" eb="13">
      <t>ケンリツ</t>
    </rPh>
    <rPh sb="13" eb="16">
      <t>ガッコウトウ</t>
    </rPh>
    <rPh sb="17" eb="19">
      <t>ショクイン</t>
    </rPh>
    <rPh sb="28" eb="31">
      <t>キュウギョウチュウ</t>
    </rPh>
    <rPh sb="32" eb="34">
      <t>ショクイン</t>
    </rPh>
    <rPh sb="35" eb="37">
      <t>ジム</t>
    </rPh>
    <rPh sb="37" eb="39">
      <t>トリアツカ</t>
    </rPh>
    <rPh sb="43" eb="45">
      <t>シンセイ</t>
    </rPh>
    <phoneticPr fontId="4"/>
  </si>
  <si>
    <t>支給要件</t>
    <rPh sb="0" eb="2">
      <t>シキュウ</t>
    </rPh>
    <rPh sb="2" eb="4">
      <t>ヨウケン</t>
    </rPh>
    <phoneticPr fontId="4"/>
  </si>
  <si>
    <t>　　</t>
    <phoneticPr fontId="4"/>
  </si>
  <si>
    <t xml:space="preserve">（1）
</t>
    <phoneticPr fontId="4"/>
  </si>
  <si>
    <t xml:space="preserve">（2）
</t>
    <phoneticPr fontId="4"/>
  </si>
  <si>
    <t xml:space="preserve">（3）
</t>
  </si>
  <si>
    <t>支給額</t>
    <rPh sb="0" eb="3">
      <t>シキュウガク</t>
    </rPh>
    <phoneticPr fontId="4"/>
  </si>
  <si>
    <t>その他留意事項</t>
    <rPh sb="2" eb="3">
      <t>タ</t>
    </rPh>
    <rPh sb="3" eb="5">
      <t>リュウイ</t>
    </rPh>
    <rPh sb="5" eb="7">
      <t>ジコウ</t>
    </rPh>
    <phoneticPr fontId="4"/>
  </si>
  <si>
    <t>添付書類</t>
    <rPh sb="0" eb="1">
      <t>ソウ</t>
    </rPh>
    <rPh sb="1" eb="2">
      <t>ヅケ</t>
    </rPh>
    <rPh sb="2" eb="3">
      <t>ショ</t>
    </rPh>
    <rPh sb="3" eb="4">
      <t>タグイ</t>
    </rPh>
    <phoneticPr fontId="4"/>
  </si>
  <si>
    <t>【育児時短勤務】</t>
    <rPh sb="1" eb="3">
      <t>イクジ</t>
    </rPh>
    <rPh sb="3" eb="5">
      <t>ジタン</t>
    </rPh>
    <rPh sb="5" eb="7">
      <t>キンム</t>
    </rPh>
    <phoneticPr fontId="4"/>
  </si>
  <si>
    <t>　次のア～ウに掲げる勤務とする。</t>
    <phoneticPr fontId="1"/>
  </si>
  <si>
    <t>地方公務員の育児休業等に関する法律第10条第１項に規定する育児短時間勤務</t>
    <phoneticPr fontId="4"/>
  </si>
  <si>
    <t>同法第19条第１項に規定する部分休業が承認された期間における勤務</t>
    <rPh sb="0" eb="2">
      <t>ドウホウ</t>
    </rPh>
    <rPh sb="2" eb="3">
      <t>ダイ</t>
    </rPh>
    <rPh sb="5" eb="6">
      <t>ジョウ</t>
    </rPh>
    <rPh sb="6" eb="7">
      <t>ダイ</t>
    </rPh>
    <rPh sb="8" eb="9">
      <t>コウ</t>
    </rPh>
    <rPh sb="10" eb="12">
      <t>キテイ</t>
    </rPh>
    <rPh sb="14" eb="16">
      <t>ブブン</t>
    </rPh>
    <rPh sb="16" eb="18">
      <t>キュウギョウ</t>
    </rPh>
    <rPh sb="19" eb="21">
      <t>ショウニン</t>
    </rPh>
    <rPh sb="24" eb="26">
      <t>キカン</t>
    </rPh>
    <rPh sb="30" eb="32">
      <t>キンム</t>
    </rPh>
    <phoneticPr fontId="4"/>
  </si>
  <si>
    <t>雇用保険法第61条の12第１項に規定する育児時短就業</t>
    <phoneticPr fontId="4"/>
  </si>
  <si>
    <t>　ただし、(1)または(2)については、その初日及び末日とする日を明らかにして請求したものに限られます。</t>
    <phoneticPr fontId="1"/>
  </si>
  <si>
    <t>　育児時短勤務手当金は、２歳に満たない子を養育するため育児時短勤務をしたときに、支給対象月ごとに支給されます。</t>
    <rPh sb="1" eb="3">
      <t>イクジ</t>
    </rPh>
    <rPh sb="3" eb="5">
      <t>ジタン</t>
    </rPh>
    <rPh sb="5" eb="7">
      <t>キンム</t>
    </rPh>
    <rPh sb="7" eb="10">
      <t>テアテキン</t>
    </rPh>
    <rPh sb="40" eb="42">
      <t>シキュウ</t>
    </rPh>
    <rPh sb="42" eb="44">
      <t>タイショウ</t>
    </rPh>
    <rPh sb="44" eb="45">
      <t>ツキ</t>
    </rPh>
    <phoneticPr fontId="4"/>
  </si>
  <si>
    <t>【支給対象月】
　支給対象月とは、組合員が育児時短勤務を開始した日の属する月から当該育児時短勤務を終了した日の属する月までの期間内にある月を指します。
　ただし、その月の初日から末日まで組合員であり、かつ、その月の初日から末日まで育児休業手当金又は介護休業手当金の支給を受けることができる休業をしなかった（＝該当休業をしない日が１日以上ある）月に限ります。
　なお、月途中で支給終了事由に該当した場合であっても、その月は支給対象月として取り扱いますが、育児時短勤務を終了した日の属する月に新たな育児時短勤務を開始した場合、その月は新たな育児時短勤務に係る育児時短勤務手当金の支給対象月として取り扱います。</t>
    <rPh sb="71" eb="72">
      <t>サ</t>
    </rPh>
    <phoneticPr fontId="1"/>
  </si>
  <si>
    <t>　育児時短勤務手当金の支給額は、一支給対象月ごとに、次に掲げる区分に応じて算出します。</t>
    <phoneticPr fontId="1"/>
  </si>
  <si>
    <t>当該報酬額が、育児時短勤務を開始した日の属する月における標準報酬月額の90/100に相当する額未満であるとき</t>
    <phoneticPr fontId="1"/>
  </si>
  <si>
    <t>当該支給対象月に支払われた報酬額（※１）×10/100</t>
    <phoneticPr fontId="1"/>
  </si>
  <si>
    <t>ア</t>
    <phoneticPr fontId="1"/>
  </si>
  <si>
    <t>当該報酬額が、育児時短勤務を開始した日の属する月における標準報酬月額の90/100に相当する額以上100/100に相当する額未満であるとき</t>
    <phoneticPr fontId="1"/>
  </si>
  <si>
    <t>当該支給対象月に支払われた報酬額×総務省令で定める率（※２）</t>
    <phoneticPr fontId="1"/>
  </si>
  <si>
    <t>イ</t>
    <phoneticPr fontId="1"/>
  </si>
  <si>
    <t>ウ</t>
    <phoneticPr fontId="1"/>
  </si>
  <si>
    <t>当該報酬額が、育児時短勤務を開始した日の属する月における標準報酬月額以上であるとき</t>
    <phoneticPr fontId="1"/>
  </si>
  <si>
    <t>支給対象外</t>
    <phoneticPr fontId="1"/>
  </si>
  <si>
    <t>支給額の算出方法</t>
    <phoneticPr fontId="1"/>
  </si>
  <si>
    <t>区　分</t>
    <phoneticPr fontId="1"/>
  </si>
  <si>
    <t>（※１）地方公務員等共済組合法第２条第１項第５号における報酬と同じ（給料＋期末勤勉手当以外の手当）</t>
    <phoneticPr fontId="1"/>
  </si>
  <si>
    <t>（４）同一の育児時短勤務について雇用保険法の規定による育児時短就業給付金、高年齢雇用継続給付金又は高年齢再就職給付金の支給を受けるとき</t>
    <phoneticPr fontId="1"/>
  </si>
  <si>
    <t>　次の(1)から(4)までのいずれかに該当するときは、育児時短勤務手当金の支給対象外となります。</t>
    <rPh sb="29" eb="31">
      <t>ジタン</t>
    </rPh>
    <rPh sb="31" eb="33">
      <t>キンム</t>
    </rPh>
    <rPh sb="39" eb="41">
      <t>タイショウ</t>
    </rPh>
    <rPh sb="41" eb="42">
      <t>ガイ</t>
    </rPh>
    <phoneticPr fontId="4"/>
  </si>
  <si>
    <t>（１）支給対象月に支払われた報酬額が、育児時短勤務を開始した日の属する月における標準報酬月額以上であるとき</t>
    <phoneticPr fontId="4"/>
  </si>
  <si>
    <t>基礎標準報酬月額</t>
    <rPh sb="0" eb="2">
      <t>キソ</t>
    </rPh>
    <rPh sb="2" eb="4">
      <t>ヒョウジュン</t>
    </rPh>
    <rPh sb="4" eb="6">
      <t>ホウシュウ</t>
    </rPh>
    <rPh sb="6" eb="8">
      <t>ゲツガク</t>
    </rPh>
    <phoneticPr fontId="4"/>
  </si>
  <si>
    <t>最低基準額</t>
    <rPh sb="0" eb="2">
      <t>サイテイ</t>
    </rPh>
    <rPh sb="2" eb="4">
      <t>キジュン</t>
    </rPh>
    <rPh sb="4" eb="5">
      <t>ガク</t>
    </rPh>
    <phoneticPr fontId="1"/>
  </si>
  <si>
    <t>支給限度額</t>
    <rPh sb="0" eb="2">
      <t>シキュウ</t>
    </rPh>
    <rPh sb="2" eb="4">
      <t>ゲンド</t>
    </rPh>
    <rPh sb="4" eb="5">
      <t>ガク</t>
    </rPh>
    <phoneticPr fontId="1"/>
  </si>
  <si>
    <t>Ｒ7.4.1～</t>
    <phoneticPr fontId="1"/>
  </si>
  <si>
    <t>単位：円</t>
    <phoneticPr fontId="1"/>
  </si>
  <si>
    <t>（２）支給対象月に支払われた報酬額が、支給限度額以上である場合</t>
    <phoneticPr fontId="4"/>
  </si>
  <si>
    <t>支給の対象外となる場合</t>
    <rPh sb="0" eb="2">
      <t>シキュウ</t>
    </rPh>
    <rPh sb="3" eb="5">
      <t>タイショウ</t>
    </rPh>
    <rPh sb="5" eb="6">
      <t>ガイ</t>
    </rPh>
    <rPh sb="9" eb="11">
      <t>バアイ</t>
    </rPh>
    <phoneticPr fontId="4"/>
  </si>
  <si>
    <t>支給が終了になる場合</t>
    <rPh sb="0" eb="2">
      <t>シキュウ</t>
    </rPh>
    <rPh sb="3" eb="5">
      <t>シュウリョウ</t>
    </rPh>
    <rPh sb="8" eb="10">
      <t>バアイ</t>
    </rPh>
    <phoneticPr fontId="4"/>
  </si>
  <si>
    <t>　育児時短勤務の末日の前日までに、次に掲げる事由に該当したときは、育児時短勤務手当金の支給を終了します。</t>
    <rPh sb="33" eb="35">
      <t>イクジ</t>
    </rPh>
    <rPh sb="35" eb="37">
      <t>ジタン</t>
    </rPh>
    <rPh sb="37" eb="39">
      <t>キンム</t>
    </rPh>
    <rPh sb="39" eb="41">
      <t>テアテ</t>
    </rPh>
    <rPh sb="41" eb="42">
      <t>キン</t>
    </rPh>
    <rPh sb="43" eb="45">
      <t>シキュウ</t>
    </rPh>
    <rPh sb="46" eb="48">
      <t>シュウリョウ</t>
    </rPh>
    <phoneticPr fontId="1"/>
  </si>
  <si>
    <t>　また、育児時短勤務の末日までに、次に掲げる事由に該当したときは、育児時短勤務手当金の支給を終了します。</t>
    <phoneticPr fontId="1"/>
  </si>
  <si>
    <t>育児時短勤務の申出をした組合員について、産前産後休業、介護休業又は育児休業等を開始したとき</t>
    <phoneticPr fontId="1"/>
  </si>
  <si>
    <t>育児時短勤務の申出をした組合員について、新たな育児時短勤務を開始したとき</t>
    <phoneticPr fontId="1"/>
  </si>
  <si>
    <t>当該子が２歳に達したとき</t>
    <phoneticPr fontId="1"/>
  </si>
  <si>
    <t>次のいずれかに該当したことにより、組合員が当該子を養育しなくなったとき
ａ　当該子の死亡
ｂ　当該子の離縁又は養子縁組の解消
ｃ　当該子が他の者の養子となったことその他の事情により同居しなくなった
ｄ　組合員が民法第817条の２第１項に規定する特別養子縁組の成立について請求した家事審判事件が、特別養子縁組の成立の審判が確定することなく終了した
ｅ　児童福祉法第27条第１項第３号の規定によりなされた同法第６条の４第２号に規定する養子縁組里親である組合員への委託の措置が解除された
ｆ　組合員の疾病、負傷又は身体上若しくは精神上の障害により、育児時短勤務に係る子が２歳に達するまでの間に、当該子を養育することができない状態になった</t>
    <phoneticPr fontId="1"/>
  </si>
  <si>
    <t>本人情報記載欄</t>
    <rPh sb="0" eb="2">
      <t>ホンニン</t>
    </rPh>
    <rPh sb="2" eb="4">
      <t>ジョウホウ</t>
    </rPh>
    <rPh sb="4" eb="6">
      <t>キサイ</t>
    </rPh>
    <rPh sb="6" eb="7">
      <t>ラン</t>
    </rPh>
    <phoneticPr fontId="4"/>
  </si>
  <si>
    <t>　現在の所属所名および所属所コード・組合員番号・組合員氏名・本来の１週間の所定労働時間・雇用保険の適用有無を記入してください。</t>
    <rPh sb="1" eb="3">
      <t>ゲンザイ</t>
    </rPh>
    <rPh sb="4" eb="6">
      <t>ショゾク</t>
    </rPh>
    <rPh sb="6" eb="7">
      <t>ショ</t>
    </rPh>
    <rPh sb="7" eb="8">
      <t>メイ</t>
    </rPh>
    <rPh sb="11" eb="13">
      <t>ショゾク</t>
    </rPh>
    <rPh sb="13" eb="14">
      <t>ショ</t>
    </rPh>
    <rPh sb="18" eb="21">
      <t>クミアイイン</t>
    </rPh>
    <rPh sb="21" eb="23">
      <t>バンゴウ</t>
    </rPh>
    <rPh sb="24" eb="27">
      <t>クミアイイン</t>
    </rPh>
    <rPh sb="27" eb="29">
      <t>シメイ</t>
    </rPh>
    <rPh sb="30" eb="32">
      <t>ホンライ</t>
    </rPh>
    <rPh sb="34" eb="36">
      <t>シュウカン</t>
    </rPh>
    <rPh sb="37" eb="39">
      <t>ショテイ</t>
    </rPh>
    <rPh sb="39" eb="41">
      <t>ロウドウ</t>
    </rPh>
    <rPh sb="41" eb="43">
      <t>ジカン</t>
    </rPh>
    <rPh sb="44" eb="46">
      <t>コヨウ</t>
    </rPh>
    <rPh sb="46" eb="48">
      <t>ホケン</t>
    </rPh>
    <rPh sb="49" eb="51">
      <t>テキヨウ</t>
    </rPh>
    <rPh sb="51" eb="53">
      <t>ウム</t>
    </rPh>
    <rPh sb="54" eb="56">
      <t>キニュウ</t>
    </rPh>
    <phoneticPr fontId="4"/>
  </si>
  <si>
    <t>育児時短勤務に関する事項欄</t>
    <rPh sb="0" eb="2">
      <t>イクジ</t>
    </rPh>
    <rPh sb="2" eb="4">
      <t>ジタン</t>
    </rPh>
    <rPh sb="4" eb="6">
      <t>キンム</t>
    </rPh>
    <rPh sb="7" eb="8">
      <t>カン</t>
    </rPh>
    <rPh sb="10" eb="12">
      <t>ジコウ</t>
    </rPh>
    <rPh sb="12" eb="13">
      <t>ラン</t>
    </rPh>
    <phoneticPr fontId="4"/>
  </si>
  <si>
    <t>　育児時短勤務の期間は、開始日と終了日を明らかにして請求する必要があります。
　標準報酬月額は、育児時短勤務を開始した日の属する月の等級を記入してください。なお、育児時短勤務を開始した日の属する月の標準報酬月額が基準報酬月額相当額を超える場合は、その額が表示されます</t>
    <rPh sb="1" eb="3">
      <t>イクジ</t>
    </rPh>
    <rPh sb="3" eb="5">
      <t>ジタン</t>
    </rPh>
    <rPh sb="5" eb="7">
      <t>キンム</t>
    </rPh>
    <rPh sb="8" eb="10">
      <t>キカン</t>
    </rPh>
    <rPh sb="12" eb="15">
      <t>カイシビ</t>
    </rPh>
    <rPh sb="16" eb="19">
      <t>シュウリョウビ</t>
    </rPh>
    <rPh sb="20" eb="21">
      <t>アキ</t>
    </rPh>
    <rPh sb="26" eb="28">
      <t>セイキュウ</t>
    </rPh>
    <rPh sb="30" eb="32">
      <t>ヒツヨウ</t>
    </rPh>
    <rPh sb="66" eb="68">
      <t>トウキュウ</t>
    </rPh>
    <rPh sb="69" eb="71">
      <t>キニュウ</t>
    </rPh>
    <rPh sb="119" eb="121">
      <t>バアイ</t>
    </rPh>
    <rPh sb="125" eb="126">
      <t>ガク</t>
    </rPh>
    <rPh sb="127" eb="129">
      <t>ヒョウジ</t>
    </rPh>
    <phoneticPr fontId="4"/>
  </si>
  <si>
    <t>支給対象月に関する事項</t>
    <rPh sb="0" eb="2">
      <t>シキュウ</t>
    </rPh>
    <rPh sb="2" eb="4">
      <t>タイショウ</t>
    </rPh>
    <rPh sb="4" eb="5">
      <t>ツキ</t>
    </rPh>
    <rPh sb="6" eb="7">
      <t>カン</t>
    </rPh>
    <rPh sb="9" eb="11">
      <t>ジコウ</t>
    </rPh>
    <phoneticPr fontId="4"/>
  </si>
  <si>
    <t>　各月単位で請求してください。月をまとめて請求することもできますが、実績として報酬が支払われている月に限ります。未来の請求はできません。</t>
    <rPh sb="1" eb="2">
      <t>カク</t>
    </rPh>
    <rPh sb="2" eb="5">
      <t>ツキタンイ</t>
    </rPh>
    <rPh sb="6" eb="8">
      <t>セイキュウ</t>
    </rPh>
    <rPh sb="15" eb="16">
      <t>ツキ</t>
    </rPh>
    <rPh sb="21" eb="23">
      <t>セイキュウ</t>
    </rPh>
    <rPh sb="34" eb="36">
      <t>ジッセキ</t>
    </rPh>
    <rPh sb="39" eb="41">
      <t>ホウシュウ</t>
    </rPh>
    <rPh sb="40" eb="41">
      <t>シュウ</t>
    </rPh>
    <rPh sb="42" eb="44">
      <t>シハラ</t>
    </rPh>
    <rPh sb="49" eb="50">
      <t>ツキ</t>
    </rPh>
    <rPh sb="51" eb="52">
      <t>カギ</t>
    </rPh>
    <rPh sb="56" eb="58">
      <t>ミライ</t>
    </rPh>
    <rPh sb="59" eb="61">
      <t>セイキュウ</t>
    </rPh>
    <phoneticPr fontId="4"/>
  </si>
  <si>
    <t>①</t>
    <phoneticPr fontId="4"/>
  </si>
  <si>
    <t>②</t>
    <phoneticPr fontId="4"/>
  </si>
  <si>
    <t>⑤</t>
    <phoneticPr fontId="1"/>
  </si>
  <si>
    <t>育児時短勤務に係る子の生年月日が確認できる書類
（母子健康手帳、住民票記載事項証明書又は戸籍謄本の写し、医師の診断書（出生証明書）等）</t>
    <phoneticPr fontId="1"/>
  </si>
  <si>
    <t>（※２）具体的には、{ａ－（ｂ＋ｃ）}/ｂの計算結果を小数点第三位で四捨五入した値となる。
ａ＝育児時短勤務を開始した日の属する月における標準報酬月額
ｂ＝対象月に支払われた報酬額
ｃ＝ａ×1/100×｛（ａ－ｂ）/（ａ×10/100）｝</t>
    <rPh sb="22" eb="24">
      <t>ケイサン</t>
    </rPh>
    <rPh sb="24" eb="26">
      <t>ケッカ</t>
    </rPh>
    <rPh sb="27" eb="30">
      <t>ショウスウテン</t>
    </rPh>
    <rPh sb="30" eb="31">
      <t>ダイ</t>
    </rPh>
    <rPh sb="31" eb="32">
      <t>ミ</t>
    </rPh>
    <rPh sb="32" eb="33">
      <t>イ</t>
    </rPh>
    <rPh sb="34" eb="38">
      <t>シシャゴニュウ</t>
    </rPh>
    <rPh sb="40" eb="41">
      <t>アタイ</t>
    </rPh>
    <phoneticPr fontId="1"/>
  </si>
  <si>
    <t>育児時短勤務の事実が確認できる書類（育児短時間勤務に係る辞令の写し、部分休業承認請求書
等）</t>
    <rPh sb="7" eb="9">
      <t>ジジツ</t>
    </rPh>
    <rPh sb="18" eb="20">
      <t>イクジ</t>
    </rPh>
    <rPh sb="20" eb="23">
      <t>タンジカン</t>
    </rPh>
    <rPh sb="23" eb="25">
      <t>キンム</t>
    </rPh>
    <rPh sb="26" eb="27">
      <t>カカ</t>
    </rPh>
    <rPh sb="28" eb="30">
      <t>ジレイ</t>
    </rPh>
    <rPh sb="31" eb="32">
      <t>ウツ</t>
    </rPh>
    <rPh sb="34" eb="36">
      <t>ブブン</t>
    </rPh>
    <rPh sb="36" eb="38">
      <t>キュウギョウ</t>
    </rPh>
    <rPh sb="38" eb="40">
      <t>ショウニン</t>
    </rPh>
    <rPh sb="40" eb="42">
      <t>セイキュウ</t>
    </rPh>
    <rPh sb="42" eb="43">
      <t>ショ</t>
    </rPh>
    <rPh sb="44" eb="45">
      <t>トウ</t>
    </rPh>
    <phoneticPr fontId="1"/>
  </si>
  <si>
    <t>支給対象月に支払われた報酬額が確認できる給与明細の写し等（定期券に係る通勤手当の支給を
受けている者は、その額が分かる書類）</t>
    <rPh sb="27" eb="28">
      <t>トウ</t>
    </rPh>
    <rPh sb="29" eb="32">
      <t>テイキケン</t>
    </rPh>
    <rPh sb="33" eb="34">
      <t>カカ</t>
    </rPh>
    <rPh sb="35" eb="37">
      <t>ツウキン</t>
    </rPh>
    <rPh sb="37" eb="39">
      <t>テアテ</t>
    </rPh>
    <rPh sb="40" eb="42">
      <t>シキュウ</t>
    </rPh>
    <rPh sb="44" eb="45">
      <t>ウ</t>
    </rPh>
    <rPh sb="49" eb="50">
      <t>モノ</t>
    </rPh>
    <rPh sb="54" eb="55">
      <t>ガク</t>
    </rPh>
    <rPh sb="56" eb="57">
      <t>ワ</t>
    </rPh>
    <rPh sb="59" eb="61">
      <t>ショルイ</t>
    </rPh>
    <phoneticPr fontId="1"/>
  </si>
  <si>
    <t>支給対象月中の１週間の所定勤務時間についての所属所長又は給与事務担当者の証明書
（実績が明記された勤務管理簿でも可、辞令に記載の場合は辞令で可）</t>
    <rPh sb="41" eb="43">
      <t>ジッセキ</t>
    </rPh>
    <rPh sb="44" eb="46">
      <t>メイキ</t>
    </rPh>
    <rPh sb="49" eb="51">
      <t>キンム</t>
    </rPh>
    <rPh sb="51" eb="53">
      <t>カンリ</t>
    </rPh>
    <rPh sb="53" eb="54">
      <t>ボ</t>
    </rPh>
    <rPh sb="56" eb="57">
      <t>カ</t>
    </rPh>
    <phoneticPr fontId="1"/>
  </si>
  <si>
    <t>本来の１週間の所定労働時間を確認できる書類（勤務条件通知書の写し等）
※正規職員等フルタイム勤務の者は提出不要。
※一支給対象月につき１週間の所定労働時間が複数ある場合は、最も短い時間数とする。ただ
し、出向中の組合員について、出向元及び出向先の双方で勤務する場合は、双方の１週間の所定
労働時間を合計したものとして取り扱う。</t>
    <rPh sb="36" eb="38">
      <t>セイキ</t>
    </rPh>
    <rPh sb="38" eb="40">
      <t>ショクイン</t>
    </rPh>
    <rPh sb="40" eb="41">
      <t>トウ</t>
    </rPh>
    <rPh sb="46" eb="48">
      <t>キンム</t>
    </rPh>
    <rPh sb="49" eb="50">
      <t>モノ</t>
    </rPh>
    <rPh sb="51" eb="53">
      <t>テイシュツ</t>
    </rPh>
    <rPh sb="53" eb="55">
      <t>フヨウ</t>
    </rPh>
    <rPh sb="58" eb="59">
      <t>イチ</t>
    </rPh>
    <rPh sb="59" eb="61">
      <t>シキュウ</t>
    </rPh>
    <rPh sb="61" eb="63">
      <t>タイショウ</t>
    </rPh>
    <rPh sb="63" eb="64">
      <t>ヅキ</t>
    </rPh>
    <rPh sb="68" eb="70">
      <t>シュウカン</t>
    </rPh>
    <rPh sb="71" eb="73">
      <t>ショテイ</t>
    </rPh>
    <rPh sb="73" eb="75">
      <t>ロウドウ</t>
    </rPh>
    <rPh sb="75" eb="77">
      <t>ジカン</t>
    </rPh>
    <rPh sb="78" eb="80">
      <t>フクスウ</t>
    </rPh>
    <rPh sb="82" eb="84">
      <t>バアイ</t>
    </rPh>
    <rPh sb="86" eb="87">
      <t>モット</t>
    </rPh>
    <rPh sb="88" eb="89">
      <t>ミジカ</t>
    </rPh>
    <rPh sb="90" eb="92">
      <t>ジカン</t>
    </rPh>
    <rPh sb="92" eb="93">
      <t>スウ</t>
    </rPh>
    <rPh sb="102" eb="105">
      <t>シュッコウチュウ</t>
    </rPh>
    <rPh sb="106" eb="109">
      <t>クミアイイン</t>
    </rPh>
    <rPh sb="114" eb="116">
      <t>シュッコウ</t>
    </rPh>
    <rPh sb="116" eb="117">
      <t>モト</t>
    </rPh>
    <rPh sb="117" eb="118">
      <t>オヨ</t>
    </rPh>
    <rPh sb="119" eb="122">
      <t>シュッコウサキ</t>
    </rPh>
    <rPh sb="123" eb="125">
      <t>ソウホウ</t>
    </rPh>
    <rPh sb="126" eb="128">
      <t>キンム</t>
    </rPh>
    <rPh sb="130" eb="132">
      <t>バアイ</t>
    </rPh>
    <rPh sb="134" eb="136">
      <t>ソウホウ</t>
    </rPh>
    <rPh sb="138" eb="140">
      <t>シュウカン</t>
    </rPh>
    <rPh sb="141" eb="143">
      <t>ショテイ</t>
    </rPh>
    <rPh sb="144" eb="146">
      <t>ロウドウ</t>
    </rPh>
    <rPh sb="146" eb="148">
      <t>ジカン</t>
    </rPh>
    <rPh sb="149" eb="151">
      <t>ゴウケイ</t>
    </rPh>
    <rPh sb="158" eb="159">
      <t>ト</t>
    </rPh>
    <rPh sb="160" eb="161">
      <t>アツカ</t>
    </rPh>
    <phoneticPr fontId="1"/>
  </si>
  <si>
    <t>【育児時短勤務を開始した日の属する月における標準報酬月額】　
　育児時短勤務の様態が変更されて育児時短勤務が変わった場合でも、前後の育児時短勤務が引き続いている場合、後ろの育児時短勤務を開始した日の属する月における標準報酬月額は、当初の育児時短勤務を開始した日の属する月に係る標準報酬月額となります。
　また、育児時短勤務を開始した日の属する月の標準報酬月額が基準報酬月額相当額（雇用保険法第17条第４項第２号ハに定める額×30）を超える場合、上記表において「育児時短勤務を開始した日の属する月の標準報酬月額」は「基準報酬月額相当額」となります。（下表参照）</t>
    <rPh sb="0" eb="275">
      <t>ジョウキ</t>
    </rPh>
    <rPh sb="276" eb="278">
      <t>カヒョウ</t>
    </rPh>
    <rPh sb="278" eb="280">
      <t>サンショウ</t>
    </rPh>
    <phoneticPr fontId="1"/>
  </si>
  <si>
    <t>【支給上限額】
　育児時短勤務手当金の額と当該支給対象月に支払われた報酬額との合計額が支給限度額（雇用保険法第61条の12第２項に規定。以下同じとする。）を超える場合は、支給限度額から該支給対象月に支払われた報酬額を減じて得た額を育児時短勤務手当金として支給します。（下表参照）</t>
    <rPh sb="1" eb="3">
      <t>シキュウ</t>
    </rPh>
    <rPh sb="3" eb="5">
      <t>ジョウゲン</t>
    </rPh>
    <rPh sb="5" eb="6">
      <t>ガク</t>
    </rPh>
    <rPh sb="135" eb="137">
      <t>カヒョウ</t>
    </rPh>
    <rPh sb="137" eb="139">
      <t>サンショウ</t>
    </rPh>
    <phoneticPr fontId="1"/>
  </si>
  <si>
    <t>（３）育児時短勤務手当金の額として算定された額が最低限度額（雇用保険法第17条第４項第１号に掲げる額（当該額が同法第18条の規定により変更された場合は変更後の額）×100分の80）を超えないとき（下表参照）</t>
    <rPh sb="98" eb="100">
      <t>カヒョウ</t>
    </rPh>
    <rPh sb="100" eb="102">
      <t>サンショウ</t>
    </rPh>
    <phoneticPr fontId="4"/>
  </si>
  <si>
    <r>
      <t>　</t>
    </r>
    <r>
      <rPr>
        <sz val="12"/>
        <rFont val="ＭＳ 明朝"/>
        <family val="1"/>
        <charset val="128"/>
      </rPr>
      <t>「支払われた報酬額」には、定期券に係る通勤手当の月額相当額を含みます。</t>
    </r>
    <rPh sb="2" eb="4">
      <t>シハラ</t>
    </rPh>
    <rPh sb="7" eb="9">
      <t>ホウシュウ</t>
    </rPh>
    <rPh sb="9" eb="10">
      <t>ガク</t>
    </rPh>
    <rPh sb="14" eb="17">
      <t>テイキケン</t>
    </rPh>
    <rPh sb="18" eb="19">
      <t>カカ</t>
    </rPh>
    <rPh sb="20" eb="22">
      <t>ツウキン</t>
    </rPh>
    <rPh sb="22" eb="24">
      <t>テアテ</t>
    </rPh>
    <rPh sb="25" eb="27">
      <t>ゲツガク</t>
    </rPh>
    <rPh sb="27" eb="29">
      <t>ソウトウ</t>
    </rPh>
    <rPh sb="29" eb="30">
      <t>ガク</t>
    </rPh>
    <rPh sb="31" eb="32">
      <t>フク</t>
    </rPh>
    <phoneticPr fontId="1"/>
  </si>
  <si>
    <t>有　・　無</t>
    <rPh sb="0" eb="1">
      <t>ユウ</t>
    </rPh>
    <rPh sb="4" eb="5">
      <t>ム</t>
    </rPh>
    <phoneticPr fontId="1"/>
  </si>
  <si>
    <t>(7.7)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</si>
</sst>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gge&quot;年&quot;m&quot;月&quot;d&quot;日&quot;;@"/>
  </numFmts>
  <fonts count="53">
    <font>
      <sz val="11"/>
      <color theme="1"/>
      <name val="Yu Gothic"/>
      <family val="2"/>
      <scheme val="minor"/>
    </font>
    <font>
      <sz val="6"/>
      <name val="Yu Gothic"/>
      <family val="3"/>
      <charset val="128"/>
      <scheme val="minor"/>
    </font>
    <font>
      <sz val="11"/>
      <color theme="1"/>
      <name val="ＭＳ Ｐ明朝"/>
      <family val="1"/>
      <charset val="128"/>
    </font>
    <font>
      <b/>
      <sz val="16"/>
      <color theme="1"/>
      <name val="ＭＳ Ｐ明朝"/>
      <family val="1"/>
      <charset val="128"/>
    </font>
    <font>
      <sz val="6"/>
      <name val="ＭＳ Ｐゴシック"/>
      <family val="3"/>
      <charset val="128"/>
    </font>
    <font>
      <sz val="10"/>
      <name val="ＭＳ Ｐ明朝"/>
      <family val="1"/>
      <charset val="128"/>
    </font>
    <font>
      <b/>
      <sz val="14"/>
      <name val="ＭＳ Ｐ明朝"/>
      <family val="1"/>
      <charset val="128"/>
    </font>
    <font>
      <sz val="14"/>
      <name val="ＭＳ Ｐ明朝"/>
      <family val="1"/>
      <charset val="128"/>
    </font>
    <font>
      <b/>
      <sz val="9"/>
      <color indexed="81"/>
      <name val="MS P ゴシック"/>
      <family val="3"/>
      <charset val="128"/>
    </font>
    <font>
      <sz val="11"/>
      <name val="ＭＳ Ｐゴシック"/>
      <family val="3"/>
      <charset val="128"/>
    </font>
    <font>
      <sz val="12"/>
      <name val="ＭＳ Ｐ明朝"/>
      <family val="1"/>
      <charset val="128"/>
    </font>
    <font>
      <b/>
      <sz val="14"/>
      <name val="ＭＳ Ｐゴシック"/>
      <family val="3"/>
      <charset val="128"/>
    </font>
    <font>
      <b/>
      <sz val="10"/>
      <color indexed="10"/>
      <name val="ＭＳ Ｐゴシック"/>
      <family val="3"/>
      <charset val="128"/>
    </font>
    <font>
      <sz val="12"/>
      <color indexed="10"/>
      <name val="ＭＳ Ｐゴシック"/>
      <family val="3"/>
      <charset val="128"/>
    </font>
    <font>
      <sz val="14"/>
      <color indexed="12"/>
      <name val="ＭＳ Ｐ明朝"/>
      <family val="1"/>
      <charset val="128"/>
    </font>
    <font>
      <sz val="12"/>
      <name val="ＭＳ Ｐゴシック"/>
      <family val="3"/>
      <charset val="128"/>
    </font>
    <font>
      <sz val="14"/>
      <name val="ＭＳ Ｐゴシック"/>
      <family val="3"/>
      <charset val="128"/>
    </font>
    <font>
      <sz val="10"/>
      <name val="ＭＳ Ｐゴシック"/>
      <family val="3"/>
      <charset val="128"/>
    </font>
    <font>
      <b/>
      <i/>
      <sz val="14"/>
      <color indexed="10"/>
      <name val="ＭＳ Ｐゴシック"/>
      <family val="3"/>
      <charset val="128"/>
    </font>
    <font>
      <b/>
      <i/>
      <sz val="14"/>
      <color indexed="17"/>
      <name val="ＭＳ Ｐゴシック"/>
      <family val="3"/>
      <charset val="128"/>
    </font>
    <font>
      <i/>
      <sz val="12"/>
      <name val="ＭＳ Ｐ明朝"/>
      <family val="1"/>
      <charset val="128"/>
    </font>
    <font>
      <i/>
      <sz val="12"/>
      <color indexed="12"/>
      <name val="ＭＳ Ｐ明朝"/>
      <family val="1"/>
      <charset val="128"/>
    </font>
    <font>
      <i/>
      <sz val="14"/>
      <name val="ＭＳ Ｐゴシック"/>
      <family val="3"/>
      <charset val="128"/>
    </font>
    <font>
      <i/>
      <sz val="12"/>
      <color indexed="17"/>
      <name val="ＭＳ Ｐゴシック"/>
      <family val="3"/>
      <charset val="128"/>
    </font>
    <font>
      <sz val="12"/>
      <color indexed="61"/>
      <name val="ＭＳ Ｐゴシック"/>
      <family val="3"/>
      <charset val="128"/>
    </font>
    <font>
      <sz val="18"/>
      <name val="ＭＳ Ｐゴシック"/>
      <family val="3"/>
      <charset val="128"/>
    </font>
    <font>
      <b/>
      <sz val="16"/>
      <name val="ＭＳ Ｐゴシック"/>
      <family val="3"/>
      <charset val="128"/>
    </font>
    <font>
      <b/>
      <i/>
      <sz val="18"/>
      <name val="ＭＳ Ｐゴシック"/>
      <family val="3"/>
      <charset val="128"/>
    </font>
    <font>
      <i/>
      <sz val="18"/>
      <name val="ＭＳ Ｐゴシック"/>
      <family val="3"/>
      <charset val="128"/>
    </font>
    <font>
      <b/>
      <sz val="14"/>
      <color indexed="61"/>
      <name val="ＭＳ Ｐゴシック"/>
      <family val="3"/>
      <charset val="128"/>
    </font>
    <font>
      <sz val="12"/>
      <color indexed="17"/>
      <name val="ＭＳ Ｐゴシック"/>
      <family val="3"/>
      <charset val="128"/>
    </font>
    <font>
      <b/>
      <i/>
      <sz val="16"/>
      <color indexed="10"/>
      <name val="ＭＳ Ｐゴシック"/>
      <family val="3"/>
      <charset val="128"/>
    </font>
    <font>
      <i/>
      <sz val="18"/>
      <color indexed="61"/>
      <name val="ＭＳ Ｐゴシック"/>
      <family val="3"/>
      <charset val="128"/>
    </font>
    <font>
      <sz val="12"/>
      <color indexed="12"/>
      <name val="ＭＳ Ｐ明朝"/>
      <family val="1"/>
      <charset val="128"/>
    </font>
    <font>
      <b/>
      <sz val="12"/>
      <color indexed="10"/>
      <name val="ＭＳ Ｐゴシック"/>
      <family val="3"/>
      <charset val="128"/>
    </font>
    <font>
      <sz val="11"/>
      <color indexed="8"/>
      <name val="ＭＳ Ｐゴシック"/>
      <family val="3"/>
      <charset val="128"/>
    </font>
    <font>
      <sz val="8"/>
      <name val="ＭＳ Ｐゴシック"/>
      <family val="3"/>
      <charset val="128"/>
    </font>
    <font>
      <sz val="11"/>
      <color rgb="FFFF0000"/>
      <name val="ＭＳ Ｐゴシック"/>
      <family val="3"/>
      <charset val="128"/>
    </font>
    <font>
      <b/>
      <sz val="14"/>
      <color indexed="81"/>
      <name val="MS P ゴシック"/>
      <family val="3"/>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8"/>
      <color theme="1"/>
      <name val="ＭＳ Ｐ明朝"/>
      <family val="1"/>
      <charset val="128"/>
    </font>
    <font>
      <sz val="12"/>
      <name val="ＭＳ 明朝"/>
      <family val="1"/>
      <charset val="128"/>
    </font>
    <font>
      <b/>
      <sz val="10"/>
      <color indexed="58"/>
      <name val="ＭＳ 明朝"/>
      <family val="1"/>
      <charset val="128"/>
    </font>
    <font>
      <sz val="10"/>
      <name val="ＭＳ 明朝"/>
      <family val="1"/>
      <charset val="128"/>
    </font>
    <font>
      <sz val="11"/>
      <name val="ＭＳ 明朝"/>
      <family val="1"/>
      <charset val="128"/>
    </font>
    <font>
      <b/>
      <sz val="10"/>
      <color indexed="10"/>
      <name val="ＭＳ 明朝"/>
      <family val="1"/>
      <charset val="128"/>
    </font>
    <font>
      <b/>
      <sz val="10"/>
      <name val="ＭＳ 明朝"/>
      <family val="1"/>
      <charset val="128"/>
    </font>
    <font>
      <b/>
      <sz val="10"/>
      <color indexed="8"/>
      <name val="ＭＳ 明朝"/>
      <family val="1"/>
      <charset val="128"/>
    </font>
    <font>
      <sz val="10"/>
      <color indexed="8"/>
      <name val="ＭＳ 明朝"/>
      <family val="1"/>
      <charset val="128"/>
    </font>
    <font>
      <b/>
      <sz val="12"/>
      <name val="ＭＳ 明朝"/>
      <family val="1"/>
      <charset val="128"/>
    </font>
  </fonts>
  <fills count="11">
    <fill>
      <patternFill patternType="none"/>
    </fill>
    <fill>
      <patternFill patternType="gray125"/>
    </fill>
    <fill>
      <patternFill patternType="solid">
        <fgColor rgb="FFCCFFFF"/>
        <bgColor indexed="64"/>
      </patternFill>
    </fill>
    <fill>
      <patternFill patternType="solid">
        <fgColor indexed="13"/>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s>
  <borders count="78">
    <border>
      <left/>
      <right/>
      <top/>
      <bottom/>
      <diagonal/>
    </border>
    <border>
      <left/>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0" fontId="9" fillId="0" borderId="0">
      <alignment vertical="center"/>
    </xf>
    <xf numFmtId="38" fontId="9" fillId="0" borderId="0" applyFont="0" applyFill="0" applyBorder="0" applyAlignment="0" applyProtection="0">
      <alignment vertical="center"/>
    </xf>
    <xf numFmtId="0" fontId="35" fillId="0" borderId="0">
      <alignment vertical="center"/>
    </xf>
  </cellStyleXfs>
  <cellXfs count="395">
    <xf numFmtId="0" fontId="0" fillId="0" borderId="0" xfId="0"/>
    <xf numFmtId="0" fontId="9" fillId="0" borderId="0" xfId="1">
      <alignment vertical="center"/>
    </xf>
    <xf numFmtId="0" fontId="9" fillId="0" borderId="0" xfId="1" applyAlignment="1">
      <alignment vertical="center" shrinkToFit="1"/>
    </xf>
    <xf numFmtId="0" fontId="9" fillId="0" borderId="59" xfId="1" applyBorder="1" applyAlignment="1">
      <alignment horizontal="center" vertical="center"/>
    </xf>
    <xf numFmtId="0" fontId="9" fillId="0" borderId="60" xfId="1" applyBorder="1" applyAlignment="1">
      <alignment horizontal="center" vertical="center"/>
    </xf>
    <xf numFmtId="14" fontId="9" fillId="0" borderId="61" xfId="1" applyNumberFormat="1" applyBorder="1" applyAlignment="1">
      <alignment horizontal="center" vertical="center"/>
    </xf>
    <xf numFmtId="14" fontId="9" fillId="0" borderId="0" xfId="1" applyNumberFormat="1">
      <alignment vertical="center"/>
    </xf>
    <xf numFmtId="38" fontId="6" fillId="0" borderId="58" xfId="2" applyFont="1" applyFill="1" applyBorder="1">
      <alignment vertical="center"/>
    </xf>
    <xf numFmtId="0" fontId="11" fillId="0" borderId="62" xfId="1" applyNumberFormat="1" applyFont="1" applyFill="1" applyBorder="1">
      <alignment vertical="center"/>
    </xf>
    <xf numFmtId="0" fontId="11" fillId="0" borderId="63" xfId="1" applyNumberFormat="1" applyFont="1" applyFill="1" applyBorder="1">
      <alignment vertical="center"/>
    </xf>
    <xf numFmtId="38" fontId="12" fillId="0" borderId="64" xfId="2" applyFont="1" applyBorder="1" applyAlignment="1">
      <alignment horizontal="center" vertical="center"/>
    </xf>
    <xf numFmtId="38" fontId="13" fillId="0" borderId="64" xfId="2" applyFont="1" applyBorder="1" applyAlignment="1">
      <alignment horizontal="center" vertical="center"/>
    </xf>
    <xf numFmtId="14" fontId="9" fillId="0" borderId="0" xfId="1" applyNumberFormat="1" applyFill="1">
      <alignment vertical="center"/>
    </xf>
    <xf numFmtId="178" fontId="14" fillId="0" borderId="0" xfId="2" applyNumberFormat="1" applyFont="1" applyBorder="1">
      <alignment vertical="center"/>
    </xf>
    <xf numFmtId="0" fontId="15" fillId="0" borderId="0" xfId="1" applyFont="1">
      <alignment vertical="center"/>
    </xf>
    <xf numFmtId="14" fontId="5" fillId="4" borderId="0" xfId="2" applyNumberFormat="1" applyFont="1" applyFill="1">
      <alignment vertical="center"/>
    </xf>
    <xf numFmtId="38" fontId="16" fillId="0" borderId="0" xfId="2" applyFont="1">
      <alignment vertical="center"/>
    </xf>
    <xf numFmtId="38" fontId="9" fillId="0" borderId="0" xfId="2" applyFont="1" applyAlignment="1">
      <alignment vertical="top"/>
    </xf>
    <xf numFmtId="0" fontId="7" fillId="0" borderId="0" xfId="1" applyFont="1">
      <alignment vertical="center"/>
    </xf>
    <xf numFmtId="0" fontId="17" fillId="0" borderId="0" xfId="1" applyFont="1">
      <alignment vertical="center"/>
    </xf>
    <xf numFmtId="0" fontId="9" fillId="0" borderId="0" xfId="1" applyFont="1" applyBorder="1" applyAlignment="1">
      <alignment horizontal="center" vertical="center"/>
    </xf>
    <xf numFmtId="0" fontId="9" fillId="0" borderId="0" xfId="1" applyFont="1" applyBorder="1" applyAlignment="1">
      <alignment horizontal="center" vertical="center" shrinkToFit="1"/>
    </xf>
    <xf numFmtId="0" fontId="15" fillId="0" borderId="0" xfId="1" applyFont="1" applyAlignment="1">
      <alignment vertical="center" shrinkToFit="1"/>
    </xf>
    <xf numFmtId="0" fontId="9" fillId="0" borderId="11" xfId="1" applyFont="1" applyBorder="1" applyAlignment="1">
      <alignment horizontal="center" vertical="center"/>
    </xf>
    <xf numFmtId="0" fontId="9" fillId="0" borderId="10" xfId="1" applyFont="1" applyBorder="1" applyAlignment="1">
      <alignment horizontal="center" vertical="center"/>
    </xf>
    <xf numFmtId="0" fontId="9" fillId="3" borderId="0" xfId="1" applyFont="1" applyFill="1" applyAlignment="1">
      <alignment horizontal="center" vertical="center" shrinkToFit="1"/>
    </xf>
    <xf numFmtId="0" fontId="9" fillId="3" borderId="0" xfId="1" applyFill="1" applyBorder="1" applyAlignment="1">
      <alignment horizontal="center" vertical="center" shrinkToFit="1"/>
    </xf>
    <xf numFmtId="0" fontId="9" fillId="0" borderId="0" xfId="1" applyFont="1" applyAlignment="1">
      <alignment horizontal="center" vertical="center" shrinkToFit="1"/>
    </xf>
    <xf numFmtId="0" fontId="17" fillId="0" borderId="0" xfId="1" applyFont="1" applyAlignment="1">
      <alignment vertical="center" shrinkToFit="1"/>
    </xf>
    <xf numFmtId="0" fontId="9" fillId="0" borderId="0" xfId="1" applyFont="1" applyAlignment="1">
      <alignment vertical="center" shrinkToFit="1"/>
    </xf>
    <xf numFmtId="14" fontId="11" fillId="4" borderId="53" xfId="1" applyNumberFormat="1" applyFont="1" applyFill="1" applyBorder="1">
      <alignment vertical="center"/>
    </xf>
    <xf numFmtId="0" fontId="16" fillId="0" borderId="65" xfId="1" applyFont="1" applyFill="1" applyBorder="1">
      <alignment vertical="center"/>
    </xf>
    <xf numFmtId="0" fontId="11" fillId="0" borderId="65" xfId="1" applyFont="1" applyBorder="1">
      <alignment vertical="center"/>
    </xf>
    <xf numFmtId="38" fontId="18" fillId="0" borderId="65" xfId="2" applyFont="1" applyBorder="1">
      <alignment vertical="center"/>
    </xf>
    <xf numFmtId="38" fontId="19" fillId="4" borderId="0" xfId="2" applyFont="1" applyFill="1" applyBorder="1">
      <alignment vertical="center"/>
    </xf>
    <xf numFmtId="38" fontId="20" fillId="0" borderId="0" xfId="2" applyFont="1" applyFill="1">
      <alignment vertical="center"/>
    </xf>
    <xf numFmtId="38" fontId="21" fillId="0" borderId="0" xfId="2" applyFont="1" applyFill="1" applyBorder="1">
      <alignment vertical="center"/>
    </xf>
    <xf numFmtId="38" fontId="21" fillId="0" borderId="0" xfId="2" applyFont="1" applyBorder="1">
      <alignment vertical="center"/>
    </xf>
    <xf numFmtId="38" fontId="22" fillId="0" borderId="0" xfId="2" applyFont="1">
      <alignment vertical="center"/>
    </xf>
    <xf numFmtId="0" fontId="13" fillId="0" borderId="0" xfId="1" applyFont="1">
      <alignment vertical="center"/>
    </xf>
    <xf numFmtId="38" fontId="23" fillId="0" borderId="0" xfId="2" applyFont="1">
      <alignment vertical="center"/>
    </xf>
    <xf numFmtId="38" fontId="24" fillId="0" borderId="0" xfId="2" applyFont="1">
      <alignment vertical="center"/>
    </xf>
    <xf numFmtId="14" fontId="11" fillId="0" borderId="66" xfId="1" applyNumberFormat="1" applyFont="1" applyBorder="1">
      <alignment vertical="center"/>
    </xf>
    <xf numFmtId="38" fontId="18" fillId="0" borderId="67" xfId="2" applyFont="1" applyBorder="1">
      <alignment vertical="center"/>
    </xf>
    <xf numFmtId="38" fontId="18" fillId="0" borderId="33" xfId="2" applyFont="1" applyBorder="1">
      <alignment vertical="center"/>
    </xf>
    <xf numFmtId="38" fontId="22" fillId="0" borderId="0" xfId="2" applyFont="1" applyFill="1">
      <alignment vertical="center"/>
    </xf>
    <xf numFmtId="0" fontId="25" fillId="0" borderId="11" xfId="1" applyFont="1" applyBorder="1" applyAlignment="1">
      <alignment horizontal="center" vertical="center"/>
    </xf>
    <xf numFmtId="0" fontId="26" fillId="0" borderId="10" xfId="1" applyFont="1" applyBorder="1">
      <alignment vertical="center"/>
    </xf>
    <xf numFmtId="0" fontId="11" fillId="0" borderId="10" xfId="1" applyFont="1" applyBorder="1">
      <alignment vertical="center"/>
    </xf>
    <xf numFmtId="38" fontId="18" fillId="0" borderId="13" xfId="2" applyFont="1" applyBorder="1">
      <alignment vertical="center"/>
    </xf>
    <xf numFmtId="38" fontId="27" fillId="0" borderId="0" xfId="2" applyFont="1" applyBorder="1">
      <alignment vertical="center"/>
    </xf>
    <xf numFmtId="0" fontId="28" fillId="0" borderId="0" xfId="1" applyFont="1">
      <alignment vertical="center"/>
    </xf>
    <xf numFmtId="38" fontId="29" fillId="0" borderId="0" xfId="1" applyNumberFormat="1" applyFont="1">
      <alignment vertical="center"/>
    </xf>
    <xf numFmtId="38" fontId="9" fillId="0" borderId="0" xfId="1" applyNumberFormat="1">
      <alignment vertical="center"/>
    </xf>
    <xf numFmtId="0" fontId="9" fillId="0" borderId="0" xfId="1" applyProtection="1">
      <alignment vertical="center"/>
      <protection hidden="1"/>
    </xf>
    <xf numFmtId="0" fontId="9" fillId="0" borderId="59" xfId="1" applyBorder="1" applyAlignment="1" applyProtection="1">
      <alignment horizontal="center" vertical="center"/>
      <protection hidden="1"/>
    </xf>
    <xf numFmtId="0" fontId="9" fillId="0" borderId="60" xfId="1" applyBorder="1" applyAlignment="1" applyProtection="1">
      <alignment horizontal="center" vertical="center"/>
      <protection hidden="1"/>
    </xf>
    <xf numFmtId="14" fontId="9" fillId="0" borderId="61" xfId="1" applyNumberFormat="1" applyBorder="1" applyAlignment="1" applyProtection="1">
      <alignment horizontal="center" vertical="center"/>
      <protection hidden="1"/>
    </xf>
    <xf numFmtId="14" fontId="17" fillId="0" borderId="0" xfId="1" applyNumberFormat="1" applyFont="1" applyAlignment="1" applyProtection="1">
      <alignment horizontal="center" vertical="center"/>
      <protection hidden="1"/>
    </xf>
    <xf numFmtId="38" fontId="6" fillId="0" borderId="58" xfId="2" applyFont="1" applyFill="1" applyBorder="1" applyProtection="1">
      <alignment vertical="center"/>
      <protection hidden="1"/>
    </xf>
    <xf numFmtId="0" fontId="11" fillId="0" borderId="62" xfId="1" applyFont="1" applyFill="1" applyBorder="1" applyProtection="1">
      <alignment vertical="center"/>
      <protection hidden="1"/>
    </xf>
    <xf numFmtId="0" fontId="11" fillId="0" borderId="63" xfId="1" applyNumberFormat="1" applyFont="1" applyFill="1" applyBorder="1" applyProtection="1">
      <alignment vertical="center"/>
      <protection hidden="1"/>
    </xf>
    <xf numFmtId="38" fontId="12" fillId="0" borderId="64" xfId="2" applyFont="1" applyBorder="1" applyAlignment="1" applyProtection="1">
      <alignment horizontal="center" vertical="center"/>
      <protection hidden="1"/>
    </xf>
    <xf numFmtId="38" fontId="13" fillId="0" borderId="64" xfId="2" applyFont="1" applyBorder="1" applyAlignment="1" applyProtection="1">
      <alignment horizontal="center" vertical="center"/>
      <protection hidden="1"/>
    </xf>
    <xf numFmtId="38" fontId="30" fillId="0" borderId="0" xfId="2" applyFont="1" applyFill="1" applyBorder="1" applyAlignment="1" applyProtection="1">
      <alignment horizontal="center" vertical="center" shrinkToFit="1"/>
      <protection hidden="1"/>
    </xf>
    <xf numFmtId="14" fontId="9" fillId="0" borderId="0" xfId="1" applyNumberFormat="1" applyProtection="1">
      <alignment vertical="center"/>
      <protection hidden="1"/>
    </xf>
    <xf numFmtId="0" fontId="15" fillId="0" borderId="0" xfId="1" applyFont="1" applyProtection="1">
      <alignment vertical="center"/>
      <protection hidden="1"/>
    </xf>
    <xf numFmtId="14" fontId="5" fillId="4" borderId="0" xfId="2" applyNumberFormat="1" applyFont="1" applyFill="1" applyProtection="1">
      <alignment vertical="center"/>
      <protection hidden="1"/>
    </xf>
    <xf numFmtId="38" fontId="16" fillId="0" borderId="0" xfId="2" applyFont="1" applyProtection="1">
      <alignment vertical="center"/>
      <protection hidden="1"/>
    </xf>
    <xf numFmtId="38" fontId="0" fillId="0" borderId="0" xfId="2" applyFont="1" applyAlignment="1" applyProtection="1">
      <alignment vertical="top"/>
      <protection hidden="1"/>
    </xf>
    <xf numFmtId="38" fontId="14" fillId="0" borderId="0" xfId="2" applyFont="1" applyBorder="1" applyProtection="1">
      <alignment vertical="center"/>
      <protection hidden="1"/>
    </xf>
    <xf numFmtId="0" fontId="7" fillId="0" borderId="0" xfId="1" applyFont="1" applyProtection="1">
      <alignment vertical="center"/>
      <protection hidden="1"/>
    </xf>
    <xf numFmtId="0" fontId="17" fillId="0" borderId="0" xfId="1" applyFont="1" applyProtection="1">
      <alignment vertical="center"/>
      <protection hidden="1"/>
    </xf>
    <xf numFmtId="0" fontId="9" fillId="0" borderId="0" xfId="1" applyFont="1" applyBorder="1" applyAlignment="1" applyProtection="1">
      <alignment horizontal="center" vertical="center" shrinkToFit="1"/>
      <protection hidden="1"/>
    </xf>
    <xf numFmtId="0" fontId="9" fillId="0" borderId="22" xfId="1" applyFont="1" applyBorder="1" applyAlignment="1" applyProtection="1">
      <alignment horizontal="center" vertical="center"/>
      <protection hidden="1"/>
    </xf>
    <xf numFmtId="0" fontId="9" fillId="0" borderId="23" xfId="1" applyFont="1" applyBorder="1" applyProtection="1">
      <alignment vertical="center"/>
      <protection hidden="1"/>
    </xf>
    <xf numFmtId="0" fontId="9" fillId="0" borderId="10" xfId="1" applyFont="1" applyBorder="1" applyAlignment="1" applyProtection="1">
      <alignment horizontal="center" vertical="center"/>
      <protection hidden="1"/>
    </xf>
    <xf numFmtId="0" fontId="9" fillId="0" borderId="0" xfId="1" applyFont="1" applyBorder="1" applyAlignment="1" applyProtection="1">
      <alignment horizontal="center" vertical="center"/>
      <protection hidden="1"/>
    </xf>
    <xf numFmtId="0" fontId="9" fillId="0" borderId="0" xfId="1" applyFont="1" applyFill="1" applyAlignment="1" applyProtection="1">
      <alignment horizontal="center" vertical="center" shrinkToFit="1"/>
      <protection hidden="1"/>
    </xf>
    <xf numFmtId="38" fontId="22" fillId="0" borderId="0" xfId="2" applyFont="1" applyFill="1" applyProtection="1">
      <alignment vertical="center"/>
      <protection hidden="1"/>
    </xf>
    <xf numFmtId="0" fontId="9" fillId="0" borderId="0" xfId="1" applyFont="1" applyAlignment="1" applyProtection="1">
      <alignment horizontal="center" vertical="center" shrinkToFit="1"/>
      <protection hidden="1"/>
    </xf>
    <xf numFmtId="0" fontId="17" fillId="0" borderId="0" xfId="1" applyFont="1" applyAlignment="1" applyProtection="1">
      <alignment vertical="center" shrinkToFit="1"/>
      <protection hidden="1"/>
    </xf>
    <xf numFmtId="0" fontId="9" fillId="0" borderId="0" xfId="1" applyFont="1" applyAlignment="1" applyProtection="1">
      <alignment vertical="center" shrinkToFit="1"/>
      <protection hidden="1"/>
    </xf>
    <xf numFmtId="14" fontId="11" fillId="4" borderId="68" xfId="1" applyNumberFormat="1" applyFont="1" applyFill="1" applyBorder="1" applyProtection="1">
      <alignment vertical="center"/>
      <protection hidden="1"/>
    </xf>
    <xf numFmtId="0" fontId="16" fillId="4" borderId="38" xfId="1" applyFont="1" applyFill="1" applyBorder="1" applyProtection="1">
      <alignment vertical="center"/>
      <protection hidden="1"/>
    </xf>
    <xf numFmtId="0" fontId="11" fillId="0" borderId="65" xfId="1" applyFont="1" applyBorder="1" applyProtection="1">
      <alignment vertical="center"/>
      <protection hidden="1"/>
    </xf>
    <xf numFmtId="38" fontId="18" fillId="0" borderId="65" xfId="2" applyFont="1" applyBorder="1" applyProtection="1">
      <alignment vertical="center"/>
      <protection hidden="1"/>
    </xf>
    <xf numFmtId="38" fontId="19" fillId="4" borderId="0" xfId="2" applyFont="1" applyFill="1" applyBorder="1" applyProtection="1">
      <alignment vertical="center"/>
      <protection hidden="1"/>
    </xf>
    <xf numFmtId="38" fontId="20" fillId="0" borderId="0" xfId="2" applyFont="1" applyFill="1" applyProtection="1">
      <alignment vertical="center"/>
      <protection hidden="1"/>
    </xf>
    <xf numFmtId="38" fontId="21" fillId="0" borderId="0" xfId="2" applyFont="1" applyBorder="1" applyProtection="1">
      <alignment vertical="center"/>
      <protection hidden="1"/>
    </xf>
    <xf numFmtId="38" fontId="21" fillId="0" borderId="0" xfId="2" applyFont="1" applyFill="1" applyBorder="1" applyProtection="1">
      <alignment vertical="center"/>
      <protection hidden="1"/>
    </xf>
    <xf numFmtId="38" fontId="22" fillId="0" borderId="0" xfId="2" applyFont="1" applyProtection="1">
      <alignment vertical="center"/>
      <protection hidden="1"/>
    </xf>
    <xf numFmtId="0" fontId="13" fillId="0" borderId="0" xfId="1" applyFont="1" applyProtection="1">
      <alignment vertical="center"/>
      <protection hidden="1"/>
    </xf>
    <xf numFmtId="38" fontId="23" fillId="0" borderId="0" xfId="2" applyFont="1" applyProtection="1">
      <alignment vertical="center"/>
      <protection hidden="1"/>
    </xf>
    <xf numFmtId="38" fontId="24" fillId="0" borderId="0" xfId="2" applyFont="1" applyProtection="1">
      <alignment vertical="center"/>
      <protection hidden="1"/>
    </xf>
    <xf numFmtId="14" fontId="11" fillId="0" borderId="69" xfId="1" applyNumberFormat="1" applyFont="1" applyBorder="1" applyProtection="1">
      <alignment vertical="center"/>
      <protection hidden="1"/>
    </xf>
    <xf numFmtId="0" fontId="16" fillId="0" borderId="30" xfId="1" applyFont="1" applyBorder="1" applyProtection="1">
      <alignment vertical="center"/>
      <protection hidden="1"/>
    </xf>
    <xf numFmtId="0" fontId="16" fillId="0" borderId="40" xfId="1" applyFont="1" applyFill="1" applyBorder="1" applyProtection="1">
      <alignment vertical="center"/>
      <protection hidden="1"/>
    </xf>
    <xf numFmtId="0" fontId="25" fillId="0" borderId="22" xfId="1" applyFont="1" applyBorder="1" applyAlignment="1" applyProtection="1">
      <alignment horizontal="center" vertical="center"/>
      <protection hidden="1"/>
    </xf>
    <xf numFmtId="0" fontId="25" fillId="0" borderId="23" xfId="1" applyFont="1" applyBorder="1" applyAlignment="1" applyProtection="1">
      <alignment horizontal="center" vertical="center"/>
      <protection hidden="1"/>
    </xf>
    <xf numFmtId="0" fontId="26" fillId="0" borderId="10" xfId="1" applyFont="1" applyBorder="1" applyProtection="1">
      <alignment vertical="center"/>
      <protection hidden="1"/>
    </xf>
    <xf numFmtId="38" fontId="31" fillId="0" borderId="10" xfId="2" applyFont="1" applyBorder="1" applyProtection="1">
      <alignment vertical="center"/>
      <protection hidden="1"/>
    </xf>
    <xf numFmtId="38" fontId="27" fillId="0" borderId="0" xfId="2" applyFont="1" applyBorder="1" applyProtection="1">
      <alignment vertical="center"/>
      <protection hidden="1"/>
    </xf>
    <xf numFmtId="0" fontId="28" fillId="0" borderId="0" xfId="1" applyFont="1" applyProtection="1">
      <alignment vertical="center"/>
      <protection hidden="1"/>
    </xf>
    <xf numFmtId="0" fontId="32" fillId="0" borderId="0" xfId="1" applyFont="1" applyProtection="1">
      <alignment vertical="center"/>
      <protection hidden="1"/>
    </xf>
    <xf numFmtId="38" fontId="29" fillId="0" borderId="0" xfId="1" applyNumberFormat="1" applyFont="1" applyProtection="1">
      <alignment vertical="center"/>
      <protection hidden="1"/>
    </xf>
    <xf numFmtId="0" fontId="5" fillId="0" borderId="0" xfId="1" applyFont="1" applyFill="1" applyAlignment="1">
      <alignment vertical="center" wrapText="1"/>
    </xf>
    <xf numFmtId="0" fontId="33" fillId="0" borderId="0" xfId="1" applyFont="1" applyFill="1" applyAlignment="1">
      <alignment vertical="center"/>
    </xf>
    <xf numFmtId="176" fontId="34" fillId="0" borderId="0" xfId="1" applyNumberFormat="1" applyFont="1" applyFill="1">
      <alignment vertical="center"/>
    </xf>
    <xf numFmtId="38" fontId="16" fillId="0" borderId="0" xfId="2" applyFont="1" applyBorder="1">
      <alignment vertical="center"/>
    </xf>
    <xf numFmtId="0" fontId="9" fillId="0" borderId="0" xfId="1" applyFont="1">
      <alignment vertical="center"/>
    </xf>
    <xf numFmtId="0" fontId="15" fillId="0" borderId="10" xfId="3" applyFont="1" applyFill="1" applyBorder="1" applyAlignment="1">
      <alignment horizontal="center" vertical="center"/>
    </xf>
    <xf numFmtId="0" fontId="9" fillId="0" borderId="10" xfId="3" applyFont="1" applyFill="1" applyBorder="1" applyAlignment="1">
      <alignment horizontal="center" vertical="center"/>
    </xf>
    <xf numFmtId="0" fontId="36" fillId="0" borderId="10" xfId="1" applyFont="1" applyBorder="1">
      <alignment vertical="center"/>
    </xf>
    <xf numFmtId="0" fontId="15" fillId="0" borderId="10" xfId="1" applyFont="1" applyBorder="1">
      <alignment vertical="center"/>
    </xf>
    <xf numFmtId="0" fontId="17" fillId="0" borderId="10" xfId="1" applyFont="1" applyBorder="1">
      <alignment vertical="center"/>
    </xf>
    <xf numFmtId="0" fontId="9" fillId="0" borderId="55" xfId="1" applyFont="1" applyBorder="1" applyAlignment="1">
      <alignment horizontal="center" vertical="center"/>
    </xf>
    <xf numFmtId="0" fontId="9" fillId="0" borderId="56" xfId="1" applyFont="1" applyBorder="1" applyAlignment="1">
      <alignment horizontal="center" vertical="center"/>
    </xf>
    <xf numFmtId="0" fontId="9" fillId="0" borderId="57" xfId="1" applyFont="1" applyFill="1" applyBorder="1" applyAlignment="1">
      <alignment horizontal="center" vertical="center"/>
    </xf>
    <xf numFmtId="176" fontId="9" fillId="0" borderId="10" xfId="3" applyNumberFormat="1" applyFont="1" applyFill="1" applyBorder="1" applyAlignment="1">
      <alignment horizontal="right" vertical="center"/>
    </xf>
    <xf numFmtId="14" fontId="15" fillId="5" borderId="10" xfId="1" applyNumberFormat="1" applyFont="1" applyFill="1" applyBorder="1">
      <alignment vertical="center"/>
    </xf>
    <xf numFmtId="38" fontId="15" fillId="0" borderId="10" xfId="2" applyFont="1" applyFill="1" applyBorder="1">
      <alignment vertical="center"/>
    </xf>
    <xf numFmtId="38" fontId="15" fillId="6" borderId="10" xfId="2" applyFont="1" applyFill="1" applyBorder="1">
      <alignment vertical="center"/>
    </xf>
    <xf numFmtId="0" fontId="9" fillId="0" borderId="46" xfId="1" applyFont="1" applyBorder="1" applyAlignment="1">
      <alignment horizontal="center" vertical="center"/>
    </xf>
    <xf numFmtId="0" fontId="9" fillId="0" borderId="45" xfId="1" applyFont="1" applyBorder="1" applyAlignment="1">
      <alignment horizontal="center" vertical="center"/>
    </xf>
    <xf numFmtId="0" fontId="9" fillId="0" borderId="0" xfId="1" applyAlignment="1">
      <alignment vertical="center" wrapText="1"/>
    </xf>
    <xf numFmtId="0" fontId="9" fillId="0" borderId="47" xfId="1" applyFont="1" applyBorder="1" applyAlignment="1">
      <alignment horizontal="center" vertical="center"/>
    </xf>
    <xf numFmtId="0" fontId="37" fillId="0" borderId="48" xfId="1" applyFont="1" applyFill="1" applyBorder="1" applyAlignment="1">
      <alignment horizontal="center" vertical="center"/>
    </xf>
    <xf numFmtId="0" fontId="9" fillId="0" borderId="49" xfId="1" applyFont="1" applyBorder="1" applyAlignment="1">
      <alignment horizontal="center" vertical="center"/>
    </xf>
    <xf numFmtId="3" fontId="15" fillId="0" borderId="10" xfId="1" applyNumberFormat="1" applyFont="1" applyBorder="1">
      <alignment vertical="center"/>
    </xf>
    <xf numFmtId="3" fontId="15" fillId="7" borderId="10" xfId="1" applyNumberFormat="1" applyFont="1" applyFill="1" applyBorder="1">
      <alignment vertical="center"/>
    </xf>
    <xf numFmtId="0" fontId="9" fillId="0" borderId="10" xfId="3" applyFont="1" applyFill="1" applyBorder="1">
      <alignment vertical="center"/>
    </xf>
    <xf numFmtId="0" fontId="9" fillId="0" borderId="0" xfId="3" applyFont="1" applyFill="1">
      <alignment vertical="center"/>
    </xf>
    <xf numFmtId="0" fontId="45" fillId="9" borderId="70" xfId="1" applyFont="1" applyFill="1" applyBorder="1" applyAlignment="1">
      <alignment horizontal="left" vertical="center"/>
    </xf>
    <xf numFmtId="0" fontId="46" fillId="9" borderId="71" xfId="1" applyFont="1" applyFill="1" applyBorder="1" applyAlignment="1">
      <alignment horizontal="center" vertical="center"/>
    </xf>
    <xf numFmtId="0" fontId="46" fillId="9" borderId="71" xfId="1" applyFont="1" applyFill="1" applyBorder="1">
      <alignment vertical="center"/>
    </xf>
    <xf numFmtId="0" fontId="46" fillId="9" borderId="72" xfId="1" applyFont="1" applyFill="1" applyBorder="1">
      <alignment vertical="center"/>
    </xf>
    <xf numFmtId="0" fontId="46" fillId="0" borderId="0" xfId="1" applyFont="1">
      <alignment vertical="center"/>
    </xf>
    <xf numFmtId="0" fontId="47" fillId="0" borderId="0" xfId="1" applyFont="1">
      <alignment vertical="center"/>
    </xf>
    <xf numFmtId="0" fontId="45" fillId="9" borderId="73" xfId="1" applyFont="1" applyFill="1" applyBorder="1" applyAlignment="1">
      <alignment horizontal="left" vertical="center"/>
    </xf>
    <xf numFmtId="0" fontId="48" fillId="9" borderId="0" xfId="1" applyFont="1" applyFill="1" applyAlignment="1">
      <alignment horizontal="left" vertical="center"/>
    </xf>
    <xf numFmtId="0" fontId="46" fillId="9" borderId="0" xfId="1" applyFont="1" applyFill="1" applyAlignment="1">
      <alignment horizontal="center" vertical="center"/>
    </xf>
    <xf numFmtId="0" fontId="46" fillId="9" borderId="0" xfId="1" applyFont="1" applyFill="1">
      <alignment vertical="center"/>
    </xf>
    <xf numFmtId="0" fontId="46" fillId="9" borderId="74" xfId="1" applyFont="1" applyFill="1" applyBorder="1">
      <alignment vertical="center"/>
    </xf>
    <xf numFmtId="0" fontId="46" fillId="9" borderId="0" xfId="1" applyFont="1" applyFill="1" applyAlignment="1">
      <alignment horizontal="left" vertical="center"/>
    </xf>
    <xf numFmtId="0" fontId="49" fillId="9" borderId="0" xfId="1" applyFont="1" applyFill="1" applyAlignment="1">
      <alignment horizontal="left" vertical="center"/>
    </xf>
    <xf numFmtId="0" fontId="50" fillId="9" borderId="73" xfId="1" applyFont="1" applyFill="1" applyBorder="1" applyAlignment="1">
      <alignment horizontal="left" vertical="center"/>
    </xf>
    <xf numFmtId="0" fontId="51" fillId="9" borderId="0" xfId="1" applyFont="1" applyFill="1" applyAlignment="1">
      <alignment horizontal="left" vertical="center"/>
    </xf>
    <xf numFmtId="0" fontId="51" fillId="9" borderId="0" xfId="1" applyFont="1" applyFill="1" applyAlignment="1">
      <alignment horizontal="center" vertical="center"/>
    </xf>
    <xf numFmtId="0" fontId="44" fillId="0" borderId="0" xfId="1" applyFont="1">
      <alignment vertical="center"/>
    </xf>
    <xf numFmtId="0" fontId="52" fillId="0" borderId="0" xfId="1" applyFont="1" applyBorder="1">
      <alignment vertical="center"/>
    </xf>
    <xf numFmtId="0" fontId="44" fillId="0" borderId="0" xfId="1" applyFont="1" applyBorder="1">
      <alignment vertical="center"/>
    </xf>
    <xf numFmtId="0" fontId="44" fillId="0" borderId="0" xfId="1" applyFont="1" applyBorder="1" applyAlignment="1">
      <alignment horizontal="center" vertical="center"/>
    </xf>
    <xf numFmtId="0" fontId="44" fillId="0" borderId="0" xfId="1" applyFont="1" applyBorder="1" applyAlignment="1">
      <alignment horizontal="left" vertical="center" wrapText="1"/>
    </xf>
    <xf numFmtId="0" fontId="44" fillId="0" borderId="0" xfId="1" applyFont="1" applyBorder="1" applyAlignment="1">
      <alignment vertical="center"/>
    </xf>
    <xf numFmtId="0" fontId="44" fillId="0" borderId="0" xfId="1" applyFont="1" applyBorder="1" applyAlignment="1">
      <alignment horizontal="left" vertical="center"/>
    </xf>
    <xf numFmtId="0" fontId="44" fillId="0" borderId="0" xfId="1" applyFont="1" applyAlignment="1">
      <alignment vertical="center" wrapText="1"/>
    </xf>
    <xf numFmtId="0" fontId="44" fillId="0" borderId="0" xfId="1" applyFont="1" applyFill="1">
      <alignment vertical="center"/>
    </xf>
    <xf numFmtId="0" fontId="44" fillId="0" borderId="0" xfId="1" applyFont="1" applyFill="1" applyAlignment="1">
      <alignment horizontal="left" vertical="center" wrapText="1"/>
    </xf>
    <xf numFmtId="0" fontId="44" fillId="0" borderId="0" xfId="1" applyFont="1" applyAlignment="1">
      <alignment horizontal="left" vertical="center" wrapText="1"/>
    </xf>
    <xf numFmtId="0" fontId="52" fillId="0" borderId="0" xfId="1" applyFont="1" applyAlignment="1">
      <alignment horizontal="center" vertical="center"/>
    </xf>
    <xf numFmtId="0" fontId="52" fillId="0" borderId="0" xfId="1" applyFont="1">
      <alignment vertical="center"/>
    </xf>
    <xf numFmtId="0" fontId="44" fillId="0" borderId="0" xfId="1" applyFont="1" applyAlignment="1">
      <alignment horizontal="center" vertical="center"/>
    </xf>
    <xf numFmtId="0" fontId="44" fillId="0" borderId="0" xfId="1" applyFont="1" applyAlignment="1">
      <alignment horizontal="left" vertical="center"/>
    </xf>
    <xf numFmtId="0" fontId="52" fillId="0" borderId="0" xfId="1" applyFont="1" applyAlignment="1">
      <alignment horizontal="center" vertical="center" wrapText="1"/>
    </xf>
    <xf numFmtId="0" fontId="52" fillId="0" borderId="0" xfId="1" applyFont="1" applyAlignment="1">
      <alignment vertical="center"/>
    </xf>
    <xf numFmtId="0" fontId="52" fillId="0" borderId="0" xfId="1" applyFont="1" applyAlignment="1">
      <alignment vertical="center" wrapText="1"/>
    </xf>
    <xf numFmtId="0" fontId="52" fillId="0" borderId="0" xfId="1" applyFont="1" applyAlignment="1">
      <alignment horizontal="left" vertical="center"/>
    </xf>
    <xf numFmtId="0" fontId="52" fillId="0" borderId="0" xfId="1" applyFont="1" applyProtection="1">
      <alignment vertical="center"/>
      <protection hidden="1"/>
    </xf>
    <xf numFmtId="38" fontId="44" fillId="0" borderId="0" xfId="2" applyFont="1" applyBorder="1" applyAlignment="1">
      <alignment horizontal="center" vertical="center"/>
    </xf>
    <xf numFmtId="0" fontId="44" fillId="0" borderId="73" xfId="1" applyFont="1" applyBorder="1" applyAlignment="1">
      <alignment horizontal="left" vertical="center"/>
    </xf>
    <xf numFmtId="0" fontId="44" fillId="0" borderId="74" xfId="1" applyFont="1" applyBorder="1" applyAlignment="1">
      <alignment horizontal="left" vertical="center"/>
    </xf>
    <xf numFmtId="49" fontId="44" fillId="0" borderId="73" xfId="1" applyNumberFormat="1" applyFont="1" applyBorder="1" applyAlignment="1">
      <alignment horizontal="center" vertical="center"/>
    </xf>
    <xf numFmtId="49" fontId="44" fillId="0" borderId="0" xfId="1" applyNumberFormat="1" applyFont="1" applyBorder="1" applyAlignment="1">
      <alignment horizontal="left" vertical="center" wrapText="1"/>
    </xf>
    <xf numFmtId="0" fontId="44" fillId="0" borderId="0" xfId="1" applyFont="1" applyFill="1" applyAlignment="1">
      <alignment vertical="center" wrapText="1"/>
    </xf>
    <xf numFmtId="0" fontId="44" fillId="0" borderId="0" xfId="1" applyFont="1" applyFill="1" applyAlignment="1">
      <alignment horizontal="left" vertical="center"/>
    </xf>
    <xf numFmtId="0" fontId="44" fillId="0" borderId="0" xfId="1" applyFont="1" applyFill="1" applyBorder="1" applyAlignment="1">
      <alignment horizontal="center" vertical="center"/>
    </xf>
    <xf numFmtId="0" fontId="44" fillId="0" borderId="0" xfId="1" applyFont="1" applyFill="1" applyBorder="1" applyAlignment="1">
      <alignment horizontal="left" vertical="center" wrapText="1"/>
    </xf>
    <xf numFmtId="0" fontId="52" fillId="0" borderId="0" xfId="1" applyFont="1" applyFill="1" applyAlignment="1" applyProtection="1">
      <alignment horizontal="left" vertical="center"/>
      <protection hidden="1"/>
    </xf>
    <xf numFmtId="0" fontId="46" fillId="0" borderId="0" xfId="1" applyFont="1" applyFill="1" applyBorder="1" applyAlignment="1">
      <alignment horizontal="left" vertical="center" wrapText="1"/>
    </xf>
    <xf numFmtId="0" fontId="44" fillId="0" borderId="10" xfId="1" applyFont="1" applyFill="1" applyBorder="1" applyAlignment="1">
      <alignment horizontal="center" vertical="center" wrapText="1"/>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Border="1" applyAlignment="1" applyProtection="1">
      <alignment vertical="center"/>
    </xf>
    <xf numFmtId="0" fontId="2" fillId="0" borderId="8" xfId="0" applyFont="1" applyBorder="1" applyAlignment="1" applyProtection="1">
      <alignment vertical="center"/>
    </xf>
    <xf numFmtId="0" fontId="2" fillId="0" borderId="16" xfId="0" applyFont="1" applyBorder="1" applyAlignment="1" applyProtection="1">
      <alignment vertical="center"/>
    </xf>
    <xf numFmtId="0" fontId="2" fillId="0" borderId="14" xfId="0" applyFont="1" applyBorder="1" applyAlignment="1" applyProtection="1">
      <alignment vertical="center"/>
    </xf>
    <xf numFmtId="0" fontId="43" fillId="0" borderId="0" xfId="0" applyFont="1" applyAlignment="1" applyProtection="1">
      <alignment vertical="center"/>
    </xf>
    <xf numFmtId="0" fontId="2" fillId="0" borderId="5" xfId="0" applyFont="1" applyBorder="1" applyAlignment="1" applyProtection="1">
      <alignment vertical="center"/>
    </xf>
    <xf numFmtId="177" fontId="2" fillId="0" borderId="5" xfId="0" applyNumberFormat="1" applyFont="1" applyBorder="1" applyAlignment="1" applyProtection="1">
      <alignment vertical="center"/>
    </xf>
    <xf numFmtId="177" fontId="2" fillId="0" borderId="0" xfId="0" applyNumberFormat="1" applyFont="1" applyAlignment="1" applyProtection="1">
      <alignment vertical="center"/>
    </xf>
    <xf numFmtId="0" fontId="2" fillId="0" borderId="3"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Border="1" applyAlignment="1" applyProtection="1">
      <alignment vertical="center" wrapText="1"/>
    </xf>
    <xf numFmtId="0" fontId="2" fillId="0" borderId="17" xfId="0" applyFont="1" applyBorder="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2" fillId="0" borderId="18"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52" xfId="0" applyFont="1" applyBorder="1" applyAlignment="1" applyProtection="1">
      <alignment horizontal="center" vertical="center"/>
    </xf>
    <xf numFmtId="0" fontId="39" fillId="2" borderId="7" xfId="0" applyFont="1" applyFill="1" applyBorder="1" applyAlignment="1" applyProtection="1">
      <alignment horizontal="center" vertical="center"/>
      <protection locked="0"/>
    </xf>
    <xf numFmtId="0" fontId="39" fillId="2" borderId="13" xfId="0" applyFont="1" applyFill="1" applyBorder="1" applyAlignment="1" applyProtection="1">
      <alignment horizontal="center" vertical="center"/>
      <protection locked="0"/>
    </xf>
    <xf numFmtId="0" fontId="39" fillId="2" borderId="17" xfId="0" applyFont="1" applyFill="1" applyBorder="1" applyAlignment="1" applyProtection="1">
      <alignment horizontal="center" vertical="center"/>
      <protection locked="0"/>
    </xf>
    <xf numFmtId="0" fontId="39" fillId="2" borderId="4" xfId="0"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protection locked="0"/>
    </xf>
    <xf numFmtId="0" fontId="2" fillId="0" borderId="16"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40" fillId="0" borderId="25" xfId="0" applyFont="1" applyBorder="1" applyAlignment="1" applyProtection="1">
      <alignment horizontal="center" vertical="center"/>
    </xf>
    <xf numFmtId="0" fontId="40" fillId="0" borderId="14" xfId="0" applyFont="1" applyBorder="1" applyAlignment="1" applyProtection="1">
      <alignment horizontal="center" vertical="center"/>
    </xf>
    <xf numFmtId="0" fontId="40" fillId="0" borderId="35" xfId="0" applyFont="1" applyBorder="1" applyAlignment="1" applyProtection="1">
      <alignment horizontal="center" vertical="center"/>
    </xf>
    <xf numFmtId="0" fontId="40" fillId="0" borderId="2" xfId="0" applyFont="1" applyBorder="1" applyAlignment="1" applyProtection="1">
      <alignment horizontal="center" vertical="center"/>
    </xf>
    <xf numFmtId="0" fontId="40" fillId="0" borderId="1" xfId="0" applyFont="1" applyBorder="1" applyAlignment="1" applyProtection="1">
      <alignment horizontal="center" vertical="center"/>
    </xf>
    <xf numFmtId="0" fontId="40" fillId="0" borderId="42" xfId="0" applyFont="1" applyBorder="1" applyAlignment="1" applyProtection="1">
      <alignment horizontal="center" vertical="center"/>
    </xf>
    <xf numFmtId="0" fontId="39" fillId="2" borderId="14" xfId="0" applyFont="1" applyFill="1" applyBorder="1" applyAlignment="1" applyProtection="1">
      <alignment horizontal="center" vertical="center"/>
      <protection locked="0"/>
    </xf>
    <xf numFmtId="0" fontId="39" fillId="2" borderId="25" xfId="0" applyFont="1" applyFill="1" applyBorder="1" applyAlignment="1" applyProtection="1">
      <alignment horizontal="center" vertical="center"/>
      <protection locked="0"/>
    </xf>
    <xf numFmtId="0" fontId="39" fillId="2" borderId="35" xfId="0" applyFont="1" applyFill="1" applyBorder="1" applyAlignment="1" applyProtection="1">
      <alignment horizontal="center" vertical="center"/>
      <protection locked="0"/>
    </xf>
    <xf numFmtId="0" fontId="39" fillId="2" borderId="2" xfId="0" applyFont="1" applyFill="1" applyBorder="1" applyAlignment="1" applyProtection="1">
      <alignment horizontal="center" vertical="center"/>
      <protection locked="0"/>
    </xf>
    <xf numFmtId="0" fontId="39" fillId="2" borderId="42" xfId="0" applyFont="1" applyFill="1" applyBorder="1" applyAlignment="1" applyProtection="1">
      <alignment horizontal="center" vertical="center"/>
      <protection locked="0"/>
    </xf>
    <xf numFmtId="0" fontId="40" fillId="0" borderId="15" xfId="0" applyFont="1" applyBorder="1" applyAlignment="1" applyProtection="1">
      <alignment horizontal="center" vertical="center"/>
    </xf>
    <xf numFmtId="0" fontId="40" fillId="0" borderId="7" xfId="0" applyFont="1" applyBorder="1" applyAlignment="1" applyProtection="1">
      <alignment horizontal="center" vertical="center"/>
    </xf>
    <xf numFmtId="0" fontId="2" fillId="0" borderId="35"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39" fillId="2" borderId="6" xfId="0" applyFont="1" applyFill="1" applyBorder="1" applyAlignment="1" applyProtection="1">
      <alignment horizontal="center" vertical="center"/>
      <protection locked="0"/>
    </xf>
    <xf numFmtId="0" fontId="39" fillId="2" borderId="33" xfId="0" applyFont="1" applyFill="1" applyBorder="1" applyAlignment="1" applyProtection="1">
      <alignment horizontal="center" vertical="center"/>
      <protection locked="0"/>
    </xf>
    <xf numFmtId="0" fontId="41" fillId="0" borderId="25" xfId="0" applyFont="1" applyBorder="1" applyAlignment="1" applyProtection="1">
      <alignment horizontal="center" vertical="center"/>
    </xf>
    <xf numFmtId="0" fontId="41" fillId="0" borderId="35" xfId="0" applyFont="1" applyBorder="1" applyAlignment="1" applyProtection="1">
      <alignment horizontal="center" vertical="center"/>
    </xf>
    <xf numFmtId="0" fontId="41" fillId="0" borderId="2" xfId="0" applyFont="1" applyBorder="1" applyAlignment="1" applyProtection="1">
      <alignment horizontal="center" vertical="center"/>
    </xf>
    <xf numFmtId="0" fontId="41" fillId="0" borderId="42" xfId="0" applyFont="1" applyBorder="1" applyAlignment="1" applyProtection="1">
      <alignment horizontal="center" vertical="center"/>
    </xf>
    <xf numFmtId="0" fontId="41" fillId="0" borderId="14" xfId="0" applyFont="1" applyBorder="1" applyAlignment="1" applyProtection="1">
      <alignment horizontal="center" vertical="center"/>
    </xf>
    <xf numFmtId="0" fontId="41" fillId="0" borderId="1" xfId="0" applyFont="1" applyBorder="1" applyAlignment="1" applyProtection="1">
      <alignment horizontal="center" vertical="center"/>
    </xf>
    <xf numFmtId="0" fontId="41" fillId="2" borderId="25" xfId="0" applyFont="1" applyFill="1" applyBorder="1" applyAlignment="1" applyProtection="1">
      <alignment horizontal="center" vertical="center"/>
      <protection locked="0"/>
    </xf>
    <xf numFmtId="0" fontId="41" fillId="2" borderId="14" xfId="0" applyFont="1" applyFill="1" applyBorder="1" applyAlignment="1" applyProtection="1">
      <alignment horizontal="center" vertical="center"/>
      <protection locked="0"/>
    </xf>
    <xf numFmtId="0" fontId="41" fillId="2" borderId="35" xfId="0" applyFont="1" applyFill="1" applyBorder="1" applyAlignment="1" applyProtection="1">
      <alignment horizontal="center" vertical="center"/>
      <protection locked="0"/>
    </xf>
    <xf numFmtId="0" fontId="41" fillId="2" borderId="2" xfId="0" applyFont="1" applyFill="1" applyBorder="1" applyAlignment="1" applyProtection="1">
      <alignment horizontal="center" vertical="center"/>
      <protection locked="0"/>
    </xf>
    <xf numFmtId="0" fontId="41" fillId="2" borderId="1" xfId="0" applyFont="1" applyFill="1" applyBorder="1" applyAlignment="1" applyProtection="1">
      <alignment horizontal="center" vertical="center"/>
      <protection locked="0"/>
    </xf>
    <xf numFmtId="0" fontId="41" fillId="2" borderId="42" xfId="0" applyFont="1" applyFill="1" applyBorder="1" applyAlignment="1" applyProtection="1">
      <alignment horizontal="center" vertical="center"/>
      <protection locked="0"/>
    </xf>
    <xf numFmtId="0" fontId="39" fillId="0" borderId="14" xfId="0" applyFont="1" applyFill="1" applyBorder="1" applyAlignment="1" applyProtection="1">
      <alignment horizontal="center" vertical="center"/>
    </xf>
    <xf numFmtId="0" fontId="39" fillId="0" borderId="15" xfId="0" applyFont="1" applyFill="1" applyBorder="1" applyAlignment="1" applyProtection="1">
      <alignment horizontal="center" vertical="center"/>
    </xf>
    <xf numFmtId="0" fontId="39" fillId="0" borderId="1" xfId="0" applyFont="1" applyFill="1" applyBorder="1" applyAlignment="1" applyProtection="1">
      <alignment horizontal="center" vertical="center"/>
    </xf>
    <xf numFmtId="0" fontId="39" fillId="0" borderId="7" xfId="0" applyFont="1" applyFill="1" applyBorder="1" applyAlignment="1" applyProtection="1">
      <alignment horizontal="center" vertical="center"/>
    </xf>
    <xf numFmtId="0" fontId="2" fillId="0" borderId="11"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41" fillId="0" borderId="15" xfId="0" applyFont="1" applyBorder="1" applyAlignment="1" applyProtection="1">
      <alignment horizontal="center" vertical="center"/>
    </xf>
    <xf numFmtId="0" fontId="41" fillId="0" borderId="7"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27"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15"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41" fillId="2" borderId="26" xfId="0" applyFont="1" applyFill="1" applyBorder="1" applyAlignment="1" applyProtection="1">
      <alignment horizontal="center" vertical="center"/>
      <protection locked="0"/>
    </xf>
    <xf numFmtId="0" fontId="41" fillId="0" borderId="26" xfId="0" applyFont="1" applyBorder="1" applyAlignment="1" applyProtection="1">
      <alignment horizontal="center" vertical="center"/>
    </xf>
    <xf numFmtId="0" fontId="41" fillId="0" borderId="44" xfId="0" applyFont="1" applyBorder="1" applyAlignment="1" applyProtection="1">
      <alignment horizontal="center" vertical="center"/>
    </xf>
    <xf numFmtId="0" fontId="41" fillId="2" borderId="44" xfId="0" applyFont="1" applyFill="1" applyBorder="1" applyAlignment="1" applyProtection="1">
      <alignment horizontal="center" vertical="center"/>
      <protection locked="0"/>
    </xf>
    <xf numFmtId="0" fontId="41" fillId="0" borderId="29" xfId="0" applyFont="1" applyBorder="1" applyAlignment="1" applyProtection="1">
      <alignment horizontal="center" vertical="center"/>
    </xf>
    <xf numFmtId="0" fontId="2" fillId="0" borderId="21" xfId="0" applyFont="1" applyBorder="1" applyAlignment="1" applyProtection="1">
      <alignment horizontal="center" vertical="center"/>
    </xf>
    <xf numFmtId="0" fontId="39" fillId="2" borderId="31" xfId="0" applyFont="1" applyFill="1" applyBorder="1" applyAlignment="1" applyProtection="1">
      <alignment horizontal="center" vertical="center"/>
      <protection locked="0"/>
    </xf>
    <xf numFmtId="0" fontId="39" fillId="2" borderId="43" xfId="0" applyFont="1" applyFill="1" applyBorder="1" applyAlignment="1" applyProtection="1">
      <alignment horizontal="center" vertical="center"/>
      <protection locked="0"/>
    </xf>
    <xf numFmtId="0" fontId="39" fillId="2" borderId="24" xfId="0" applyFont="1" applyFill="1" applyBorder="1" applyAlignment="1" applyProtection="1">
      <alignment horizontal="center" vertical="center"/>
      <protection locked="0"/>
    </xf>
    <xf numFmtId="176" fontId="39" fillId="0" borderId="31" xfId="0" applyNumberFormat="1" applyFont="1" applyFill="1" applyBorder="1" applyAlignment="1" applyProtection="1">
      <alignment horizontal="center" vertical="center"/>
    </xf>
    <xf numFmtId="176" fontId="39" fillId="0" borderId="43" xfId="0" applyNumberFormat="1" applyFont="1" applyFill="1" applyBorder="1" applyAlignment="1" applyProtection="1">
      <alignment horizontal="center" vertical="center"/>
    </xf>
    <xf numFmtId="176" fontId="39" fillId="0" borderId="20" xfId="0" applyNumberFormat="1" applyFont="1" applyFill="1" applyBorder="1" applyAlignment="1" applyProtection="1">
      <alignment horizontal="center" vertical="center"/>
    </xf>
    <xf numFmtId="0" fontId="39" fillId="2" borderId="20"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41" fillId="0" borderId="50" xfId="0" applyFont="1" applyBorder="1" applyAlignment="1" applyProtection="1">
      <alignment horizontal="center" vertical="center"/>
    </xf>
    <xf numFmtId="0" fontId="41" fillId="0" borderId="34" xfId="0" applyFont="1" applyBorder="1" applyAlignment="1" applyProtection="1">
      <alignment horizontal="center" vertical="center"/>
    </xf>
    <xf numFmtId="0" fontId="41" fillId="0" borderId="17" xfId="0" applyFont="1" applyBorder="1" applyAlignment="1" applyProtection="1">
      <alignment horizontal="center" vertical="center"/>
    </xf>
    <xf numFmtId="0" fontId="41" fillId="0" borderId="41" xfId="0" applyFont="1" applyBorder="1" applyAlignment="1" applyProtection="1">
      <alignment horizontal="center" vertical="center"/>
    </xf>
    <xf numFmtId="0" fontId="41" fillId="2" borderId="40" xfId="0" applyFont="1" applyFill="1" applyBorder="1" applyAlignment="1" applyProtection="1">
      <alignment horizontal="center" vertical="center"/>
      <protection locked="0"/>
    </xf>
    <xf numFmtId="0" fontId="41" fillId="2" borderId="34" xfId="0" applyFont="1" applyFill="1" applyBorder="1" applyAlignment="1" applyProtection="1">
      <alignment horizontal="center" vertical="center"/>
      <protection locked="0"/>
    </xf>
    <xf numFmtId="0" fontId="41" fillId="2" borderId="41" xfId="0" applyFont="1" applyFill="1" applyBorder="1" applyAlignment="1" applyProtection="1">
      <alignment horizontal="center" vertical="center"/>
      <protection locked="0"/>
    </xf>
    <xf numFmtId="0" fontId="41" fillId="0" borderId="40" xfId="0" applyFont="1" applyBorder="1" applyAlignment="1" applyProtection="1">
      <alignment horizontal="center" vertical="center"/>
    </xf>
    <xf numFmtId="176" fontId="41" fillId="0" borderId="40" xfId="0" applyNumberFormat="1" applyFont="1" applyFill="1" applyBorder="1" applyAlignment="1" applyProtection="1">
      <alignment horizontal="center" vertical="center"/>
    </xf>
    <xf numFmtId="176" fontId="41" fillId="0" borderId="34" xfId="0" applyNumberFormat="1" applyFont="1" applyFill="1" applyBorder="1" applyAlignment="1" applyProtection="1">
      <alignment horizontal="center" vertical="center"/>
    </xf>
    <xf numFmtId="176" fontId="41" fillId="0" borderId="2" xfId="0" applyNumberFormat="1" applyFont="1" applyFill="1" applyBorder="1" applyAlignment="1" applyProtection="1">
      <alignment horizontal="center" vertical="center"/>
    </xf>
    <xf numFmtId="176" fontId="41" fillId="0" borderId="1" xfId="0" applyNumberFormat="1" applyFont="1" applyFill="1" applyBorder="1" applyAlignment="1" applyProtection="1">
      <alignment horizontal="center" vertical="center"/>
    </xf>
    <xf numFmtId="0" fontId="41" fillId="0" borderId="51" xfId="0" applyFont="1" applyBorder="1" applyAlignment="1" applyProtection="1">
      <alignment horizontal="center" vertical="center"/>
    </xf>
    <xf numFmtId="0" fontId="2" fillId="2" borderId="1" xfId="0" applyFont="1" applyFill="1" applyBorder="1" applyAlignment="1" applyProtection="1">
      <alignment horizontal="center" vertical="center"/>
    </xf>
    <xf numFmtId="177" fontId="41" fillId="2" borderId="27" xfId="0" applyNumberFormat="1" applyFont="1" applyFill="1" applyBorder="1" applyAlignment="1" applyProtection="1">
      <alignment horizontal="center" vertical="center"/>
      <protection locked="0"/>
    </xf>
    <xf numFmtId="177" fontId="41" fillId="2" borderId="0" xfId="0" applyNumberFormat="1" applyFont="1" applyFill="1" applyBorder="1" applyAlignment="1" applyProtection="1">
      <alignment horizontal="center" vertical="center"/>
      <protection locked="0"/>
    </xf>
    <xf numFmtId="177" fontId="41" fillId="2" borderId="2" xfId="0" applyNumberFormat="1" applyFont="1" applyFill="1" applyBorder="1" applyAlignment="1" applyProtection="1">
      <alignment horizontal="center" vertical="center"/>
      <protection locked="0"/>
    </xf>
    <xf numFmtId="177" fontId="41" fillId="2" borderId="1" xfId="0" applyNumberFormat="1" applyFont="1" applyFill="1" applyBorder="1" applyAlignment="1" applyProtection="1">
      <alignment horizontal="center" vertical="center"/>
      <protection locked="0"/>
    </xf>
    <xf numFmtId="0" fontId="41" fillId="0" borderId="27" xfId="0" applyFont="1" applyBorder="1" applyAlignment="1" applyProtection="1">
      <alignment horizontal="center" vertical="center"/>
    </xf>
    <xf numFmtId="0" fontId="41" fillId="0" borderId="0" xfId="0" applyFont="1" applyBorder="1" applyAlignment="1" applyProtection="1">
      <alignment horizontal="center" vertical="center"/>
    </xf>
    <xf numFmtId="0" fontId="41" fillId="0" borderId="36" xfId="0" applyFont="1" applyBorder="1" applyAlignment="1" applyProtection="1">
      <alignment horizontal="center" vertical="center"/>
    </xf>
    <xf numFmtId="0" fontId="41" fillId="2" borderId="27"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36" xfId="0" applyFont="1" applyFill="1" applyBorder="1" applyAlignment="1" applyProtection="1">
      <alignment horizontal="center" vertical="center"/>
      <protection locked="0"/>
    </xf>
    <xf numFmtId="0" fontId="2" fillId="0" borderId="27"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53" xfId="0" applyFont="1" applyBorder="1" applyAlignment="1" applyProtection="1">
      <alignment horizontal="center" vertical="center"/>
    </xf>
    <xf numFmtId="0" fontId="2" fillId="8" borderId="11" xfId="0" applyFont="1" applyFill="1" applyBorder="1" applyAlignment="1" applyProtection="1">
      <alignment horizontal="center" vertical="center"/>
    </xf>
    <xf numFmtId="0" fontId="2" fillId="8" borderId="8" xfId="0" applyFont="1" applyFill="1" applyBorder="1" applyAlignment="1" applyProtection="1">
      <alignment horizontal="center" vertical="center"/>
    </xf>
    <xf numFmtId="0" fontId="2" fillId="8" borderId="9" xfId="0" applyFont="1" applyFill="1" applyBorder="1" applyAlignment="1" applyProtection="1">
      <alignment horizontal="center" vertical="center"/>
    </xf>
    <xf numFmtId="176" fontId="42" fillId="0" borderId="14" xfId="0" applyNumberFormat="1" applyFont="1" applyFill="1" applyBorder="1" applyAlignment="1" applyProtection="1">
      <alignment horizontal="center" vertical="center"/>
    </xf>
    <xf numFmtId="176" fontId="42" fillId="0" borderId="1" xfId="0" applyNumberFormat="1" applyFont="1" applyFill="1" applyBorder="1" applyAlignment="1" applyProtection="1">
      <alignment horizontal="center" vertical="center"/>
    </xf>
    <xf numFmtId="0" fontId="2" fillId="0" borderId="15" xfId="0" applyFont="1" applyBorder="1" applyAlignment="1" applyProtection="1">
      <alignment horizontal="center" vertical="center"/>
    </xf>
    <xf numFmtId="0" fontId="2" fillId="0" borderId="7" xfId="0" applyFont="1" applyBorder="1" applyAlignment="1" applyProtection="1">
      <alignment horizontal="center" vertical="center"/>
    </xf>
    <xf numFmtId="176" fontId="2" fillId="0" borderId="16" xfId="0" applyNumberFormat="1" applyFont="1" applyFill="1" applyBorder="1" applyAlignment="1" applyProtection="1">
      <alignment horizontal="center" vertical="center"/>
    </xf>
    <xf numFmtId="176" fontId="2" fillId="0" borderId="14" xfId="0" applyNumberFormat="1" applyFont="1" applyFill="1" applyBorder="1" applyAlignment="1" applyProtection="1">
      <alignment horizontal="center" vertical="center"/>
    </xf>
    <xf numFmtId="176" fontId="2" fillId="0" borderId="15" xfId="0" applyNumberFormat="1" applyFont="1" applyFill="1" applyBorder="1" applyAlignment="1" applyProtection="1">
      <alignment horizontal="center" vertical="center"/>
    </xf>
    <xf numFmtId="176" fontId="2" fillId="0" borderId="17"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6" fontId="2" fillId="0" borderId="7" xfId="0" applyNumberFormat="1" applyFont="1" applyFill="1" applyBorder="1" applyAlignment="1" applyProtection="1">
      <alignment horizontal="center" vertical="center"/>
    </xf>
    <xf numFmtId="177" fontId="2" fillId="0" borderId="11" xfId="0" applyNumberFormat="1" applyFont="1" applyBorder="1" applyAlignment="1" applyProtection="1">
      <alignment horizontal="center" vertical="center"/>
    </xf>
    <xf numFmtId="177" fontId="2" fillId="0" borderId="8" xfId="0" applyNumberFormat="1" applyFont="1" applyBorder="1" applyAlignment="1" applyProtection="1">
      <alignment horizontal="center" vertical="center"/>
    </xf>
    <xf numFmtId="177" fontId="2" fillId="0" borderId="9" xfId="0" applyNumberFormat="1" applyFont="1" applyBorder="1" applyAlignment="1" applyProtection="1">
      <alignment horizontal="center" vertical="center"/>
    </xf>
    <xf numFmtId="0" fontId="2" fillId="0" borderId="16"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3" xfId="0" applyFont="1" applyBorder="1" applyAlignment="1" applyProtection="1">
      <alignment horizontal="left" vertical="center"/>
    </xf>
    <xf numFmtId="0" fontId="2" fillId="2" borderId="0"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xf>
    <xf numFmtId="0" fontId="44" fillId="0" borderId="10" xfId="1" applyFont="1" applyFill="1" applyBorder="1" applyAlignment="1">
      <alignment horizontal="center" vertical="center"/>
    </xf>
    <xf numFmtId="0" fontId="52" fillId="10" borderId="0" xfId="1" applyFont="1" applyFill="1" applyAlignment="1">
      <alignment horizontal="left" vertical="center"/>
    </xf>
    <xf numFmtId="0" fontId="44" fillId="0" borderId="0" xfId="1" applyFont="1" applyAlignment="1">
      <alignment horizontal="left" vertical="center" wrapText="1"/>
    </xf>
    <xf numFmtId="0" fontId="52" fillId="0" borderId="0" xfId="1" applyFont="1" applyAlignment="1">
      <alignment vertical="center"/>
    </xf>
    <xf numFmtId="0" fontId="44" fillId="0" borderId="0" xfId="1" applyFont="1" applyAlignment="1">
      <alignment vertical="center" wrapText="1"/>
    </xf>
    <xf numFmtId="0" fontId="44" fillId="0" borderId="10" xfId="1" applyFont="1" applyFill="1" applyBorder="1" applyAlignment="1">
      <alignment horizontal="left" vertical="center" wrapText="1"/>
    </xf>
    <xf numFmtId="0" fontId="46" fillId="0" borderId="14" xfId="1" applyFont="1" applyFill="1" applyBorder="1" applyAlignment="1">
      <alignment horizontal="left" vertical="center" wrapText="1"/>
    </xf>
    <xf numFmtId="0" fontId="46" fillId="0" borderId="0" xfId="1" applyFont="1" applyFill="1" applyBorder="1" applyAlignment="1">
      <alignment horizontal="left" vertical="center" wrapText="1"/>
    </xf>
    <xf numFmtId="0" fontId="44" fillId="0" borderId="70" xfId="1" applyFont="1" applyBorder="1" applyAlignment="1">
      <alignment horizontal="left" vertical="center"/>
    </xf>
    <xf numFmtId="0" fontId="44" fillId="0" borderId="71" xfId="1" applyFont="1" applyBorder="1" applyAlignment="1">
      <alignment horizontal="left" vertical="center"/>
    </xf>
    <xf numFmtId="0" fontId="44" fillId="0" borderId="72" xfId="1" applyFont="1" applyBorder="1" applyAlignment="1">
      <alignment horizontal="left" vertical="center"/>
    </xf>
    <xf numFmtId="0" fontId="44" fillId="0" borderId="0" xfId="1" applyFont="1" applyBorder="1" applyAlignment="1">
      <alignment horizontal="left" vertical="center" wrapText="1"/>
    </xf>
    <xf numFmtId="0" fontId="44" fillId="0" borderId="0" xfId="1" applyFont="1" applyBorder="1" applyAlignment="1">
      <alignment horizontal="left" vertical="center"/>
    </xf>
    <xf numFmtId="0" fontId="44" fillId="0" borderId="74" xfId="1" applyFont="1" applyBorder="1" applyAlignment="1">
      <alignment horizontal="left" vertical="center"/>
    </xf>
    <xf numFmtId="0" fontId="44" fillId="0" borderId="0" xfId="1" applyFont="1" applyFill="1" applyAlignment="1">
      <alignment horizontal="left" vertical="center"/>
    </xf>
    <xf numFmtId="49" fontId="44" fillId="0" borderId="70" xfId="1" applyNumberFormat="1" applyFont="1" applyBorder="1" applyAlignment="1">
      <alignment horizontal="left" vertical="center" wrapText="1"/>
    </xf>
    <xf numFmtId="49" fontId="44" fillId="0" borderId="71" xfId="1" applyNumberFormat="1" applyFont="1" applyBorder="1" applyAlignment="1">
      <alignment horizontal="left" vertical="center" wrapText="1"/>
    </xf>
    <xf numFmtId="49" fontId="44" fillId="0" borderId="72" xfId="1" applyNumberFormat="1" applyFont="1" applyBorder="1" applyAlignment="1">
      <alignment horizontal="left" vertical="center" wrapText="1"/>
    </xf>
    <xf numFmtId="49" fontId="44" fillId="0" borderId="73" xfId="1" applyNumberFormat="1" applyFont="1" applyBorder="1" applyAlignment="1">
      <alignment horizontal="left" vertical="center" wrapText="1"/>
    </xf>
    <xf numFmtId="49" fontId="44" fillId="0" borderId="0" xfId="1" applyNumberFormat="1" applyFont="1" applyBorder="1" applyAlignment="1">
      <alignment horizontal="left" vertical="center" wrapText="1"/>
    </xf>
    <xf numFmtId="49" fontId="44" fillId="0" borderId="74" xfId="1" applyNumberFormat="1" applyFont="1" applyBorder="1" applyAlignment="1">
      <alignment horizontal="left" vertical="center" wrapText="1"/>
    </xf>
    <xf numFmtId="49" fontId="44" fillId="0" borderId="75" xfId="1" applyNumberFormat="1" applyFont="1" applyBorder="1" applyAlignment="1">
      <alignment horizontal="left" vertical="center" wrapText="1"/>
    </xf>
    <xf numFmtId="49" fontId="44" fillId="0" borderId="76" xfId="1" applyNumberFormat="1" applyFont="1" applyBorder="1" applyAlignment="1">
      <alignment horizontal="left" vertical="center" wrapText="1"/>
    </xf>
    <xf numFmtId="49" fontId="44" fillId="0" borderId="77" xfId="1" applyNumberFormat="1" applyFont="1" applyBorder="1" applyAlignment="1">
      <alignment horizontal="left" vertical="center" wrapText="1"/>
    </xf>
    <xf numFmtId="0" fontId="44" fillId="0" borderId="74" xfId="1" applyFont="1" applyBorder="1" applyAlignment="1">
      <alignment horizontal="left" vertical="center" wrapText="1"/>
    </xf>
    <xf numFmtId="0" fontId="52" fillId="10" borderId="0" xfId="1" applyFont="1" applyFill="1" applyAlignment="1" applyProtection="1">
      <alignment horizontal="left" vertical="center"/>
      <protection hidden="1"/>
    </xf>
    <xf numFmtId="0" fontId="44" fillId="0" borderId="0" xfId="1" applyFont="1" applyAlignment="1">
      <alignment horizontal="center" vertical="center"/>
    </xf>
    <xf numFmtId="0" fontId="44" fillId="0" borderId="10" xfId="1" applyFont="1" applyFill="1" applyBorder="1" applyAlignment="1">
      <alignment horizontal="center" vertical="center" wrapText="1"/>
    </xf>
    <xf numFmtId="0" fontId="47" fillId="0" borderId="10" xfId="1" applyFont="1" applyBorder="1" applyAlignment="1">
      <alignment horizontal="center" vertical="center"/>
    </xf>
    <xf numFmtId="3" fontId="44" fillId="0" borderId="10" xfId="1" applyNumberFormat="1" applyFont="1" applyBorder="1" applyAlignment="1">
      <alignment horizontal="center" vertical="center"/>
    </xf>
    <xf numFmtId="0" fontId="44" fillId="0" borderId="10" xfId="1" applyFont="1" applyBorder="1" applyAlignment="1">
      <alignment horizontal="center" vertical="center"/>
    </xf>
    <xf numFmtId="0" fontId="44" fillId="0" borderId="0" xfId="1" applyFont="1" applyFill="1" applyAlignment="1">
      <alignment horizontal="left" vertical="center" wrapText="1"/>
    </xf>
    <xf numFmtId="0" fontId="44" fillId="0" borderId="0" xfId="1" applyFont="1" applyFill="1" applyBorder="1" applyAlignment="1">
      <alignment horizontal="left" vertical="center" wrapText="1"/>
    </xf>
    <xf numFmtId="0" fontId="52" fillId="0" borderId="10" xfId="1" applyFont="1" applyBorder="1" applyAlignment="1">
      <alignment horizontal="center" vertical="center"/>
    </xf>
    <xf numFmtId="0" fontId="52" fillId="0" borderId="10" xfId="1" applyFont="1" applyBorder="1" applyAlignment="1" applyProtection="1">
      <alignment horizontal="center" vertical="center"/>
      <protection hidden="1"/>
    </xf>
    <xf numFmtId="0" fontId="44" fillId="0" borderId="12" xfId="1" applyFont="1" applyFill="1" applyBorder="1" applyAlignment="1">
      <alignment horizontal="center" vertical="center" wrapText="1"/>
    </xf>
    <xf numFmtId="0" fontId="44" fillId="0" borderId="13" xfId="1" applyFont="1" applyFill="1" applyBorder="1" applyAlignment="1">
      <alignment horizontal="center" vertical="center" wrapText="1"/>
    </xf>
    <xf numFmtId="0" fontId="10" fillId="0" borderId="54" xfId="1" applyFont="1" applyBorder="1" applyAlignment="1">
      <alignment horizontal="center" vertical="center"/>
    </xf>
    <xf numFmtId="0" fontId="10" fillId="0" borderId="58" xfId="1" applyFont="1" applyBorder="1" applyAlignment="1">
      <alignment horizontal="center" vertical="center"/>
    </xf>
    <xf numFmtId="0" fontId="9" fillId="0" borderId="55" xfId="1" applyBorder="1" applyAlignment="1">
      <alignment horizontal="center" vertical="center"/>
    </xf>
    <xf numFmtId="0" fontId="9" fillId="0" borderId="56" xfId="1" applyBorder="1" applyAlignment="1">
      <alignment horizontal="center" vertical="center"/>
    </xf>
    <xf numFmtId="0" fontId="9" fillId="0" borderId="57" xfId="1" applyBorder="1" applyAlignment="1">
      <alignment horizontal="center" vertical="center"/>
    </xf>
    <xf numFmtId="0" fontId="9" fillId="0" borderId="0" xfId="1" applyNumberFormat="1" applyAlignment="1">
      <alignment vertical="center" wrapText="1"/>
    </xf>
    <xf numFmtId="0" fontId="9" fillId="0" borderId="0" xfId="1" applyNumberFormat="1" applyAlignment="1">
      <alignment vertical="center"/>
    </xf>
    <xf numFmtId="0" fontId="10" fillId="0" borderId="54" xfId="1" applyFont="1" applyBorder="1" applyAlignment="1" applyProtection="1">
      <alignment horizontal="center" vertical="center"/>
      <protection hidden="1"/>
    </xf>
    <xf numFmtId="0" fontId="10" fillId="0" borderId="58" xfId="1" applyFont="1" applyBorder="1" applyAlignment="1" applyProtection="1">
      <alignment horizontal="center" vertical="center"/>
      <protection hidden="1"/>
    </xf>
    <xf numFmtId="0" fontId="9" fillId="0" borderId="55" xfId="1" applyBorder="1" applyAlignment="1" applyProtection="1">
      <alignment horizontal="center" vertical="center"/>
      <protection hidden="1"/>
    </xf>
    <xf numFmtId="0" fontId="9" fillId="0" borderId="56" xfId="1" applyBorder="1" applyAlignment="1" applyProtection="1">
      <alignment horizontal="center" vertical="center"/>
      <protection hidden="1"/>
    </xf>
    <xf numFmtId="0" fontId="9" fillId="0" borderId="57" xfId="1" applyBorder="1" applyAlignment="1" applyProtection="1">
      <alignment horizontal="center" vertical="center"/>
      <protection hidden="1"/>
    </xf>
    <xf numFmtId="0" fontId="9" fillId="0" borderId="0" xfId="1" applyAlignment="1" applyProtection="1">
      <alignment horizontal="center" vertical="center" wrapText="1"/>
      <protection hidden="1"/>
    </xf>
    <xf numFmtId="49" fontId="0" fillId="0" borderId="0" xfId="0" applyNumberFormat="1" applyAlignment="1" applyProtection="1">
      <alignment vertical="center"/>
    </xf>
  </cellXfs>
  <cellStyles count="4">
    <cellStyle name="桁区切り 2" xfId="2" xr:uid="{C19B72AF-0F88-45FF-B353-CB6C0CB87FCE}"/>
    <cellStyle name="標準" xfId="0" builtinId="0"/>
    <cellStyle name="標準 2" xfId="1" xr:uid="{1C393312-2DB2-4140-BB80-C073B5F33887}"/>
    <cellStyle name="標準_標準報酬　等級・月額" xfId="3" xr:uid="{31E24CAD-6D67-4418-9EB8-49E7415559E2}"/>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66FFFF"/>
      <color rgb="FF00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85725</xdr:colOff>
      <xdr:row>50</xdr:row>
      <xdr:rowOff>38100</xdr:rowOff>
    </xdr:from>
    <xdr:to>
      <xdr:col>57</xdr:col>
      <xdr:colOff>66675</xdr:colOff>
      <xdr:row>55</xdr:row>
      <xdr:rowOff>95250</xdr:rowOff>
    </xdr:to>
    <xdr:sp macro="" textlink="">
      <xdr:nvSpPr>
        <xdr:cNvPr id="2" name="楕円 1">
          <a:extLst>
            <a:ext uri="{FF2B5EF4-FFF2-40B4-BE49-F238E27FC236}">
              <a16:creationId xmlns:a16="http://schemas.microsoft.com/office/drawing/2014/main" id="{048D458A-7B72-476C-A6F8-E49A596CBFF2}"/>
            </a:ext>
          </a:extLst>
        </xdr:cNvPr>
        <xdr:cNvSpPr/>
      </xdr:nvSpPr>
      <xdr:spPr>
        <a:xfrm>
          <a:off x="4695825" y="10887075"/>
          <a:ext cx="1343025" cy="914400"/>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D0154-3A8D-48BF-AA5B-28362A2D5C19}">
  <sheetPr>
    <tabColor rgb="FFFF0000"/>
    <pageSetUpPr fitToPage="1"/>
  </sheetPr>
  <dimension ref="A1:FJ58"/>
  <sheetViews>
    <sheetView tabSelected="1" zoomScale="77" zoomScaleNormal="77" workbookViewId="0">
      <selection activeCell="B6" sqref="B6:D6"/>
    </sheetView>
  </sheetViews>
  <sheetFormatPr defaultRowHeight="13.5"/>
  <cols>
    <col min="1" max="87" width="1.375" style="181" customWidth="1"/>
    <col min="88" max="166" width="1.375" style="181" hidden="1" customWidth="1"/>
    <col min="167" max="167" width="1.375" style="181" customWidth="1"/>
    <col min="168" max="16384" width="9" style="181"/>
  </cols>
  <sheetData>
    <row r="1" spans="1:159" ht="6.75" customHeight="1"/>
    <row r="2" spans="1:159" ht="7.5" customHeigh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row>
    <row r="3" spans="1:159" ht="23.25" customHeight="1">
      <c r="V3" s="201" t="s">
        <v>8</v>
      </c>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row>
    <row r="4" spans="1:159">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row>
    <row r="5" spans="1:159" ht="17.100000000000001" customHeight="1">
      <c r="B5" s="202" t="s">
        <v>9</v>
      </c>
      <c r="C5" s="203"/>
      <c r="D5" s="203"/>
      <c r="E5" s="203"/>
      <c r="F5" s="203"/>
      <c r="G5" s="203"/>
      <c r="H5" s="203"/>
      <c r="I5" s="203"/>
      <c r="J5" s="203"/>
      <c r="K5" s="203"/>
      <c r="L5" s="203"/>
      <c r="M5" s="203"/>
      <c r="N5" s="203"/>
      <c r="O5" s="203"/>
      <c r="P5" s="204"/>
      <c r="Q5" s="205" t="s">
        <v>0</v>
      </c>
      <c r="R5" s="205"/>
      <c r="S5" s="205"/>
      <c r="T5" s="205"/>
      <c r="U5" s="205"/>
      <c r="V5" s="205"/>
      <c r="W5" s="205"/>
      <c r="X5" s="205"/>
      <c r="Y5" s="205"/>
      <c r="Z5" s="205"/>
      <c r="AA5" s="205"/>
      <c r="AB5" s="205"/>
      <c r="AC5" s="205"/>
      <c r="AD5" s="205"/>
      <c r="AE5" s="206" t="s">
        <v>2</v>
      </c>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2" t="s">
        <v>1</v>
      </c>
      <c r="BD5" s="203"/>
      <c r="BE5" s="203"/>
      <c r="BF5" s="203"/>
      <c r="BG5" s="203"/>
      <c r="BH5" s="203"/>
      <c r="BI5" s="203"/>
      <c r="BJ5" s="203"/>
      <c r="BK5" s="203"/>
      <c r="BL5" s="203"/>
      <c r="BM5" s="203"/>
      <c r="BN5" s="203"/>
      <c r="BO5" s="203"/>
      <c r="BP5" s="203"/>
      <c r="BQ5" s="203"/>
      <c r="BR5" s="203"/>
      <c r="BS5" s="203"/>
      <c r="BT5" s="203"/>
      <c r="BU5" s="203"/>
      <c r="BV5" s="203"/>
      <c r="BW5" s="204"/>
    </row>
    <row r="6" spans="1:159" ht="35.1" customHeight="1">
      <c r="A6" s="182"/>
      <c r="B6" s="209"/>
      <c r="C6" s="211"/>
      <c r="D6" s="211"/>
      <c r="E6" s="225"/>
      <c r="F6" s="211"/>
      <c r="G6" s="211"/>
      <c r="H6" s="225"/>
      <c r="I6" s="211"/>
      <c r="J6" s="211"/>
      <c r="K6" s="225"/>
      <c r="L6" s="211"/>
      <c r="M6" s="211"/>
      <c r="N6" s="225"/>
      <c r="O6" s="211"/>
      <c r="P6" s="207"/>
      <c r="Q6" s="232"/>
      <c r="R6" s="232"/>
      <c r="S6" s="232"/>
      <c r="T6" s="232"/>
      <c r="U6" s="232"/>
      <c r="V6" s="232"/>
      <c r="W6" s="232"/>
      <c r="X6" s="232"/>
      <c r="Y6" s="232"/>
      <c r="Z6" s="232"/>
      <c r="AA6" s="232"/>
      <c r="AB6" s="232"/>
      <c r="AC6" s="232"/>
      <c r="AD6" s="232"/>
      <c r="AE6" s="208"/>
      <c r="AF6" s="208"/>
      <c r="AG6" s="231"/>
      <c r="AH6" s="210"/>
      <c r="AI6" s="208"/>
      <c r="AJ6" s="231"/>
      <c r="AK6" s="210"/>
      <c r="AL6" s="208"/>
      <c r="AM6" s="231"/>
      <c r="AN6" s="210"/>
      <c r="AO6" s="208"/>
      <c r="AP6" s="231"/>
      <c r="AQ6" s="210"/>
      <c r="AR6" s="208"/>
      <c r="AS6" s="209"/>
      <c r="AT6" s="210"/>
      <c r="AU6" s="208"/>
      <c r="AV6" s="231"/>
      <c r="AW6" s="207"/>
      <c r="AX6" s="208"/>
      <c r="AY6" s="209"/>
      <c r="AZ6" s="210"/>
      <c r="BA6" s="208"/>
      <c r="BB6" s="208"/>
      <c r="BC6" s="209"/>
      <c r="BD6" s="211"/>
      <c r="BE6" s="211"/>
      <c r="BF6" s="211"/>
      <c r="BG6" s="211"/>
      <c r="BH6" s="211"/>
      <c r="BI6" s="211"/>
      <c r="BJ6" s="211"/>
      <c r="BK6" s="211"/>
      <c r="BL6" s="211"/>
      <c r="BM6" s="211"/>
      <c r="BN6" s="211"/>
      <c r="BO6" s="211"/>
      <c r="BP6" s="211"/>
      <c r="BQ6" s="211"/>
      <c r="BR6" s="211"/>
      <c r="BS6" s="211"/>
      <c r="BT6" s="211"/>
      <c r="BU6" s="211"/>
      <c r="BV6" s="211"/>
      <c r="BW6" s="207"/>
    </row>
    <row r="7" spans="1:159" ht="19.5" customHeight="1">
      <c r="A7" s="183"/>
      <c r="B7" s="212" t="s">
        <v>43</v>
      </c>
      <c r="C7" s="213"/>
      <c r="D7" s="213"/>
      <c r="E7" s="213"/>
      <c r="F7" s="213"/>
      <c r="G7" s="213"/>
      <c r="H7" s="213"/>
      <c r="I7" s="213"/>
      <c r="J7" s="213"/>
      <c r="K7" s="213"/>
      <c r="L7" s="213"/>
      <c r="M7" s="213"/>
      <c r="N7" s="213"/>
      <c r="O7" s="213"/>
      <c r="P7" s="213"/>
      <c r="Q7" s="213"/>
      <c r="R7" s="213"/>
      <c r="S7" s="213"/>
      <c r="T7" s="213"/>
      <c r="U7" s="213"/>
      <c r="V7" s="213"/>
      <c r="W7" s="216" t="s">
        <v>17</v>
      </c>
      <c r="X7" s="217"/>
      <c r="Y7" s="218"/>
      <c r="Z7" s="222"/>
      <c r="AA7" s="222"/>
      <c r="AB7" s="222"/>
      <c r="AC7" s="222"/>
      <c r="AD7" s="216" t="s">
        <v>4</v>
      </c>
      <c r="AE7" s="217"/>
      <c r="AF7" s="217"/>
      <c r="AG7" s="218"/>
      <c r="AH7" s="223"/>
      <c r="AI7" s="222"/>
      <c r="AJ7" s="222"/>
      <c r="AK7" s="224"/>
      <c r="AL7" s="217" t="s">
        <v>18</v>
      </c>
      <c r="AM7" s="217"/>
      <c r="AN7" s="217"/>
      <c r="AO7" s="227"/>
      <c r="AP7" s="212" t="s">
        <v>42</v>
      </c>
      <c r="AQ7" s="213"/>
      <c r="AR7" s="213"/>
      <c r="AS7" s="213"/>
      <c r="AT7" s="213"/>
      <c r="AU7" s="213"/>
      <c r="AV7" s="213"/>
      <c r="AW7" s="213"/>
      <c r="AX7" s="213"/>
      <c r="AY7" s="213"/>
      <c r="AZ7" s="213"/>
      <c r="BA7" s="213"/>
      <c r="BB7" s="213"/>
      <c r="BC7" s="213"/>
      <c r="BD7" s="213"/>
      <c r="BE7" s="213"/>
      <c r="BF7" s="213"/>
      <c r="BG7" s="213"/>
      <c r="BH7" s="213"/>
      <c r="BI7" s="213"/>
      <c r="BJ7" s="229"/>
      <c r="BK7" s="245" t="s">
        <v>192</v>
      </c>
      <c r="BL7" s="245"/>
      <c r="BM7" s="245"/>
      <c r="BN7" s="245"/>
      <c r="BO7" s="245"/>
      <c r="BP7" s="245"/>
      <c r="BQ7" s="245"/>
      <c r="BR7" s="245"/>
      <c r="BS7" s="245"/>
      <c r="BT7" s="245"/>
      <c r="BU7" s="245"/>
      <c r="BV7" s="245"/>
      <c r="BW7" s="246"/>
      <c r="BX7" s="184"/>
    </row>
    <row r="8" spans="1:159" ht="18" customHeight="1">
      <c r="A8" s="183"/>
      <c r="B8" s="214"/>
      <c r="C8" s="215"/>
      <c r="D8" s="215"/>
      <c r="E8" s="215"/>
      <c r="F8" s="215"/>
      <c r="G8" s="215"/>
      <c r="H8" s="215"/>
      <c r="I8" s="215"/>
      <c r="J8" s="215"/>
      <c r="K8" s="215"/>
      <c r="L8" s="215"/>
      <c r="M8" s="215"/>
      <c r="N8" s="215"/>
      <c r="O8" s="215"/>
      <c r="P8" s="215"/>
      <c r="Q8" s="215"/>
      <c r="R8" s="215"/>
      <c r="S8" s="215"/>
      <c r="T8" s="215"/>
      <c r="U8" s="215"/>
      <c r="V8" s="215"/>
      <c r="W8" s="219"/>
      <c r="X8" s="220"/>
      <c r="Y8" s="221"/>
      <c r="Z8" s="211"/>
      <c r="AA8" s="211"/>
      <c r="AB8" s="211"/>
      <c r="AC8" s="211"/>
      <c r="AD8" s="219"/>
      <c r="AE8" s="220"/>
      <c r="AF8" s="220"/>
      <c r="AG8" s="221"/>
      <c r="AH8" s="225"/>
      <c r="AI8" s="211"/>
      <c r="AJ8" s="211"/>
      <c r="AK8" s="226"/>
      <c r="AL8" s="220"/>
      <c r="AM8" s="220"/>
      <c r="AN8" s="220"/>
      <c r="AO8" s="228"/>
      <c r="AP8" s="214"/>
      <c r="AQ8" s="215"/>
      <c r="AR8" s="215"/>
      <c r="AS8" s="215"/>
      <c r="AT8" s="215"/>
      <c r="AU8" s="215"/>
      <c r="AV8" s="215"/>
      <c r="AW8" s="215"/>
      <c r="AX8" s="215"/>
      <c r="AY8" s="215"/>
      <c r="AZ8" s="215"/>
      <c r="BA8" s="215"/>
      <c r="BB8" s="215"/>
      <c r="BC8" s="215"/>
      <c r="BD8" s="215"/>
      <c r="BE8" s="215"/>
      <c r="BF8" s="215"/>
      <c r="BG8" s="215"/>
      <c r="BH8" s="215"/>
      <c r="BI8" s="215"/>
      <c r="BJ8" s="230"/>
      <c r="BK8" s="247"/>
      <c r="BL8" s="247"/>
      <c r="BM8" s="247"/>
      <c r="BN8" s="247"/>
      <c r="BO8" s="247"/>
      <c r="BP8" s="247"/>
      <c r="BQ8" s="247"/>
      <c r="BR8" s="247"/>
      <c r="BS8" s="247"/>
      <c r="BT8" s="247"/>
      <c r="BU8" s="247"/>
      <c r="BV8" s="247"/>
      <c r="BW8" s="248"/>
      <c r="BX8" s="184"/>
      <c r="CJ8" s="182"/>
    </row>
    <row r="9" spans="1:159" ht="18" customHeight="1">
      <c r="A9" s="183"/>
      <c r="B9" s="185"/>
      <c r="C9" s="185"/>
      <c r="D9" s="185"/>
      <c r="E9" s="185"/>
      <c r="F9" s="185"/>
      <c r="G9" s="185"/>
      <c r="H9" s="185"/>
      <c r="I9" s="185"/>
      <c r="J9" s="185"/>
      <c r="K9" s="185"/>
      <c r="L9" s="185"/>
      <c r="M9" s="185"/>
      <c r="N9" s="185"/>
      <c r="O9" s="185"/>
      <c r="P9" s="185"/>
      <c r="Q9" s="185"/>
      <c r="R9" s="185"/>
      <c r="S9" s="185"/>
      <c r="T9" s="185"/>
      <c r="U9" s="185"/>
      <c r="V9" s="185"/>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5"/>
      <c r="AX9" s="185"/>
      <c r="AY9" s="185"/>
      <c r="AZ9" s="185"/>
      <c r="BA9" s="185"/>
      <c r="BB9" s="185"/>
      <c r="BC9" s="185"/>
      <c r="BD9" s="185"/>
      <c r="BE9" s="185"/>
      <c r="BF9" s="185"/>
      <c r="BG9" s="185"/>
      <c r="BH9" s="185"/>
      <c r="BI9" s="185"/>
      <c r="BJ9" s="185"/>
      <c r="BK9" s="187"/>
      <c r="BL9" s="187"/>
      <c r="BM9" s="187"/>
      <c r="BN9" s="187"/>
      <c r="BO9" s="187"/>
      <c r="BP9" s="187"/>
      <c r="BQ9" s="187"/>
      <c r="BR9" s="187"/>
      <c r="BS9" s="187"/>
      <c r="BT9" s="187"/>
      <c r="BU9" s="187"/>
      <c r="BV9" s="187"/>
      <c r="BW9" s="187"/>
      <c r="BX9" s="184"/>
      <c r="CJ9" s="182"/>
      <c r="CM9" s="181" t="s">
        <v>46</v>
      </c>
      <c r="DH9" s="200"/>
      <c r="DI9" s="200"/>
      <c r="DJ9" s="200"/>
      <c r="DK9" s="200"/>
      <c r="DL9" s="200"/>
      <c r="DM9" s="200"/>
      <c r="DN9" s="200"/>
      <c r="DO9" s="200"/>
      <c r="DP9" s="200"/>
      <c r="DQ9" s="200"/>
      <c r="DR9" s="200"/>
      <c r="DS9" s="200"/>
      <c r="DT9" s="200"/>
      <c r="DU9" s="200"/>
      <c r="DV9" s="200"/>
      <c r="DW9" s="200"/>
      <c r="DX9" s="200"/>
      <c r="DY9" s="200"/>
    </row>
    <row r="10" spans="1:159" ht="17.100000000000001" customHeight="1">
      <c r="A10" s="182"/>
      <c r="B10" s="188"/>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U10" s="182"/>
      <c r="BV10" s="182"/>
      <c r="BW10" s="182"/>
      <c r="BX10" s="184"/>
    </row>
    <row r="11" spans="1:159" ht="15.75" customHeight="1">
      <c r="A11" s="182"/>
      <c r="B11" s="249" t="s">
        <v>31</v>
      </c>
      <c r="C11" s="250"/>
      <c r="D11" s="250"/>
      <c r="E11" s="250"/>
      <c r="F11" s="250"/>
      <c r="G11" s="250"/>
      <c r="H11" s="250"/>
      <c r="I11" s="250"/>
      <c r="J11" s="250"/>
      <c r="K11" s="250"/>
      <c r="L11" s="250"/>
      <c r="M11" s="250"/>
      <c r="N11" s="250"/>
      <c r="O11" s="250"/>
      <c r="P11" s="250"/>
      <c r="Q11" s="250"/>
      <c r="R11" s="251"/>
      <c r="S11" s="182"/>
      <c r="T11" s="182"/>
      <c r="U11" s="182"/>
      <c r="V11" s="188"/>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8"/>
      <c r="CM11" s="181" t="s">
        <v>47</v>
      </c>
    </row>
    <row r="12" spans="1:159" ht="16.5" customHeight="1">
      <c r="A12" s="182"/>
      <c r="B12" s="252" t="s">
        <v>13</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4"/>
      <c r="AB12" s="233" t="s">
        <v>16</v>
      </c>
      <c r="AC12" s="237"/>
      <c r="AD12" s="237"/>
      <c r="AE12" s="237"/>
      <c r="AF12" s="234"/>
      <c r="AG12" s="239"/>
      <c r="AH12" s="240"/>
      <c r="AI12" s="241"/>
      <c r="AJ12" s="237" t="s">
        <v>10</v>
      </c>
      <c r="AK12" s="234"/>
      <c r="AL12" s="239"/>
      <c r="AM12" s="240"/>
      <c r="AN12" s="241"/>
      <c r="AO12" s="233" t="s">
        <v>11</v>
      </c>
      <c r="AP12" s="234"/>
      <c r="AQ12" s="240"/>
      <c r="AR12" s="240"/>
      <c r="AS12" s="240"/>
      <c r="AT12" s="233" t="s">
        <v>12</v>
      </c>
      <c r="AU12" s="234"/>
      <c r="AV12" s="237" t="s">
        <v>14</v>
      </c>
      <c r="AW12" s="237"/>
      <c r="AX12" s="237"/>
      <c r="AY12" s="237"/>
      <c r="AZ12" s="233" t="s">
        <v>16</v>
      </c>
      <c r="BA12" s="237"/>
      <c r="BB12" s="237"/>
      <c r="BC12" s="237"/>
      <c r="BD12" s="237"/>
      <c r="BE12" s="239"/>
      <c r="BF12" s="240"/>
      <c r="BG12" s="241"/>
      <c r="BH12" s="233" t="s">
        <v>10</v>
      </c>
      <c r="BI12" s="234"/>
      <c r="BJ12" s="240"/>
      <c r="BK12" s="240"/>
      <c r="BL12" s="240"/>
      <c r="BM12" s="233" t="s">
        <v>11</v>
      </c>
      <c r="BN12" s="237"/>
      <c r="BO12" s="240"/>
      <c r="BP12" s="240"/>
      <c r="BQ12" s="240"/>
      <c r="BR12" s="233" t="s">
        <v>12</v>
      </c>
      <c r="BS12" s="237"/>
      <c r="BT12" s="237" t="s">
        <v>15</v>
      </c>
      <c r="BU12" s="237"/>
      <c r="BV12" s="237"/>
      <c r="BW12" s="260"/>
    </row>
    <row r="13" spans="1:159" ht="23.25" customHeight="1">
      <c r="A13" s="182"/>
      <c r="B13" s="255"/>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7"/>
      <c r="AB13" s="235"/>
      <c r="AC13" s="238"/>
      <c r="AD13" s="238"/>
      <c r="AE13" s="238"/>
      <c r="AF13" s="236"/>
      <c r="AG13" s="242"/>
      <c r="AH13" s="243"/>
      <c r="AI13" s="244"/>
      <c r="AJ13" s="238"/>
      <c r="AK13" s="236"/>
      <c r="AL13" s="242"/>
      <c r="AM13" s="243"/>
      <c r="AN13" s="244"/>
      <c r="AO13" s="235"/>
      <c r="AP13" s="236"/>
      <c r="AQ13" s="243"/>
      <c r="AR13" s="243"/>
      <c r="AS13" s="243"/>
      <c r="AT13" s="235"/>
      <c r="AU13" s="236"/>
      <c r="AV13" s="238"/>
      <c r="AW13" s="238"/>
      <c r="AX13" s="238"/>
      <c r="AY13" s="238"/>
      <c r="AZ13" s="235"/>
      <c r="BA13" s="238"/>
      <c r="BB13" s="238"/>
      <c r="BC13" s="238"/>
      <c r="BD13" s="238"/>
      <c r="BE13" s="242"/>
      <c r="BF13" s="243"/>
      <c r="BG13" s="244"/>
      <c r="BH13" s="235"/>
      <c r="BI13" s="236"/>
      <c r="BJ13" s="243"/>
      <c r="BK13" s="243"/>
      <c r="BL13" s="243"/>
      <c r="BM13" s="235"/>
      <c r="BN13" s="238"/>
      <c r="BO13" s="243"/>
      <c r="BP13" s="243"/>
      <c r="BQ13" s="243"/>
      <c r="BR13" s="235"/>
      <c r="BS13" s="238"/>
      <c r="BT13" s="238"/>
      <c r="BU13" s="238"/>
      <c r="BV13" s="238"/>
      <c r="BW13" s="261"/>
      <c r="CG13" s="182"/>
      <c r="CK13" s="249">
        <v>1</v>
      </c>
      <c r="CL13" s="250"/>
      <c r="CM13" s="189" t="s">
        <v>48</v>
      </c>
      <c r="CN13" s="189"/>
      <c r="CO13" s="189"/>
      <c r="CP13" s="189"/>
      <c r="CQ13" s="189"/>
      <c r="CR13" s="189"/>
      <c r="CS13" s="189"/>
      <c r="CT13" s="189"/>
      <c r="CU13" s="189"/>
      <c r="CV13" s="189"/>
      <c r="CW13" s="258">
        <f>$AO$22*0.1</f>
        <v>0</v>
      </c>
      <c r="CX13" s="258"/>
      <c r="CY13" s="258"/>
      <c r="CZ13" s="258"/>
      <c r="DA13" s="259"/>
      <c r="DC13" s="249">
        <v>2</v>
      </c>
      <c r="DD13" s="250"/>
      <c r="DE13" s="189" t="s">
        <v>48</v>
      </c>
      <c r="DF13" s="189"/>
      <c r="DG13" s="189"/>
      <c r="DH13" s="189"/>
      <c r="DI13" s="189"/>
      <c r="DJ13" s="189"/>
      <c r="DK13" s="189"/>
      <c r="DL13" s="189"/>
      <c r="DM13" s="189"/>
      <c r="DN13" s="189"/>
      <c r="DO13" s="258">
        <f>AO26*0.1</f>
        <v>0</v>
      </c>
      <c r="DP13" s="258"/>
      <c r="DQ13" s="258"/>
      <c r="DR13" s="258"/>
      <c r="DS13" s="259"/>
      <c r="DU13" s="249">
        <v>3</v>
      </c>
      <c r="DV13" s="250"/>
      <c r="DW13" s="189" t="s">
        <v>48</v>
      </c>
      <c r="DX13" s="189"/>
      <c r="DY13" s="189"/>
      <c r="DZ13" s="189"/>
      <c r="EA13" s="189"/>
      <c r="EB13" s="189"/>
      <c r="EC13" s="189"/>
      <c r="ED13" s="189"/>
      <c r="EE13" s="189"/>
      <c r="EF13" s="189"/>
      <c r="EG13" s="258">
        <f>$AO$30*0.1</f>
        <v>0</v>
      </c>
      <c r="EH13" s="258"/>
      <c r="EI13" s="258"/>
      <c r="EJ13" s="258"/>
      <c r="EK13" s="259"/>
      <c r="EM13" s="249">
        <v>4</v>
      </c>
      <c r="EN13" s="250"/>
      <c r="EO13" s="189" t="s">
        <v>48</v>
      </c>
      <c r="EP13" s="189"/>
      <c r="EQ13" s="189"/>
      <c r="ER13" s="189"/>
      <c r="ES13" s="189"/>
      <c r="ET13" s="189"/>
      <c r="EU13" s="189"/>
      <c r="EV13" s="189"/>
      <c r="EW13" s="189"/>
      <c r="EX13" s="189"/>
      <c r="EY13" s="258">
        <f>$AO$34*0.1</f>
        <v>0</v>
      </c>
      <c r="EZ13" s="258"/>
      <c r="FA13" s="258"/>
      <c r="FB13" s="258"/>
      <c r="FC13" s="259"/>
    </row>
    <row r="14" spans="1:159" ht="36" customHeight="1">
      <c r="A14" s="182"/>
      <c r="B14" s="255" t="s">
        <v>33</v>
      </c>
      <c r="C14" s="256"/>
      <c r="D14" s="256"/>
      <c r="E14" s="256"/>
      <c r="F14" s="256"/>
      <c r="G14" s="256"/>
      <c r="H14" s="256"/>
      <c r="I14" s="256"/>
      <c r="J14" s="256"/>
      <c r="K14" s="256"/>
      <c r="L14" s="256"/>
      <c r="M14" s="256"/>
      <c r="N14" s="256"/>
      <c r="O14" s="257"/>
      <c r="P14" s="282"/>
      <c r="Q14" s="282"/>
      <c r="R14" s="282"/>
      <c r="S14" s="282"/>
      <c r="T14" s="282"/>
      <c r="U14" s="282"/>
      <c r="V14" s="282"/>
      <c r="W14" s="282"/>
      <c r="X14" s="282"/>
      <c r="Y14" s="282"/>
      <c r="Z14" s="282"/>
      <c r="AA14" s="282"/>
      <c r="AB14" s="282"/>
      <c r="AC14" s="282"/>
      <c r="AD14" s="282"/>
      <c r="AE14" s="282"/>
      <c r="AF14" s="282"/>
      <c r="AG14" s="282"/>
      <c r="AH14" s="282"/>
      <c r="AI14" s="287"/>
      <c r="AJ14" s="256" t="s">
        <v>38</v>
      </c>
      <c r="AK14" s="256"/>
      <c r="AL14" s="256"/>
      <c r="AM14" s="256"/>
      <c r="AN14" s="256"/>
      <c r="AO14" s="256"/>
      <c r="AP14" s="256"/>
      <c r="AQ14" s="256"/>
      <c r="AR14" s="256"/>
      <c r="AS14" s="256"/>
      <c r="AT14" s="256"/>
      <c r="AU14" s="276" t="s">
        <v>16</v>
      </c>
      <c r="AV14" s="276"/>
      <c r="AW14" s="276"/>
      <c r="AX14" s="276"/>
      <c r="AY14" s="276"/>
      <c r="AZ14" s="275"/>
      <c r="BA14" s="275"/>
      <c r="BB14" s="275"/>
      <c r="BC14" s="275"/>
      <c r="BD14" s="275"/>
      <c r="BE14" s="276" t="s">
        <v>10</v>
      </c>
      <c r="BF14" s="276"/>
      <c r="BG14" s="276"/>
      <c r="BH14" s="275"/>
      <c r="BI14" s="275"/>
      <c r="BJ14" s="275"/>
      <c r="BK14" s="275"/>
      <c r="BL14" s="275"/>
      <c r="BM14" s="276" t="s">
        <v>11</v>
      </c>
      <c r="BN14" s="277"/>
      <c r="BO14" s="277"/>
      <c r="BP14" s="278"/>
      <c r="BQ14" s="278"/>
      <c r="BR14" s="278"/>
      <c r="BS14" s="278"/>
      <c r="BT14" s="278"/>
      <c r="BU14" s="277" t="s">
        <v>12</v>
      </c>
      <c r="BV14" s="277"/>
      <c r="BW14" s="279"/>
      <c r="CG14" s="182"/>
      <c r="EI14" s="182"/>
      <c r="EJ14" s="182"/>
      <c r="EK14" s="182"/>
      <c r="EL14" s="182"/>
      <c r="EM14" s="182"/>
      <c r="EN14" s="182"/>
      <c r="EO14" s="182"/>
      <c r="EP14" s="182"/>
      <c r="EQ14" s="182"/>
      <c r="ER14" s="182"/>
      <c r="ES14" s="182"/>
      <c r="ET14" s="182"/>
      <c r="EU14" s="182"/>
      <c r="EV14" s="182"/>
      <c r="EW14" s="182"/>
      <c r="EX14" s="182"/>
      <c r="EY14" s="182"/>
      <c r="EZ14" s="182"/>
    </row>
    <row r="15" spans="1:159" ht="15" customHeight="1">
      <c r="A15" s="182"/>
      <c r="B15" s="252" t="s">
        <v>32</v>
      </c>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80" t="s">
        <v>5</v>
      </c>
      <c r="AC15" s="203"/>
      <c r="AD15" s="203"/>
      <c r="AE15" s="203"/>
      <c r="AF15" s="203"/>
      <c r="AG15" s="203"/>
      <c r="AH15" s="203"/>
      <c r="AI15" s="280" t="s">
        <v>3</v>
      </c>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4"/>
      <c r="BG15" s="190"/>
      <c r="BH15" s="191"/>
      <c r="BI15" s="191"/>
      <c r="BJ15" s="191"/>
      <c r="BK15" s="191"/>
      <c r="BL15" s="191"/>
      <c r="BM15" s="191"/>
      <c r="BN15" s="191"/>
      <c r="BO15" s="191"/>
      <c r="BP15" s="191"/>
      <c r="BQ15" s="191"/>
      <c r="BR15" s="191"/>
      <c r="BS15" s="191"/>
      <c r="BT15" s="191"/>
      <c r="BU15" s="191"/>
      <c r="BV15" s="191"/>
      <c r="BW15" s="191"/>
      <c r="CG15" s="182"/>
      <c r="CM15" s="181" t="s">
        <v>49</v>
      </c>
      <c r="EI15" s="182"/>
      <c r="EJ15" s="182"/>
      <c r="EK15" s="182"/>
      <c r="EL15" s="182"/>
      <c r="EM15" s="182"/>
      <c r="EN15" s="182"/>
      <c r="EO15" s="182"/>
      <c r="EP15" s="182"/>
      <c r="EQ15" s="182"/>
      <c r="ER15" s="182"/>
      <c r="ES15" s="182"/>
      <c r="ET15" s="182"/>
      <c r="EU15" s="182"/>
      <c r="EV15" s="182"/>
      <c r="EW15" s="182"/>
      <c r="EX15" s="182"/>
      <c r="EY15" s="182"/>
      <c r="EZ15" s="182"/>
    </row>
    <row r="16" spans="1:159" ht="27.75" customHeight="1">
      <c r="A16" s="182"/>
      <c r="B16" s="255"/>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81"/>
      <c r="AC16" s="282"/>
      <c r="AD16" s="282"/>
      <c r="AE16" s="282"/>
      <c r="AF16" s="282"/>
      <c r="AG16" s="282"/>
      <c r="AH16" s="283"/>
      <c r="AI16" s="284" t="str">
        <f>IF(AB16&lt;&gt;"",VLOOKUP(AB16,計算!$A$65:$B$114,2,0),"")</f>
        <v/>
      </c>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6"/>
      <c r="BP16" s="182"/>
      <c r="BQ16" s="182"/>
      <c r="BR16" s="182"/>
      <c r="BS16" s="182"/>
      <c r="BT16" s="182"/>
      <c r="BU16" s="182"/>
      <c r="BV16" s="182"/>
      <c r="BW16" s="182"/>
      <c r="CG16" s="182"/>
      <c r="EI16" s="182"/>
      <c r="EJ16" s="182"/>
      <c r="EK16" s="182"/>
      <c r="EL16" s="182"/>
      <c r="EM16" s="182"/>
      <c r="EN16" s="182"/>
      <c r="EO16" s="182"/>
      <c r="EP16" s="182"/>
      <c r="EQ16" s="182"/>
      <c r="ER16" s="182"/>
      <c r="ES16" s="182"/>
      <c r="ET16" s="182"/>
      <c r="EU16" s="182"/>
      <c r="EV16" s="182"/>
      <c r="EW16" s="182"/>
      <c r="EX16" s="182"/>
      <c r="EY16" s="182"/>
      <c r="EZ16" s="182"/>
    </row>
    <row r="17" spans="1:160" ht="19.5" customHeight="1">
      <c r="A17" s="182"/>
      <c r="AI17" s="192" t="s">
        <v>98</v>
      </c>
      <c r="BK17" s="182"/>
      <c r="BL17" s="182"/>
      <c r="BM17" s="182"/>
      <c r="BN17" s="182"/>
      <c r="BO17" s="182"/>
      <c r="BP17" s="182"/>
      <c r="BQ17" s="182"/>
      <c r="BR17" s="182"/>
      <c r="BS17" s="182"/>
      <c r="BT17" s="182"/>
      <c r="BU17" s="182"/>
      <c r="BV17" s="182"/>
      <c r="BW17" s="182"/>
      <c r="CG17" s="182"/>
      <c r="CM17" s="181" t="s">
        <v>52</v>
      </c>
      <c r="EI17" s="182"/>
      <c r="EJ17" s="182"/>
      <c r="EK17" s="182"/>
      <c r="EL17" s="182"/>
      <c r="EM17" s="182"/>
      <c r="EN17" s="182"/>
      <c r="EO17" s="182"/>
      <c r="EP17" s="182"/>
      <c r="EQ17" s="182"/>
      <c r="ER17" s="182"/>
      <c r="ES17" s="182"/>
      <c r="ET17" s="182"/>
      <c r="EU17" s="182"/>
      <c r="EV17" s="182"/>
      <c r="EW17" s="182"/>
      <c r="EX17" s="182"/>
      <c r="EY17" s="182"/>
      <c r="EZ17" s="182"/>
    </row>
    <row r="18" spans="1:160" ht="18.75"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CG18" s="182"/>
      <c r="CM18" s="181" t="s">
        <v>53</v>
      </c>
      <c r="EB18" s="182"/>
      <c r="EC18" s="182"/>
      <c r="ED18" s="182"/>
      <c r="EE18" s="182"/>
      <c r="EF18" s="182"/>
      <c r="EG18" s="182"/>
      <c r="EU18" s="182"/>
      <c r="EV18" s="182"/>
      <c r="EW18" s="182"/>
      <c r="EX18" s="182"/>
      <c r="EY18" s="182"/>
      <c r="EZ18" s="182"/>
    </row>
    <row r="19" spans="1:160" ht="18.75" customHeight="1">
      <c r="A19" s="182"/>
      <c r="B19" s="249" t="s">
        <v>34</v>
      </c>
      <c r="C19" s="250"/>
      <c r="D19" s="250"/>
      <c r="E19" s="250"/>
      <c r="F19" s="250"/>
      <c r="G19" s="250"/>
      <c r="H19" s="250"/>
      <c r="I19" s="250"/>
      <c r="J19" s="250"/>
      <c r="K19" s="250"/>
      <c r="L19" s="250"/>
      <c r="M19" s="250"/>
      <c r="N19" s="250"/>
      <c r="O19" s="250"/>
      <c r="P19" s="250"/>
      <c r="Q19" s="250"/>
      <c r="R19" s="251"/>
      <c r="S19" s="181" t="s">
        <v>97</v>
      </c>
      <c r="V19" s="182"/>
      <c r="W19" s="182"/>
      <c r="X19" s="182"/>
      <c r="Y19" s="182"/>
      <c r="Z19" s="182"/>
      <c r="AA19" s="182"/>
      <c r="AB19" s="182"/>
      <c r="AC19" s="182"/>
      <c r="AD19" s="182"/>
      <c r="AE19" s="182"/>
      <c r="AF19" s="182"/>
      <c r="AG19" s="182"/>
      <c r="AH19" s="182"/>
      <c r="AI19" s="182"/>
      <c r="AJ19" s="182"/>
      <c r="AK19" s="182"/>
      <c r="AL19" s="188"/>
      <c r="AM19" s="188"/>
      <c r="AN19" s="188"/>
      <c r="BF19" s="182"/>
      <c r="BG19" s="182"/>
      <c r="BH19" s="188"/>
      <c r="BI19" s="188"/>
      <c r="BJ19" s="188"/>
      <c r="BK19" s="188"/>
      <c r="BL19" s="188"/>
      <c r="BM19" s="188"/>
      <c r="BN19" s="188"/>
      <c r="BO19" s="188"/>
      <c r="BP19" s="188"/>
      <c r="BQ19" s="188"/>
      <c r="BR19" s="188"/>
      <c r="BS19" s="188"/>
      <c r="BT19" s="188"/>
      <c r="BU19" s="188"/>
      <c r="BV19" s="188"/>
      <c r="BW19" s="188"/>
      <c r="CG19" s="182"/>
      <c r="EB19" s="182"/>
      <c r="EC19" s="182"/>
      <c r="ED19" s="182"/>
      <c r="EE19" s="182"/>
      <c r="EF19" s="182"/>
      <c r="EG19" s="182"/>
    </row>
    <row r="20" spans="1:160" ht="13.5" customHeight="1">
      <c r="A20" s="182"/>
      <c r="B20" s="252" t="s">
        <v>35</v>
      </c>
      <c r="C20" s="253"/>
      <c r="D20" s="253"/>
      <c r="E20" s="253"/>
      <c r="F20" s="253"/>
      <c r="G20" s="253"/>
      <c r="H20" s="253"/>
      <c r="I20" s="253"/>
      <c r="J20" s="253"/>
      <c r="K20" s="253"/>
      <c r="L20" s="253"/>
      <c r="M20" s="253"/>
      <c r="N20" s="253"/>
      <c r="O20" s="253"/>
      <c r="P20" s="253"/>
      <c r="Q20" s="253"/>
      <c r="R20" s="253"/>
      <c r="S20" s="253"/>
      <c r="T20" s="253"/>
      <c r="U20" s="254"/>
      <c r="V20" s="265" t="s">
        <v>36</v>
      </c>
      <c r="W20" s="253"/>
      <c r="X20" s="253"/>
      <c r="Y20" s="253"/>
      <c r="Z20" s="253"/>
      <c r="AA20" s="253"/>
      <c r="AB20" s="253"/>
      <c r="AC20" s="253"/>
      <c r="AD20" s="253"/>
      <c r="AE20" s="253"/>
      <c r="AF20" s="253"/>
      <c r="AG20" s="253"/>
      <c r="AH20" s="253"/>
      <c r="AI20" s="253"/>
      <c r="AJ20" s="253"/>
      <c r="AK20" s="253"/>
      <c r="AL20" s="253"/>
      <c r="AM20" s="253"/>
      <c r="AN20" s="254"/>
      <c r="AO20" s="267" t="s">
        <v>41</v>
      </c>
      <c r="AP20" s="253"/>
      <c r="AQ20" s="253"/>
      <c r="AR20" s="253"/>
      <c r="AS20" s="253"/>
      <c r="AT20" s="253"/>
      <c r="AU20" s="253"/>
      <c r="AV20" s="253"/>
      <c r="AW20" s="253"/>
      <c r="AX20" s="253"/>
      <c r="AY20" s="253"/>
      <c r="AZ20" s="253"/>
      <c r="BA20" s="253"/>
      <c r="BB20" s="253"/>
      <c r="BC20" s="253"/>
      <c r="BD20" s="253"/>
      <c r="BE20" s="253"/>
      <c r="BF20" s="253"/>
      <c r="BG20" s="254"/>
      <c r="BH20" s="265" t="s">
        <v>44</v>
      </c>
      <c r="BI20" s="213"/>
      <c r="BJ20" s="213"/>
      <c r="BK20" s="213"/>
      <c r="BL20" s="213"/>
      <c r="BM20" s="213"/>
      <c r="BN20" s="213"/>
      <c r="BO20" s="213"/>
      <c r="BP20" s="213"/>
      <c r="BQ20" s="213"/>
      <c r="BR20" s="213"/>
      <c r="BS20" s="213"/>
      <c r="BT20" s="213"/>
      <c r="BU20" s="213"/>
      <c r="BV20" s="213"/>
      <c r="BW20" s="271"/>
      <c r="CG20" s="182"/>
      <c r="CN20" s="252">
        <v>1</v>
      </c>
      <c r="CO20" s="253"/>
      <c r="CP20" s="191"/>
      <c r="CQ20" s="191"/>
      <c r="CR20" s="191"/>
      <c r="CS20" s="191"/>
      <c r="CT20" s="253" t="s">
        <v>30</v>
      </c>
      <c r="CU20" s="253"/>
      <c r="CV20" s="288" t="e">
        <f>$AI$16*0.01*(($AI$16-$AO$22)/($AI$16*0.1))</f>
        <v>#VALUE!</v>
      </c>
      <c r="CW20" s="288"/>
      <c r="CX20" s="288"/>
      <c r="CY20" s="288"/>
      <c r="CZ20" s="288"/>
      <c r="DA20" s="288"/>
      <c r="DB20" s="288"/>
      <c r="DC20" s="288"/>
      <c r="DD20" s="288"/>
      <c r="DE20" s="288"/>
      <c r="DF20" s="191"/>
      <c r="DG20" s="191"/>
      <c r="DH20" s="191"/>
      <c r="DI20" s="191"/>
      <c r="DJ20" s="253" t="s">
        <v>50</v>
      </c>
      <c r="DK20" s="253"/>
      <c r="DL20" s="288" t="e">
        <f>ROUND(($AI$16-($AO$22+$CV$20))/$AO$22,2)</f>
        <v>#VALUE!</v>
      </c>
      <c r="DM20" s="288"/>
      <c r="DN20" s="288"/>
      <c r="DO20" s="288"/>
      <c r="DP20" s="288"/>
      <c r="DQ20" s="288"/>
      <c r="DR20" s="288"/>
      <c r="DS20" s="288"/>
      <c r="DT20" s="288"/>
      <c r="DU20" s="290"/>
      <c r="DW20" s="252">
        <v>3</v>
      </c>
      <c r="DX20" s="253"/>
      <c r="DY20" s="191"/>
      <c r="DZ20" s="191"/>
      <c r="EA20" s="191"/>
      <c r="EB20" s="191"/>
      <c r="EC20" s="253" t="s">
        <v>30</v>
      </c>
      <c r="ED20" s="253"/>
      <c r="EE20" s="288" t="e">
        <f>$AI$16*0.01*(($AI$16-$AO$30)/($AI$16*0.1))</f>
        <v>#VALUE!</v>
      </c>
      <c r="EF20" s="288"/>
      <c r="EG20" s="288"/>
      <c r="EH20" s="288"/>
      <c r="EI20" s="288"/>
      <c r="EJ20" s="288"/>
      <c r="EK20" s="288"/>
      <c r="EL20" s="288"/>
      <c r="EM20" s="288"/>
      <c r="EN20" s="288"/>
      <c r="EO20" s="191"/>
      <c r="EP20" s="191"/>
      <c r="EQ20" s="191"/>
      <c r="ER20" s="191"/>
      <c r="ES20" s="253" t="s">
        <v>50</v>
      </c>
      <c r="ET20" s="253"/>
      <c r="EU20" s="288" t="e">
        <f>ROUND(($AI$16-($AO$30+$EE$20))/$AO$30,2)</f>
        <v>#VALUE!</v>
      </c>
      <c r="EV20" s="288"/>
      <c r="EW20" s="288"/>
      <c r="EX20" s="288"/>
      <c r="EY20" s="288"/>
      <c r="EZ20" s="288"/>
      <c r="FA20" s="288"/>
      <c r="FB20" s="288"/>
      <c r="FC20" s="288"/>
      <c r="FD20" s="290"/>
    </row>
    <row r="21" spans="1:160" ht="13.5" customHeight="1">
      <c r="A21" s="182"/>
      <c r="B21" s="262"/>
      <c r="C21" s="263"/>
      <c r="D21" s="263"/>
      <c r="E21" s="263"/>
      <c r="F21" s="263"/>
      <c r="G21" s="263"/>
      <c r="H21" s="263"/>
      <c r="I21" s="263"/>
      <c r="J21" s="263"/>
      <c r="K21" s="263"/>
      <c r="L21" s="263"/>
      <c r="M21" s="263"/>
      <c r="N21" s="263"/>
      <c r="O21" s="263"/>
      <c r="P21" s="263"/>
      <c r="Q21" s="263"/>
      <c r="R21" s="263"/>
      <c r="S21" s="263"/>
      <c r="T21" s="263"/>
      <c r="U21" s="264"/>
      <c r="V21" s="266"/>
      <c r="W21" s="263"/>
      <c r="X21" s="263"/>
      <c r="Y21" s="263"/>
      <c r="Z21" s="263"/>
      <c r="AA21" s="263"/>
      <c r="AB21" s="263"/>
      <c r="AC21" s="263"/>
      <c r="AD21" s="263"/>
      <c r="AE21" s="263"/>
      <c r="AF21" s="263"/>
      <c r="AG21" s="263"/>
      <c r="AH21" s="263"/>
      <c r="AI21" s="263"/>
      <c r="AJ21" s="263"/>
      <c r="AK21" s="263"/>
      <c r="AL21" s="263"/>
      <c r="AM21" s="263"/>
      <c r="AN21" s="264"/>
      <c r="AO21" s="268"/>
      <c r="AP21" s="269"/>
      <c r="AQ21" s="269"/>
      <c r="AR21" s="269"/>
      <c r="AS21" s="269"/>
      <c r="AT21" s="269"/>
      <c r="AU21" s="269"/>
      <c r="AV21" s="269"/>
      <c r="AW21" s="269"/>
      <c r="AX21" s="269"/>
      <c r="AY21" s="269"/>
      <c r="AZ21" s="269"/>
      <c r="BA21" s="269"/>
      <c r="BB21" s="269"/>
      <c r="BC21" s="269"/>
      <c r="BD21" s="269"/>
      <c r="BE21" s="269"/>
      <c r="BF21" s="269"/>
      <c r="BG21" s="270"/>
      <c r="BH21" s="272"/>
      <c r="BI21" s="273"/>
      <c r="BJ21" s="273"/>
      <c r="BK21" s="273"/>
      <c r="BL21" s="273"/>
      <c r="BM21" s="273"/>
      <c r="BN21" s="273"/>
      <c r="BO21" s="273"/>
      <c r="BP21" s="273"/>
      <c r="BQ21" s="273"/>
      <c r="BR21" s="273"/>
      <c r="BS21" s="273"/>
      <c r="BT21" s="273"/>
      <c r="BU21" s="273"/>
      <c r="BV21" s="273"/>
      <c r="BW21" s="274"/>
      <c r="CG21" s="182"/>
      <c r="CN21" s="193"/>
      <c r="CO21" s="182"/>
      <c r="CP21" s="182"/>
      <c r="CQ21" s="182"/>
      <c r="CR21" s="182"/>
      <c r="CS21" s="182"/>
      <c r="CT21" s="263"/>
      <c r="CU21" s="263"/>
      <c r="CV21" s="289"/>
      <c r="CW21" s="289"/>
      <c r="CX21" s="289"/>
      <c r="CY21" s="289"/>
      <c r="CZ21" s="289"/>
      <c r="DA21" s="289"/>
      <c r="DB21" s="289"/>
      <c r="DC21" s="289"/>
      <c r="DD21" s="289"/>
      <c r="DE21" s="289"/>
      <c r="DF21" s="182"/>
      <c r="DG21" s="182"/>
      <c r="DH21" s="182"/>
      <c r="DI21" s="182"/>
      <c r="DJ21" s="263"/>
      <c r="DK21" s="263"/>
      <c r="DL21" s="289"/>
      <c r="DM21" s="289"/>
      <c r="DN21" s="289"/>
      <c r="DO21" s="289"/>
      <c r="DP21" s="289"/>
      <c r="DQ21" s="289"/>
      <c r="DR21" s="289"/>
      <c r="DS21" s="289"/>
      <c r="DT21" s="289"/>
      <c r="DU21" s="291"/>
      <c r="DW21" s="193"/>
      <c r="DX21" s="182"/>
      <c r="DY21" s="182"/>
      <c r="DZ21" s="182"/>
      <c r="EA21" s="182"/>
      <c r="EB21" s="182"/>
      <c r="EC21" s="263"/>
      <c r="ED21" s="263"/>
      <c r="EE21" s="289"/>
      <c r="EF21" s="289"/>
      <c r="EG21" s="289"/>
      <c r="EH21" s="289"/>
      <c r="EI21" s="289"/>
      <c r="EJ21" s="289"/>
      <c r="EK21" s="289"/>
      <c r="EL21" s="289"/>
      <c r="EM21" s="289"/>
      <c r="EN21" s="289"/>
      <c r="EO21" s="182"/>
      <c r="EP21" s="182"/>
      <c r="EQ21" s="182"/>
      <c r="ER21" s="182"/>
      <c r="ES21" s="263"/>
      <c r="ET21" s="263"/>
      <c r="EU21" s="289"/>
      <c r="EV21" s="289"/>
      <c r="EW21" s="289"/>
      <c r="EX21" s="289"/>
      <c r="EY21" s="289"/>
      <c r="EZ21" s="289"/>
      <c r="FA21" s="289"/>
      <c r="FB21" s="289"/>
      <c r="FC21" s="289"/>
      <c r="FD21" s="291"/>
    </row>
    <row r="22" spans="1:160" ht="18" customHeight="1">
      <c r="A22" s="182"/>
      <c r="B22" s="292" t="s">
        <v>6</v>
      </c>
      <c r="C22" s="293"/>
      <c r="D22" s="293"/>
      <c r="E22" s="293" t="s">
        <v>16</v>
      </c>
      <c r="F22" s="293"/>
      <c r="G22" s="293"/>
      <c r="H22" s="293"/>
      <c r="I22" s="295"/>
      <c r="J22" s="296"/>
      <c r="K22" s="297"/>
      <c r="L22" s="298"/>
      <c r="M22" s="299" t="s">
        <v>10</v>
      </c>
      <c r="N22" s="293"/>
      <c r="O22" s="295"/>
      <c r="P22" s="296"/>
      <c r="Q22" s="297"/>
      <c r="R22" s="298"/>
      <c r="S22" s="299" t="s">
        <v>11</v>
      </c>
      <c r="T22" s="293"/>
      <c r="U22" s="295"/>
      <c r="V22" s="299" t="s">
        <v>17</v>
      </c>
      <c r="W22" s="293"/>
      <c r="X22" s="295"/>
      <c r="Y22" s="296"/>
      <c r="Z22" s="297"/>
      <c r="AA22" s="297"/>
      <c r="AB22" s="298"/>
      <c r="AC22" s="299" t="s">
        <v>4</v>
      </c>
      <c r="AD22" s="293"/>
      <c r="AE22" s="293"/>
      <c r="AF22" s="295"/>
      <c r="AG22" s="296"/>
      <c r="AH22" s="297"/>
      <c r="AI22" s="297"/>
      <c r="AJ22" s="298"/>
      <c r="AK22" s="299" t="s">
        <v>18</v>
      </c>
      <c r="AL22" s="293"/>
      <c r="AM22" s="293"/>
      <c r="AN22" s="295"/>
      <c r="AO22" s="306"/>
      <c r="AP22" s="307"/>
      <c r="AQ22" s="307"/>
      <c r="AR22" s="307"/>
      <c r="AS22" s="307"/>
      <c r="AT22" s="307"/>
      <c r="AU22" s="307"/>
      <c r="AV22" s="307"/>
      <c r="AW22" s="307"/>
      <c r="AX22" s="307"/>
      <c r="AY22" s="307"/>
      <c r="AZ22" s="307"/>
      <c r="BA22" s="307"/>
      <c r="BB22" s="307"/>
      <c r="BC22" s="307"/>
      <c r="BD22" s="307"/>
      <c r="BE22" s="293" t="s">
        <v>7</v>
      </c>
      <c r="BF22" s="293"/>
      <c r="BG22" s="295"/>
      <c r="BH22" s="300" t="str">
        <f>IF(AO22&lt;&gt;"",$FB$38,"")</f>
        <v/>
      </c>
      <c r="BI22" s="301"/>
      <c r="BJ22" s="301"/>
      <c r="BK22" s="301"/>
      <c r="BL22" s="301"/>
      <c r="BM22" s="301"/>
      <c r="BN22" s="301"/>
      <c r="BO22" s="301"/>
      <c r="BP22" s="301"/>
      <c r="BQ22" s="301"/>
      <c r="BR22" s="301"/>
      <c r="BS22" s="301"/>
      <c r="BT22" s="301"/>
      <c r="BU22" s="293" t="s">
        <v>7</v>
      </c>
      <c r="BV22" s="293"/>
      <c r="BW22" s="304"/>
      <c r="BX22" s="194"/>
      <c r="BY22" s="195"/>
      <c r="BZ22" s="195"/>
      <c r="CA22" s="195"/>
      <c r="CB22" s="195"/>
      <c r="CC22" s="195"/>
      <c r="CD22" s="195"/>
      <c r="CE22" s="195"/>
      <c r="CF22" s="195"/>
      <c r="CG22" s="182"/>
      <c r="CM22" s="182"/>
      <c r="CN22" s="193"/>
      <c r="CO22" s="182"/>
      <c r="CP22" s="182"/>
      <c r="CQ22" s="182"/>
      <c r="CR22" s="182"/>
      <c r="CS22" s="182"/>
      <c r="CT22" s="182"/>
      <c r="CU22" s="182"/>
      <c r="CV22" s="182"/>
      <c r="CW22" s="182"/>
      <c r="CX22" s="182"/>
      <c r="CY22" s="182"/>
      <c r="CZ22" s="182"/>
      <c r="DA22" s="182"/>
      <c r="DB22" s="182"/>
      <c r="DC22" s="182"/>
      <c r="DD22" s="182"/>
      <c r="DE22" s="182"/>
      <c r="DF22" s="182"/>
      <c r="DG22" s="182"/>
      <c r="DH22" s="182"/>
      <c r="DI22" s="182"/>
      <c r="DJ22" s="182"/>
      <c r="DK22" s="182"/>
      <c r="DL22" s="182"/>
      <c r="DM22" s="182"/>
      <c r="DN22" s="182"/>
      <c r="DO22" s="182"/>
      <c r="DP22" s="182"/>
      <c r="DQ22" s="182"/>
      <c r="DR22" s="182"/>
      <c r="DS22" s="182"/>
      <c r="DT22" s="182"/>
      <c r="DU22" s="196"/>
      <c r="DW22" s="193"/>
      <c r="DX22" s="182"/>
      <c r="DY22" s="182"/>
      <c r="DZ22" s="182"/>
      <c r="EA22" s="182"/>
      <c r="EB22" s="182"/>
      <c r="EC22" s="182"/>
      <c r="ED22" s="182"/>
      <c r="EE22" s="182"/>
      <c r="EF22" s="182"/>
      <c r="EG22" s="182"/>
      <c r="EH22" s="182"/>
      <c r="EI22" s="182"/>
      <c r="EJ22" s="182"/>
      <c r="EK22" s="182"/>
      <c r="EL22" s="182"/>
      <c r="EM22" s="182"/>
      <c r="EN22" s="182"/>
      <c r="EO22" s="182"/>
      <c r="EP22" s="182"/>
      <c r="EQ22" s="182"/>
      <c r="ER22" s="182"/>
      <c r="ES22" s="182"/>
      <c r="ET22" s="182"/>
      <c r="EU22" s="182"/>
      <c r="EV22" s="182"/>
      <c r="EW22" s="182"/>
      <c r="EX22" s="182"/>
      <c r="EY22" s="182"/>
      <c r="EZ22" s="182"/>
      <c r="FA22" s="182"/>
      <c r="FB22" s="182"/>
      <c r="FC22" s="182"/>
      <c r="FD22" s="196"/>
    </row>
    <row r="23" spans="1:160" ht="18" customHeight="1">
      <c r="A23" s="182"/>
      <c r="B23" s="294"/>
      <c r="C23" s="238"/>
      <c r="D23" s="238"/>
      <c r="E23" s="238"/>
      <c r="F23" s="238"/>
      <c r="G23" s="238"/>
      <c r="H23" s="238"/>
      <c r="I23" s="236"/>
      <c r="J23" s="242"/>
      <c r="K23" s="243"/>
      <c r="L23" s="244"/>
      <c r="M23" s="235"/>
      <c r="N23" s="238"/>
      <c r="O23" s="236"/>
      <c r="P23" s="242"/>
      <c r="Q23" s="243"/>
      <c r="R23" s="244"/>
      <c r="S23" s="235"/>
      <c r="T23" s="238"/>
      <c r="U23" s="236"/>
      <c r="V23" s="235"/>
      <c r="W23" s="238"/>
      <c r="X23" s="236"/>
      <c r="Y23" s="242"/>
      <c r="Z23" s="243"/>
      <c r="AA23" s="243"/>
      <c r="AB23" s="244"/>
      <c r="AC23" s="235"/>
      <c r="AD23" s="238"/>
      <c r="AE23" s="238"/>
      <c r="AF23" s="236"/>
      <c r="AG23" s="242"/>
      <c r="AH23" s="243"/>
      <c r="AI23" s="243"/>
      <c r="AJ23" s="244"/>
      <c r="AK23" s="235"/>
      <c r="AL23" s="238"/>
      <c r="AM23" s="238"/>
      <c r="AN23" s="236"/>
      <c r="AO23" s="308"/>
      <c r="AP23" s="309"/>
      <c r="AQ23" s="309"/>
      <c r="AR23" s="309"/>
      <c r="AS23" s="309"/>
      <c r="AT23" s="309"/>
      <c r="AU23" s="309"/>
      <c r="AV23" s="309"/>
      <c r="AW23" s="309"/>
      <c r="AX23" s="309"/>
      <c r="AY23" s="309"/>
      <c r="AZ23" s="309"/>
      <c r="BA23" s="309"/>
      <c r="BB23" s="309"/>
      <c r="BC23" s="309"/>
      <c r="BD23" s="309"/>
      <c r="BE23" s="238"/>
      <c r="BF23" s="238"/>
      <c r="BG23" s="236"/>
      <c r="BH23" s="302"/>
      <c r="BI23" s="303"/>
      <c r="BJ23" s="303"/>
      <c r="BK23" s="303"/>
      <c r="BL23" s="303"/>
      <c r="BM23" s="303"/>
      <c r="BN23" s="303"/>
      <c r="BO23" s="303"/>
      <c r="BP23" s="303"/>
      <c r="BQ23" s="303"/>
      <c r="BR23" s="303"/>
      <c r="BS23" s="303"/>
      <c r="BT23" s="303"/>
      <c r="BU23" s="238"/>
      <c r="BV23" s="238"/>
      <c r="BW23" s="261"/>
      <c r="CG23" s="182"/>
      <c r="CL23" s="182"/>
      <c r="CN23" s="262" t="s">
        <v>51</v>
      </c>
      <c r="CO23" s="263"/>
      <c r="CP23" s="263"/>
      <c r="CQ23" s="263"/>
      <c r="CR23" s="263"/>
      <c r="CS23" s="263"/>
      <c r="CT23" s="263"/>
      <c r="CU23" s="263"/>
      <c r="CV23" s="263"/>
      <c r="CW23" s="182"/>
      <c r="CX23" s="182"/>
      <c r="CY23" s="289" t="e">
        <f>$AO$22*$DL$20</f>
        <v>#VALUE!</v>
      </c>
      <c r="CZ23" s="289"/>
      <c r="DA23" s="289"/>
      <c r="DB23" s="289"/>
      <c r="DC23" s="289"/>
      <c r="DD23" s="289"/>
      <c r="DE23" s="289"/>
      <c r="DF23" s="289"/>
      <c r="DG23" s="289"/>
      <c r="DH23" s="289"/>
      <c r="DI23" s="289"/>
      <c r="DJ23" s="289"/>
      <c r="DK23" s="289"/>
      <c r="DL23" s="289"/>
      <c r="DM23" s="289"/>
      <c r="DN23" s="289"/>
      <c r="DO23" s="289"/>
      <c r="DP23" s="289"/>
      <c r="DQ23" s="289"/>
      <c r="DR23" s="289"/>
      <c r="DS23" s="182"/>
      <c r="DT23" s="182"/>
      <c r="DU23" s="196"/>
      <c r="DW23" s="262" t="s">
        <v>51</v>
      </c>
      <c r="DX23" s="263"/>
      <c r="DY23" s="263"/>
      <c r="DZ23" s="263"/>
      <c r="EA23" s="263"/>
      <c r="EB23" s="263"/>
      <c r="EC23" s="263"/>
      <c r="ED23" s="263"/>
      <c r="EE23" s="263"/>
      <c r="EF23" s="182"/>
      <c r="EG23" s="182"/>
      <c r="EH23" s="289" t="e">
        <f>$AO$30*$EU$20</f>
        <v>#VALUE!</v>
      </c>
      <c r="EI23" s="289"/>
      <c r="EJ23" s="289"/>
      <c r="EK23" s="289"/>
      <c r="EL23" s="289"/>
      <c r="EM23" s="289"/>
      <c r="EN23" s="289"/>
      <c r="EO23" s="289"/>
      <c r="EP23" s="289"/>
      <c r="EQ23" s="289"/>
      <c r="ER23" s="289"/>
      <c r="ES23" s="289"/>
      <c r="ET23" s="289"/>
      <c r="EU23" s="289"/>
      <c r="EV23" s="289"/>
      <c r="EW23" s="289"/>
      <c r="EX23" s="289"/>
      <c r="EY23" s="289"/>
      <c r="EZ23" s="289"/>
      <c r="FA23" s="289"/>
      <c r="FB23" s="182"/>
      <c r="FC23" s="182"/>
      <c r="FD23" s="196"/>
    </row>
    <row r="24" spans="1:160" ht="13.5" customHeight="1">
      <c r="A24" s="182"/>
      <c r="B24" s="252" t="s">
        <v>35</v>
      </c>
      <c r="C24" s="253"/>
      <c r="D24" s="253"/>
      <c r="E24" s="253"/>
      <c r="F24" s="253"/>
      <c r="G24" s="253"/>
      <c r="H24" s="253"/>
      <c r="I24" s="253"/>
      <c r="J24" s="253"/>
      <c r="K24" s="253"/>
      <c r="L24" s="253"/>
      <c r="M24" s="253"/>
      <c r="N24" s="253"/>
      <c r="O24" s="253"/>
      <c r="P24" s="253"/>
      <c r="Q24" s="253"/>
      <c r="R24" s="253"/>
      <c r="S24" s="253"/>
      <c r="T24" s="253"/>
      <c r="U24" s="254"/>
      <c r="V24" s="265" t="s">
        <v>37</v>
      </c>
      <c r="W24" s="253"/>
      <c r="X24" s="253"/>
      <c r="Y24" s="253"/>
      <c r="Z24" s="253"/>
      <c r="AA24" s="253"/>
      <c r="AB24" s="253"/>
      <c r="AC24" s="253"/>
      <c r="AD24" s="253"/>
      <c r="AE24" s="253"/>
      <c r="AF24" s="253"/>
      <c r="AG24" s="253"/>
      <c r="AH24" s="253"/>
      <c r="AI24" s="253"/>
      <c r="AJ24" s="253"/>
      <c r="AK24" s="253"/>
      <c r="AL24" s="253"/>
      <c r="AM24" s="253"/>
      <c r="AN24" s="254"/>
      <c r="AO24" s="267" t="s">
        <v>41</v>
      </c>
      <c r="AP24" s="253"/>
      <c r="AQ24" s="253"/>
      <c r="AR24" s="253"/>
      <c r="AS24" s="253"/>
      <c r="AT24" s="253"/>
      <c r="AU24" s="253"/>
      <c r="AV24" s="253"/>
      <c r="AW24" s="253"/>
      <c r="AX24" s="253"/>
      <c r="AY24" s="253"/>
      <c r="AZ24" s="253"/>
      <c r="BA24" s="253"/>
      <c r="BB24" s="253"/>
      <c r="BC24" s="253"/>
      <c r="BD24" s="253"/>
      <c r="BE24" s="253"/>
      <c r="BF24" s="253"/>
      <c r="BG24" s="254"/>
      <c r="BH24" s="316" t="s">
        <v>44</v>
      </c>
      <c r="BI24" s="317"/>
      <c r="BJ24" s="317"/>
      <c r="BK24" s="317"/>
      <c r="BL24" s="317"/>
      <c r="BM24" s="317"/>
      <c r="BN24" s="317"/>
      <c r="BO24" s="317"/>
      <c r="BP24" s="317"/>
      <c r="BQ24" s="317"/>
      <c r="BR24" s="317"/>
      <c r="BS24" s="317"/>
      <c r="BT24" s="317"/>
      <c r="BU24" s="317"/>
      <c r="BV24" s="317"/>
      <c r="BW24" s="318"/>
      <c r="CN24" s="255"/>
      <c r="CO24" s="256"/>
      <c r="CP24" s="256"/>
      <c r="CQ24" s="256"/>
      <c r="CR24" s="256"/>
      <c r="CS24" s="256"/>
      <c r="CT24" s="256"/>
      <c r="CU24" s="256"/>
      <c r="CV24" s="256"/>
      <c r="CW24" s="188"/>
      <c r="CX24" s="188"/>
      <c r="CY24" s="305"/>
      <c r="CZ24" s="305"/>
      <c r="DA24" s="305"/>
      <c r="DB24" s="305"/>
      <c r="DC24" s="305"/>
      <c r="DD24" s="305"/>
      <c r="DE24" s="305"/>
      <c r="DF24" s="305"/>
      <c r="DG24" s="305"/>
      <c r="DH24" s="305"/>
      <c r="DI24" s="305"/>
      <c r="DJ24" s="305"/>
      <c r="DK24" s="305"/>
      <c r="DL24" s="305"/>
      <c r="DM24" s="305"/>
      <c r="DN24" s="305"/>
      <c r="DO24" s="305"/>
      <c r="DP24" s="305"/>
      <c r="DQ24" s="305"/>
      <c r="DR24" s="305"/>
      <c r="DS24" s="188"/>
      <c r="DT24" s="188"/>
      <c r="DU24" s="197"/>
      <c r="DW24" s="255"/>
      <c r="DX24" s="256"/>
      <c r="DY24" s="256"/>
      <c r="DZ24" s="256"/>
      <c r="EA24" s="256"/>
      <c r="EB24" s="256"/>
      <c r="EC24" s="256"/>
      <c r="ED24" s="256"/>
      <c r="EE24" s="256"/>
      <c r="EF24" s="188"/>
      <c r="EG24" s="188"/>
      <c r="EH24" s="305"/>
      <c r="EI24" s="305"/>
      <c r="EJ24" s="305"/>
      <c r="EK24" s="305"/>
      <c r="EL24" s="305"/>
      <c r="EM24" s="305"/>
      <c r="EN24" s="305"/>
      <c r="EO24" s="305"/>
      <c r="EP24" s="305"/>
      <c r="EQ24" s="305"/>
      <c r="ER24" s="305"/>
      <c r="ES24" s="305"/>
      <c r="ET24" s="305"/>
      <c r="EU24" s="305"/>
      <c r="EV24" s="305"/>
      <c r="EW24" s="305"/>
      <c r="EX24" s="305"/>
      <c r="EY24" s="305"/>
      <c r="EZ24" s="305"/>
      <c r="FA24" s="305"/>
      <c r="FB24" s="188"/>
      <c r="FC24" s="188"/>
      <c r="FD24" s="197"/>
    </row>
    <row r="25" spans="1:160" ht="13.5" customHeight="1">
      <c r="A25" s="182"/>
      <c r="B25" s="262"/>
      <c r="C25" s="263"/>
      <c r="D25" s="263"/>
      <c r="E25" s="263"/>
      <c r="F25" s="263"/>
      <c r="G25" s="263"/>
      <c r="H25" s="263"/>
      <c r="I25" s="263"/>
      <c r="J25" s="263"/>
      <c r="K25" s="263"/>
      <c r="L25" s="263"/>
      <c r="M25" s="263"/>
      <c r="N25" s="263"/>
      <c r="O25" s="263"/>
      <c r="P25" s="263"/>
      <c r="Q25" s="263"/>
      <c r="R25" s="263"/>
      <c r="S25" s="263"/>
      <c r="T25" s="263"/>
      <c r="U25" s="264"/>
      <c r="V25" s="268"/>
      <c r="W25" s="269"/>
      <c r="X25" s="269"/>
      <c r="Y25" s="269"/>
      <c r="Z25" s="269"/>
      <c r="AA25" s="269"/>
      <c r="AB25" s="269"/>
      <c r="AC25" s="269"/>
      <c r="AD25" s="269"/>
      <c r="AE25" s="269"/>
      <c r="AF25" s="269"/>
      <c r="AG25" s="269"/>
      <c r="AH25" s="269"/>
      <c r="AI25" s="269"/>
      <c r="AJ25" s="269"/>
      <c r="AK25" s="269"/>
      <c r="AL25" s="269"/>
      <c r="AM25" s="269"/>
      <c r="AN25" s="270"/>
      <c r="AO25" s="268"/>
      <c r="AP25" s="269"/>
      <c r="AQ25" s="269"/>
      <c r="AR25" s="269"/>
      <c r="AS25" s="269"/>
      <c r="AT25" s="269"/>
      <c r="AU25" s="269"/>
      <c r="AV25" s="269"/>
      <c r="AW25" s="269"/>
      <c r="AX25" s="269"/>
      <c r="AY25" s="269"/>
      <c r="AZ25" s="269"/>
      <c r="BA25" s="269"/>
      <c r="BB25" s="269"/>
      <c r="BC25" s="269"/>
      <c r="BD25" s="269"/>
      <c r="BE25" s="269"/>
      <c r="BF25" s="269"/>
      <c r="BG25" s="270"/>
      <c r="BH25" s="272"/>
      <c r="BI25" s="273"/>
      <c r="BJ25" s="273"/>
      <c r="BK25" s="273"/>
      <c r="BL25" s="273"/>
      <c r="BM25" s="273"/>
      <c r="BN25" s="273"/>
      <c r="BO25" s="273"/>
      <c r="BP25" s="273"/>
      <c r="BQ25" s="273"/>
      <c r="BR25" s="273"/>
      <c r="BS25" s="273"/>
      <c r="BT25" s="273"/>
      <c r="BU25" s="273"/>
      <c r="BV25" s="273"/>
      <c r="BW25" s="274"/>
    </row>
    <row r="26" spans="1:160" ht="18" customHeight="1">
      <c r="A26" s="182"/>
      <c r="B26" s="292" t="s">
        <v>29</v>
      </c>
      <c r="C26" s="293"/>
      <c r="D26" s="293"/>
      <c r="E26" s="293" t="s">
        <v>16</v>
      </c>
      <c r="F26" s="293"/>
      <c r="G26" s="293"/>
      <c r="H26" s="293"/>
      <c r="I26" s="295"/>
      <c r="J26" s="296"/>
      <c r="K26" s="297"/>
      <c r="L26" s="298"/>
      <c r="M26" s="299" t="s">
        <v>10</v>
      </c>
      <c r="N26" s="293"/>
      <c r="O26" s="295"/>
      <c r="P26" s="296"/>
      <c r="Q26" s="297"/>
      <c r="R26" s="298"/>
      <c r="S26" s="299" t="s">
        <v>11</v>
      </c>
      <c r="T26" s="293"/>
      <c r="U26" s="295"/>
      <c r="V26" s="310" t="s">
        <v>17</v>
      </c>
      <c r="W26" s="311"/>
      <c r="X26" s="312"/>
      <c r="Y26" s="314"/>
      <c r="Z26" s="314"/>
      <c r="AA26" s="314"/>
      <c r="AB26" s="314"/>
      <c r="AC26" s="310" t="s">
        <v>4</v>
      </c>
      <c r="AD26" s="311"/>
      <c r="AE26" s="311"/>
      <c r="AF26" s="312"/>
      <c r="AG26" s="313"/>
      <c r="AH26" s="314"/>
      <c r="AI26" s="314"/>
      <c r="AJ26" s="315"/>
      <c r="AK26" s="311" t="s">
        <v>18</v>
      </c>
      <c r="AL26" s="311"/>
      <c r="AM26" s="311"/>
      <c r="AN26" s="312"/>
      <c r="AO26" s="306"/>
      <c r="AP26" s="307"/>
      <c r="AQ26" s="307"/>
      <c r="AR26" s="307"/>
      <c r="AS26" s="307"/>
      <c r="AT26" s="307"/>
      <c r="AU26" s="307"/>
      <c r="AV26" s="307"/>
      <c r="AW26" s="307"/>
      <c r="AX26" s="307"/>
      <c r="AY26" s="307"/>
      <c r="AZ26" s="307"/>
      <c r="BA26" s="307"/>
      <c r="BB26" s="307"/>
      <c r="BC26" s="307"/>
      <c r="BD26" s="307"/>
      <c r="BE26" s="311" t="s">
        <v>7</v>
      </c>
      <c r="BF26" s="311"/>
      <c r="BG26" s="312"/>
      <c r="BH26" s="300" t="str">
        <f>IF(AO26&lt;&gt;"",$FB$41,"")</f>
        <v/>
      </c>
      <c r="BI26" s="301"/>
      <c r="BJ26" s="301"/>
      <c r="BK26" s="301"/>
      <c r="BL26" s="301"/>
      <c r="BM26" s="301"/>
      <c r="BN26" s="301"/>
      <c r="BO26" s="301"/>
      <c r="BP26" s="301"/>
      <c r="BQ26" s="301"/>
      <c r="BR26" s="301"/>
      <c r="BS26" s="301"/>
      <c r="BT26" s="301"/>
      <c r="BU26" s="293" t="s">
        <v>7</v>
      </c>
      <c r="BV26" s="293"/>
      <c r="BW26" s="304"/>
      <c r="BX26" s="194"/>
      <c r="BY26" s="195"/>
      <c r="BZ26" s="195"/>
      <c r="CA26" s="195"/>
      <c r="CB26" s="195"/>
      <c r="CC26" s="195"/>
      <c r="CD26" s="195"/>
      <c r="CE26" s="195"/>
      <c r="CF26" s="195"/>
      <c r="CN26" s="252">
        <v>2</v>
      </c>
      <c r="CO26" s="253"/>
      <c r="CP26" s="191"/>
      <c r="CQ26" s="191"/>
      <c r="CR26" s="191"/>
      <c r="CS26" s="191"/>
      <c r="CT26" s="253" t="s">
        <v>30</v>
      </c>
      <c r="CU26" s="253"/>
      <c r="CV26" s="288" t="e">
        <f>$AI$16*0.01*(($AI$16-$AO$26)/($AI$16*0.1))</f>
        <v>#VALUE!</v>
      </c>
      <c r="CW26" s="288"/>
      <c r="CX26" s="288"/>
      <c r="CY26" s="288"/>
      <c r="CZ26" s="288"/>
      <c r="DA26" s="288"/>
      <c r="DB26" s="288"/>
      <c r="DC26" s="288"/>
      <c r="DD26" s="288"/>
      <c r="DE26" s="288"/>
      <c r="DF26" s="191"/>
      <c r="DG26" s="191"/>
      <c r="DH26" s="191"/>
      <c r="DI26" s="191"/>
      <c r="DJ26" s="253" t="s">
        <v>50</v>
      </c>
      <c r="DK26" s="253"/>
      <c r="DL26" s="288" t="e">
        <f>ROUND(($AI$16-($AO$26+$CV$26))/$AO$26,2)</f>
        <v>#VALUE!</v>
      </c>
      <c r="DM26" s="288"/>
      <c r="DN26" s="288"/>
      <c r="DO26" s="288"/>
      <c r="DP26" s="288"/>
      <c r="DQ26" s="288"/>
      <c r="DR26" s="288"/>
      <c r="DS26" s="288"/>
      <c r="DT26" s="288"/>
      <c r="DU26" s="290"/>
      <c r="DW26" s="252">
        <v>4</v>
      </c>
      <c r="DX26" s="253"/>
      <c r="DY26" s="191"/>
      <c r="DZ26" s="191"/>
      <c r="EA26" s="191"/>
      <c r="EB26" s="191"/>
      <c r="EC26" s="253" t="s">
        <v>30</v>
      </c>
      <c r="ED26" s="253"/>
      <c r="EE26" s="288" t="e">
        <f>$AI$16*0.01*(($AI$16-$AO$34)/($AI$16*0.1))</f>
        <v>#VALUE!</v>
      </c>
      <c r="EF26" s="288"/>
      <c r="EG26" s="288"/>
      <c r="EH26" s="288"/>
      <c r="EI26" s="288"/>
      <c r="EJ26" s="288"/>
      <c r="EK26" s="288"/>
      <c r="EL26" s="288"/>
      <c r="EM26" s="288"/>
      <c r="EN26" s="288"/>
      <c r="EO26" s="191"/>
      <c r="EP26" s="191"/>
      <c r="EQ26" s="191"/>
      <c r="ER26" s="191"/>
      <c r="ES26" s="253" t="s">
        <v>50</v>
      </c>
      <c r="ET26" s="253"/>
      <c r="EU26" s="288" t="e">
        <f>ROUND(($AI$16-($AO$34+$EE$26))/$AO$34,2)</f>
        <v>#VALUE!</v>
      </c>
      <c r="EV26" s="288"/>
      <c r="EW26" s="288"/>
      <c r="EX26" s="288"/>
      <c r="EY26" s="288"/>
      <c r="EZ26" s="288"/>
      <c r="FA26" s="288"/>
      <c r="FB26" s="288"/>
      <c r="FC26" s="288"/>
      <c r="FD26" s="290"/>
    </row>
    <row r="27" spans="1:160" ht="18" customHeight="1">
      <c r="A27" s="182"/>
      <c r="B27" s="294"/>
      <c r="C27" s="238"/>
      <c r="D27" s="238"/>
      <c r="E27" s="238"/>
      <c r="F27" s="238"/>
      <c r="G27" s="238"/>
      <c r="H27" s="238"/>
      <c r="I27" s="236"/>
      <c r="J27" s="242"/>
      <c r="K27" s="243"/>
      <c r="L27" s="244"/>
      <c r="M27" s="235"/>
      <c r="N27" s="238"/>
      <c r="O27" s="236"/>
      <c r="P27" s="242"/>
      <c r="Q27" s="243"/>
      <c r="R27" s="244"/>
      <c r="S27" s="235"/>
      <c r="T27" s="238"/>
      <c r="U27" s="236"/>
      <c r="V27" s="235"/>
      <c r="W27" s="238"/>
      <c r="X27" s="236"/>
      <c r="Y27" s="243"/>
      <c r="Z27" s="243"/>
      <c r="AA27" s="243"/>
      <c r="AB27" s="243"/>
      <c r="AC27" s="235"/>
      <c r="AD27" s="238"/>
      <c r="AE27" s="238"/>
      <c r="AF27" s="236"/>
      <c r="AG27" s="242"/>
      <c r="AH27" s="243"/>
      <c r="AI27" s="243"/>
      <c r="AJ27" s="244"/>
      <c r="AK27" s="238"/>
      <c r="AL27" s="238"/>
      <c r="AM27" s="238"/>
      <c r="AN27" s="236"/>
      <c r="AO27" s="308"/>
      <c r="AP27" s="309"/>
      <c r="AQ27" s="309"/>
      <c r="AR27" s="309"/>
      <c r="AS27" s="309"/>
      <c r="AT27" s="309"/>
      <c r="AU27" s="309"/>
      <c r="AV27" s="309"/>
      <c r="AW27" s="309"/>
      <c r="AX27" s="309"/>
      <c r="AY27" s="309"/>
      <c r="AZ27" s="309"/>
      <c r="BA27" s="309"/>
      <c r="BB27" s="309"/>
      <c r="BC27" s="309"/>
      <c r="BD27" s="309"/>
      <c r="BE27" s="238"/>
      <c r="BF27" s="238"/>
      <c r="BG27" s="236"/>
      <c r="BH27" s="302"/>
      <c r="BI27" s="303"/>
      <c r="BJ27" s="303"/>
      <c r="BK27" s="303"/>
      <c r="BL27" s="303"/>
      <c r="BM27" s="303"/>
      <c r="BN27" s="303"/>
      <c r="BO27" s="303"/>
      <c r="BP27" s="303"/>
      <c r="BQ27" s="303"/>
      <c r="BR27" s="303"/>
      <c r="BS27" s="303"/>
      <c r="BT27" s="303"/>
      <c r="BU27" s="238"/>
      <c r="BV27" s="238"/>
      <c r="BW27" s="261"/>
      <c r="CN27" s="193"/>
      <c r="CO27" s="182"/>
      <c r="CP27" s="182"/>
      <c r="CQ27" s="182"/>
      <c r="CR27" s="182"/>
      <c r="CS27" s="182"/>
      <c r="CT27" s="263"/>
      <c r="CU27" s="263"/>
      <c r="CV27" s="289"/>
      <c r="CW27" s="289"/>
      <c r="CX27" s="289"/>
      <c r="CY27" s="289"/>
      <c r="CZ27" s="289"/>
      <c r="DA27" s="289"/>
      <c r="DB27" s="289"/>
      <c r="DC27" s="289"/>
      <c r="DD27" s="289"/>
      <c r="DE27" s="289"/>
      <c r="DF27" s="182"/>
      <c r="DG27" s="182"/>
      <c r="DH27" s="182"/>
      <c r="DI27" s="182"/>
      <c r="DJ27" s="263"/>
      <c r="DK27" s="263"/>
      <c r="DL27" s="289"/>
      <c r="DM27" s="289"/>
      <c r="DN27" s="289"/>
      <c r="DO27" s="289"/>
      <c r="DP27" s="289"/>
      <c r="DQ27" s="289"/>
      <c r="DR27" s="289"/>
      <c r="DS27" s="289"/>
      <c r="DT27" s="289"/>
      <c r="DU27" s="291"/>
      <c r="DW27" s="193"/>
      <c r="DX27" s="182"/>
      <c r="DY27" s="182"/>
      <c r="DZ27" s="182"/>
      <c r="EA27" s="182"/>
      <c r="EB27" s="182"/>
      <c r="EC27" s="263"/>
      <c r="ED27" s="263"/>
      <c r="EE27" s="289"/>
      <c r="EF27" s="289"/>
      <c r="EG27" s="289"/>
      <c r="EH27" s="289"/>
      <c r="EI27" s="289"/>
      <c r="EJ27" s="289"/>
      <c r="EK27" s="289"/>
      <c r="EL27" s="289"/>
      <c r="EM27" s="289"/>
      <c r="EN27" s="289"/>
      <c r="EO27" s="182"/>
      <c r="EP27" s="182"/>
      <c r="EQ27" s="182"/>
      <c r="ER27" s="182"/>
      <c r="ES27" s="263"/>
      <c r="ET27" s="263"/>
      <c r="EU27" s="289"/>
      <c r="EV27" s="289"/>
      <c r="EW27" s="289"/>
      <c r="EX27" s="289"/>
      <c r="EY27" s="289"/>
      <c r="EZ27" s="289"/>
      <c r="FA27" s="289"/>
      <c r="FB27" s="289"/>
      <c r="FC27" s="289"/>
      <c r="FD27" s="291"/>
    </row>
    <row r="28" spans="1:160" ht="13.5" customHeight="1">
      <c r="A28" s="182"/>
      <c r="B28" s="252" t="s">
        <v>35</v>
      </c>
      <c r="C28" s="253"/>
      <c r="D28" s="253"/>
      <c r="E28" s="253"/>
      <c r="F28" s="253"/>
      <c r="G28" s="253"/>
      <c r="H28" s="253"/>
      <c r="I28" s="253"/>
      <c r="J28" s="253"/>
      <c r="K28" s="253"/>
      <c r="L28" s="253"/>
      <c r="M28" s="253"/>
      <c r="N28" s="253"/>
      <c r="O28" s="253"/>
      <c r="P28" s="253"/>
      <c r="Q28" s="253"/>
      <c r="R28" s="253"/>
      <c r="S28" s="253"/>
      <c r="T28" s="253"/>
      <c r="U28" s="254"/>
      <c r="V28" s="265" t="s">
        <v>37</v>
      </c>
      <c r="W28" s="253"/>
      <c r="X28" s="253"/>
      <c r="Y28" s="253"/>
      <c r="Z28" s="253"/>
      <c r="AA28" s="253"/>
      <c r="AB28" s="253"/>
      <c r="AC28" s="253"/>
      <c r="AD28" s="253"/>
      <c r="AE28" s="253"/>
      <c r="AF28" s="253"/>
      <c r="AG28" s="253"/>
      <c r="AH28" s="253"/>
      <c r="AI28" s="253"/>
      <c r="AJ28" s="253"/>
      <c r="AK28" s="253"/>
      <c r="AL28" s="253"/>
      <c r="AM28" s="253"/>
      <c r="AN28" s="254"/>
      <c r="AO28" s="267" t="s">
        <v>41</v>
      </c>
      <c r="AP28" s="253"/>
      <c r="AQ28" s="253"/>
      <c r="AR28" s="253"/>
      <c r="AS28" s="253"/>
      <c r="AT28" s="253"/>
      <c r="AU28" s="253"/>
      <c r="AV28" s="253"/>
      <c r="AW28" s="253"/>
      <c r="AX28" s="253"/>
      <c r="AY28" s="253"/>
      <c r="AZ28" s="253"/>
      <c r="BA28" s="253"/>
      <c r="BB28" s="253"/>
      <c r="BC28" s="253"/>
      <c r="BD28" s="253"/>
      <c r="BE28" s="253"/>
      <c r="BF28" s="253"/>
      <c r="BG28" s="254"/>
      <c r="BH28" s="316" t="s">
        <v>44</v>
      </c>
      <c r="BI28" s="317"/>
      <c r="BJ28" s="317"/>
      <c r="BK28" s="317"/>
      <c r="BL28" s="317"/>
      <c r="BM28" s="317"/>
      <c r="BN28" s="317"/>
      <c r="BO28" s="317"/>
      <c r="BP28" s="317"/>
      <c r="BQ28" s="317"/>
      <c r="BR28" s="317"/>
      <c r="BS28" s="317"/>
      <c r="BT28" s="317"/>
      <c r="BU28" s="317"/>
      <c r="BV28" s="317"/>
      <c r="BW28" s="318"/>
      <c r="CN28" s="193"/>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96"/>
      <c r="DW28" s="193"/>
      <c r="DX28" s="182"/>
      <c r="DY28" s="182"/>
      <c r="DZ28" s="182"/>
      <c r="EA28" s="182"/>
      <c r="EB28" s="182"/>
      <c r="EC28" s="182"/>
      <c r="ED28" s="182"/>
      <c r="EE28" s="182"/>
      <c r="EF28" s="182"/>
      <c r="EG28" s="182"/>
      <c r="EH28" s="182"/>
      <c r="EI28" s="182"/>
      <c r="EJ28" s="182"/>
      <c r="EK28" s="182"/>
      <c r="EL28" s="182"/>
      <c r="EM28" s="182"/>
      <c r="EN28" s="182"/>
      <c r="EO28" s="182"/>
      <c r="EP28" s="182"/>
      <c r="EQ28" s="182"/>
      <c r="ER28" s="182"/>
      <c r="ES28" s="182"/>
      <c r="ET28" s="182"/>
      <c r="EU28" s="182"/>
      <c r="EV28" s="182"/>
      <c r="EW28" s="182"/>
      <c r="EX28" s="182"/>
      <c r="EY28" s="182"/>
      <c r="EZ28" s="182"/>
      <c r="FA28" s="182"/>
      <c r="FB28" s="182"/>
      <c r="FC28" s="182"/>
      <c r="FD28" s="196"/>
    </row>
    <row r="29" spans="1:160" ht="13.5" customHeight="1">
      <c r="A29" s="196"/>
      <c r="B29" s="262"/>
      <c r="C29" s="263"/>
      <c r="D29" s="263"/>
      <c r="E29" s="263"/>
      <c r="F29" s="263"/>
      <c r="G29" s="263"/>
      <c r="H29" s="263"/>
      <c r="I29" s="263"/>
      <c r="J29" s="263"/>
      <c r="K29" s="263"/>
      <c r="L29" s="263"/>
      <c r="M29" s="263"/>
      <c r="N29" s="263"/>
      <c r="O29" s="263"/>
      <c r="P29" s="263"/>
      <c r="Q29" s="263"/>
      <c r="R29" s="263"/>
      <c r="S29" s="263"/>
      <c r="T29" s="263"/>
      <c r="U29" s="264"/>
      <c r="V29" s="268"/>
      <c r="W29" s="269"/>
      <c r="X29" s="269"/>
      <c r="Y29" s="269"/>
      <c r="Z29" s="269"/>
      <c r="AA29" s="269"/>
      <c r="AB29" s="269"/>
      <c r="AC29" s="269"/>
      <c r="AD29" s="269"/>
      <c r="AE29" s="269"/>
      <c r="AF29" s="269"/>
      <c r="AG29" s="269"/>
      <c r="AH29" s="269"/>
      <c r="AI29" s="269"/>
      <c r="AJ29" s="269"/>
      <c r="AK29" s="269"/>
      <c r="AL29" s="269"/>
      <c r="AM29" s="269"/>
      <c r="AN29" s="270"/>
      <c r="AO29" s="268"/>
      <c r="AP29" s="269"/>
      <c r="AQ29" s="269"/>
      <c r="AR29" s="269"/>
      <c r="AS29" s="269"/>
      <c r="AT29" s="269"/>
      <c r="AU29" s="269"/>
      <c r="AV29" s="269"/>
      <c r="AW29" s="269"/>
      <c r="AX29" s="269"/>
      <c r="AY29" s="269"/>
      <c r="AZ29" s="269"/>
      <c r="BA29" s="269"/>
      <c r="BB29" s="269"/>
      <c r="BC29" s="269"/>
      <c r="BD29" s="269"/>
      <c r="BE29" s="269"/>
      <c r="BF29" s="269"/>
      <c r="BG29" s="270"/>
      <c r="BH29" s="272"/>
      <c r="BI29" s="273"/>
      <c r="BJ29" s="273"/>
      <c r="BK29" s="273"/>
      <c r="BL29" s="273"/>
      <c r="BM29" s="273"/>
      <c r="BN29" s="273"/>
      <c r="BO29" s="273"/>
      <c r="BP29" s="273"/>
      <c r="BQ29" s="273"/>
      <c r="BR29" s="273"/>
      <c r="BS29" s="273"/>
      <c r="BT29" s="273"/>
      <c r="BU29" s="273"/>
      <c r="BV29" s="273"/>
      <c r="BW29" s="274"/>
      <c r="CN29" s="262" t="s">
        <v>51</v>
      </c>
      <c r="CO29" s="263"/>
      <c r="CP29" s="263"/>
      <c r="CQ29" s="263"/>
      <c r="CR29" s="263"/>
      <c r="CS29" s="263"/>
      <c r="CT29" s="263"/>
      <c r="CU29" s="263"/>
      <c r="CV29" s="263"/>
      <c r="CW29" s="182"/>
      <c r="CX29" s="182"/>
      <c r="CY29" s="289" t="e">
        <f>$AO$26*$DL$26</f>
        <v>#VALUE!</v>
      </c>
      <c r="CZ29" s="289"/>
      <c r="DA29" s="289"/>
      <c r="DB29" s="289"/>
      <c r="DC29" s="289"/>
      <c r="DD29" s="289"/>
      <c r="DE29" s="289"/>
      <c r="DF29" s="289"/>
      <c r="DG29" s="289"/>
      <c r="DH29" s="289"/>
      <c r="DI29" s="289"/>
      <c r="DJ29" s="289"/>
      <c r="DK29" s="289"/>
      <c r="DL29" s="289"/>
      <c r="DM29" s="289"/>
      <c r="DN29" s="289"/>
      <c r="DO29" s="289"/>
      <c r="DP29" s="289"/>
      <c r="DQ29" s="289"/>
      <c r="DR29" s="289"/>
      <c r="DS29" s="182"/>
      <c r="DT29" s="182"/>
      <c r="DU29" s="196"/>
      <c r="DW29" s="262" t="s">
        <v>51</v>
      </c>
      <c r="DX29" s="263"/>
      <c r="DY29" s="263"/>
      <c r="DZ29" s="263"/>
      <c r="EA29" s="263"/>
      <c r="EB29" s="263"/>
      <c r="EC29" s="263"/>
      <c r="ED29" s="263"/>
      <c r="EE29" s="263"/>
      <c r="EF29" s="182"/>
      <c r="EG29" s="182"/>
      <c r="EH29" s="289" t="e">
        <f>$AO$34*$EU$26</f>
        <v>#VALUE!</v>
      </c>
      <c r="EI29" s="289"/>
      <c r="EJ29" s="289"/>
      <c r="EK29" s="289"/>
      <c r="EL29" s="289"/>
      <c r="EM29" s="289"/>
      <c r="EN29" s="289"/>
      <c r="EO29" s="289"/>
      <c r="EP29" s="289"/>
      <c r="EQ29" s="289"/>
      <c r="ER29" s="289"/>
      <c r="ES29" s="289"/>
      <c r="ET29" s="289"/>
      <c r="EU29" s="289"/>
      <c r="EV29" s="289"/>
      <c r="EW29" s="289"/>
      <c r="EX29" s="289"/>
      <c r="EY29" s="289"/>
      <c r="EZ29" s="289"/>
      <c r="FA29" s="289"/>
      <c r="FB29" s="182"/>
      <c r="FC29" s="182"/>
      <c r="FD29" s="196"/>
    </row>
    <row r="30" spans="1:160" ht="18" customHeight="1">
      <c r="A30" s="196"/>
      <c r="B30" s="292" t="s">
        <v>39</v>
      </c>
      <c r="C30" s="293"/>
      <c r="D30" s="293"/>
      <c r="E30" s="293" t="s">
        <v>16</v>
      </c>
      <c r="F30" s="293"/>
      <c r="G30" s="293"/>
      <c r="H30" s="293"/>
      <c r="I30" s="295"/>
      <c r="J30" s="296"/>
      <c r="K30" s="297"/>
      <c r="L30" s="298"/>
      <c r="M30" s="299" t="s">
        <v>10</v>
      </c>
      <c r="N30" s="293"/>
      <c r="O30" s="295"/>
      <c r="P30" s="296"/>
      <c r="Q30" s="297"/>
      <c r="R30" s="298"/>
      <c r="S30" s="299" t="s">
        <v>11</v>
      </c>
      <c r="T30" s="293"/>
      <c r="U30" s="295"/>
      <c r="V30" s="310" t="s">
        <v>17</v>
      </c>
      <c r="W30" s="311"/>
      <c r="X30" s="312"/>
      <c r="Y30" s="314"/>
      <c r="Z30" s="314"/>
      <c r="AA30" s="314"/>
      <c r="AB30" s="314"/>
      <c r="AC30" s="310" t="s">
        <v>4</v>
      </c>
      <c r="AD30" s="311"/>
      <c r="AE30" s="311"/>
      <c r="AF30" s="312"/>
      <c r="AG30" s="313"/>
      <c r="AH30" s="314"/>
      <c r="AI30" s="314"/>
      <c r="AJ30" s="315"/>
      <c r="AK30" s="311" t="s">
        <v>18</v>
      </c>
      <c r="AL30" s="311"/>
      <c r="AM30" s="311"/>
      <c r="AN30" s="312"/>
      <c r="AO30" s="306"/>
      <c r="AP30" s="307"/>
      <c r="AQ30" s="307"/>
      <c r="AR30" s="307"/>
      <c r="AS30" s="307"/>
      <c r="AT30" s="307"/>
      <c r="AU30" s="307"/>
      <c r="AV30" s="307"/>
      <c r="AW30" s="307"/>
      <c r="AX30" s="307"/>
      <c r="AY30" s="307"/>
      <c r="AZ30" s="307"/>
      <c r="BA30" s="307"/>
      <c r="BB30" s="307"/>
      <c r="BC30" s="307"/>
      <c r="BD30" s="307"/>
      <c r="BE30" s="311" t="s">
        <v>7</v>
      </c>
      <c r="BF30" s="311"/>
      <c r="BG30" s="312"/>
      <c r="BH30" s="300" t="str">
        <f>IF(AO30&lt;&gt;"",$FB$44,"")</f>
        <v/>
      </c>
      <c r="BI30" s="301"/>
      <c r="BJ30" s="301"/>
      <c r="BK30" s="301"/>
      <c r="BL30" s="301"/>
      <c r="BM30" s="301"/>
      <c r="BN30" s="301"/>
      <c r="BO30" s="301"/>
      <c r="BP30" s="301"/>
      <c r="BQ30" s="301"/>
      <c r="BR30" s="301"/>
      <c r="BS30" s="301"/>
      <c r="BT30" s="301"/>
      <c r="BU30" s="293" t="s">
        <v>7</v>
      </c>
      <c r="BV30" s="293"/>
      <c r="BW30" s="304"/>
      <c r="BX30" s="194"/>
      <c r="BY30" s="195"/>
      <c r="BZ30" s="195"/>
      <c r="CA30" s="195"/>
      <c r="CB30" s="195"/>
      <c r="CC30" s="195"/>
      <c r="CD30" s="195"/>
      <c r="CE30" s="195"/>
      <c r="CF30" s="195"/>
      <c r="CN30" s="255"/>
      <c r="CO30" s="256"/>
      <c r="CP30" s="256"/>
      <c r="CQ30" s="256"/>
      <c r="CR30" s="256"/>
      <c r="CS30" s="256"/>
      <c r="CT30" s="256"/>
      <c r="CU30" s="256"/>
      <c r="CV30" s="256"/>
      <c r="CW30" s="188"/>
      <c r="CX30" s="188"/>
      <c r="CY30" s="305"/>
      <c r="CZ30" s="305"/>
      <c r="DA30" s="305"/>
      <c r="DB30" s="305"/>
      <c r="DC30" s="305"/>
      <c r="DD30" s="305"/>
      <c r="DE30" s="305"/>
      <c r="DF30" s="305"/>
      <c r="DG30" s="305"/>
      <c r="DH30" s="305"/>
      <c r="DI30" s="305"/>
      <c r="DJ30" s="305"/>
      <c r="DK30" s="305"/>
      <c r="DL30" s="305"/>
      <c r="DM30" s="305"/>
      <c r="DN30" s="305"/>
      <c r="DO30" s="305"/>
      <c r="DP30" s="305"/>
      <c r="DQ30" s="305"/>
      <c r="DR30" s="305"/>
      <c r="DS30" s="188"/>
      <c r="DT30" s="188"/>
      <c r="DU30" s="197"/>
      <c r="DW30" s="255"/>
      <c r="DX30" s="256"/>
      <c r="DY30" s="256"/>
      <c r="DZ30" s="256"/>
      <c r="EA30" s="256"/>
      <c r="EB30" s="256"/>
      <c r="EC30" s="256"/>
      <c r="ED30" s="256"/>
      <c r="EE30" s="256"/>
      <c r="EF30" s="188"/>
      <c r="EG30" s="188"/>
      <c r="EH30" s="305"/>
      <c r="EI30" s="305"/>
      <c r="EJ30" s="305"/>
      <c r="EK30" s="305"/>
      <c r="EL30" s="305"/>
      <c r="EM30" s="305"/>
      <c r="EN30" s="305"/>
      <c r="EO30" s="305"/>
      <c r="EP30" s="305"/>
      <c r="EQ30" s="305"/>
      <c r="ER30" s="305"/>
      <c r="ES30" s="305"/>
      <c r="ET30" s="305"/>
      <c r="EU30" s="305"/>
      <c r="EV30" s="305"/>
      <c r="EW30" s="305"/>
      <c r="EX30" s="305"/>
      <c r="EY30" s="305"/>
      <c r="EZ30" s="305"/>
      <c r="FA30" s="305"/>
      <c r="FB30" s="188"/>
      <c r="FC30" s="188"/>
      <c r="FD30" s="197"/>
    </row>
    <row r="31" spans="1:160" ht="18" customHeight="1">
      <c r="A31" s="182"/>
      <c r="B31" s="294"/>
      <c r="C31" s="238"/>
      <c r="D31" s="238"/>
      <c r="E31" s="238"/>
      <c r="F31" s="238"/>
      <c r="G31" s="238"/>
      <c r="H31" s="238"/>
      <c r="I31" s="236"/>
      <c r="J31" s="242"/>
      <c r="K31" s="243"/>
      <c r="L31" s="244"/>
      <c r="M31" s="235"/>
      <c r="N31" s="238"/>
      <c r="O31" s="236"/>
      <c r="P31" s="242"/>
      <c r="Q31" s="243"/>
      <c r="R31" s="244"/>
      <c r="S31" s="235"/>
      <c r="T31" s="238"/>
      <c r="U31" s="236"/>
      <c r="V31" s="235"/>
      <c r="W31" s="238"/>
      <c r="X31" s="236"/>
      <c r="Y31" s="243"/>
      <c r="Z31" s="243"/>
      <c r="AA31" s="243"/>
      <c r="AB31" s="243"/>
      <c r="AC31" s="235"/>
      <c r="AD31" s="238"/>
      <c r="AE31" s="238"/>
      <c r="AF31" s="236"/>
      <c r="AG31" s="242"/>
      <c r="AH31" s="243"/>
      <c r="AI31" s="243"/>
      <c r="AJ31" s="244"/>
      <c r="AK31" s="238"/>
      <c r="AL31" s="238"/>
      <c r="AM31" s="238"/>
      <c r="AN31" s="236"/>
      <c r="AO31" s="308"/>
      <c r="AP31" s="309"/>
      <c r="AQ31" s="309"/>
      <c r="AR31" s="309"/>
      <c r="AS31" s="309"/>
      <c r="AT31" s="309"/>
      <c r="AU31" s="309"/>
      <c r="AV31" s="309"/>
      <c r="AW31" s="309"/>
      <c r="AX31" s="309"/>
      <c r="AY31" s="309"/>
      <c r="AZ31" s="309"/>
      <c r="BA31" s="309"/>
      <c r="BB31" s="309"/>
      <c r="BC31" s="309"/>
      <c r="BD31" s="309"/>
      <c r="BE31" s="238"/>
      <c r="BF31" s="238"/>
      <c r="BG31" s="236"/>
      <c r="BH31" s="302"/>
      <c r="BI31" s="303"/>
      <c r="BJ31" s="303"/>
      <c r="BK31" s="303"/>
      <c r="BL31" s="303"/>
      <c r="BM31" s="303"/>
      <c r="BN31" s="303"/>
      <c r="BO31" s="303"/>
      <c r="BP31" s="303"/>
      <c r="BQ31" s="303"/>
      <c r="BR31" s="303"/>
      <c r="BS31" s="303"/>
      <c r="BT31" s="303"/>
      <c r="BU31" s="238"/>
      <c r="BV31" s="238"/>
      <c r="BW31" s="261"/>
    </row>
    <row r="32" spans="1:160" ht="13.5" customHeight="1">
      <c r="A32" s="182"/>
      <c r="B32" s="252" t="s">
        <v>35</v>
      </c>
      <c r="C32" s="253"/>
      <c r="D32" s="253"/>
      <c r="E32" s="253"/>
      <c r="F32" s="253"/>
      <c r="G32" s="253"/>
      <c r="H32" s="253"/>
      <c r="I32" s="253"/>
      <c r="J32" s="253"/>
      <c r="K32" s="253"/>
      <c r="L32" s="253"/>
      <c r="M32" s="253"/>
      <c r="N32" s="253"/>
      <c r="O32" s="253"/>
      <c r="P32" s="253"/>
      <c r="Q32" s="253"/>
      <c r="R32" s="253"/>
      <c r="S32" s="253"/>
      <c r="T32" s="253"/>
      <c r="U32" s="254"/>
      <c r="V32" s="265" t="s">
        <v>37</v>
      </c>
      <c r="W32" s="253"/>
      <c r="X32" s="253"/>
      <c r="Y32" s="253"/>
      <c r="Z32" s="253"/>
      <c r="AA32" s="253"/>
      <c r="AB32" s="253"/>
      <c r="AC32" s="253"/>
      <c r="AD32" s="253"/>
      <c r="AE32" s="253"/>
      <c r="AF32" s="253"/>
      <c r="AG32" s="253"/>
      <c r="AH32" s="253"/>
      <c r="AI32" s="253"/>
      <c r="AJ32" s="253"/>
      <c r="AK32" s="253"/>
      <c r="AL32" s="253"/>
      <c r="AM32" s="253"/>
      <c r="AN32" s="254"/>
      <c r="AO32" s="267" t="s">
        <v>41</v>
      </c>
      <c r="AP32" s="253"/>
      <c r="AQ32" s="253"/>
      <c r="AR32" s="253"/>
      <c r="AS32" s="253"/>
      <c r="AT32" s="253"/>
      <c r="AU32" s="253"/>
      <c r="AV32" s="253"/>
      <c r="AW32" s="253"/>
      <c r="AX32" s="253"/>
      <c r="AY32" s="253"/>
      <c r="AZ32" s="253"/>
      <c r="BA32" s="253"/>
      <c r="BB32" s="253"/>
      <c r="BC32" s="253"/>
      <c r="BD32" s="253"/>
      <c r="BE32" s="253"/>
      <c r="BF32" s="253"/>
      <c r="BG32" s="254"/>
      <c r="BH32" s="316" t="s">
        <v>44</v>
      </c>
      <c r="BI32" s="317"/>
      <c r="BJ32" s="317"/>
      <c r="BK32" s="317"/>
      <c r="BL32" s="317"/>
      <c r="BM32" s="317"/>
      <c r="BN32" s="317"/>
      <c r="BO32" s="317"/>
      <c r="BP32" s="317"/>
      <c r="BQ32" s="317"/>
      <c r="BR32" s="317"/>
      <c r="BS32" s="317"/>
      <c r="BT32" s="317"/>
      <c r="BU32" s="317"/>
      <c r="BV32" s="317"/>
      <c r="BW32" s="318"/>
      <c r="CN32" s="181" t="s">
        <v>110</v>
      </c>
    </row>
    <row r="33" spans="1:165" ht="13.5" customHeight="1">
      <c r="A33" s="182"/>
      <c r="B33" s="319"/>
      <c r="C33" s="269"/>
      <c r="D33" s="269"/>
      <c r="E33" s="269"/>
      <c r="F33" s="269"/>
      <c r="G33" s="269"/>
      <c r="H33" s="269"/>
      <c r="I33" s="269"/>
      <c r="J33" s="269"/>
      <c r="K33" s="269"/>
      <c r="L33" s="269"/>
      <c r="M33" s="269"/>
      <c r="N33" s="269"/>
      <c r="O33" s="269"/>
      <c r="P33" s="269"/>
      <c r="Q33" s="269"/>
      <c r="R33" s="269"/>
      <c r="S33" s="269"/>
      <c r="T33" s="269"/>
      <c r="U33" s="270"/>
      <c r="V33" s="268"/>
      <c r="W33" s="269"/>
      <c r="X33" s="269"/>
      <c r="Y33" s="269"/>
      <c r="Z33" s="269"/>
      <c r="AA33" s="269"/>
      <c r="AB33" s="269"/>
      <c r="AC33" s="269"/>
      <c r="AD33" s="269"/>
      <c r="AE33" s="269"/>
      <c r="AF33" s="269"/>
      <c r="AG33" s="269"/>
      <c r="AH33" s="269"/>
      <c r="AI33" s="269"/>
      <c r="AJ33" s="269"/>
      <c r="AK33" s="269"/>
      <c r="AL33" s="269"/>
      <c r="AM33" s="269"/>
      <c r="AN33" s="270"/>
      <c r="AO33" s="268"/>
      <c r="AP33" s="269"/>
      <c r="AQ33" s="269"/>
      <c r="AR33" s="269"/>
      <c r="AS33" s="269"/>
      <c r="AT33" s="269"/>
      <c r="AU33" s="269"/>
      <c r="AV33" s="269"/>
      <c r="AW33" s="269"/>
      <c r="AX33" s="269"/>
      <c r="AY33" s="269"/>
      <c r="AZ33" s="269"/>
      <c r="BA33" s="269"/>
      <c r="BB33" s="269"/>
      <c r="BC33" s="269"/>
      <c r="BD33" s="269"/>
      <c r="BE33" s="269"/>
      <c r="BF33" s="269"/>
      <c r="BG33" s="270"/>
      <c r="BH33" s="272"/>
      <c r="BI33" s="273"/>
      <c r="BJ33" s="273"/>
      <c r="BK33" s="273"/>
      <c r="BL33" s="273"/>
      <c r="BM33" s="273"/>
      <c r="BN33" s="273"/>
      <c r="BO33" s="273"/>
      <c r="BP33" s="273"/>
      <c r="BQ33" s="273"/>
      <c r="BR33" s="273"/>
      <c r="BS33" s="273"/>
      <c r="BT33" s="273"/>
      <c r="BU33" s="273"/>
      <c r="BV33" s="273"/>
      <c r="BW33" s="274"/>
      <c r="EJ33" s="181" t="s">
        <v>102</v>
      </c>
      <c r="EQ33" s="181" t="s">
        <v>103</v>
      </c>
    </row>
    <row r="34" spans="1:165" ht="18" customHeight="1">
      <c r="A34" s="182"/>
      <c r="B34" s="292" t="s">
        <v>40</v>
      </c>
      <c r="C34" s="293"/>
      <c r="D34" s="293"/>
      <c r="E34" s="293" t="s">
        <v>16</v>
      </c>
      <c r="F34" s="293"/>
      <c r="G34" s="293"/>
      <c r="H34" s="293"/>
      <c r="I34" s="295"/>
      <c r="J34" s="313"/>
      <c r="K34" s="314"/>
      <c r="L34" s="315"/>
      <c r="M34" s="310" t="s">
        <v>10</v>
      </c>
      <c r="N34" s="311"/>
      <c r="O34" s="312"/>
      <c r="P34" s="313"/>
      <c r="Q34" s="314"/>
      <c r="R34" s="315"/>
      <c r="S34" s="310" t="s">
        <v>11</v>
      </c>
      <c r="T34" s="311"/>
      <c r="U34" s="312"/>
      <c r="V34" s="310" t="s">
        <v>17</v>
      </c>
      <c r="W34" s="311"/>
      <c r="X34" s="312"/>
      <c r="Y34" s="314"/>
      <c r="Z34" s="314"/>
      <c r="AA34" s="314"/>
      <c r="AB34" s="314"/>
      <c r="AC34" s="310" t="s">
        <v>4</v>
      </c>
      <c r="AD34" s="311"/>
      <c r="AE34" s="311"/>
      <c r="AF34" s="312"/>
      <c r="AG34" s="313"/>
      <c r="AH34" s="314"/>
      <c r="AI34" s="314"/>
      <c r="AJ34" s="315"/>
      <c r="AK34" s="311" t="s">
        <v>18</v>
      </c>
      <c r="AL34" s="311"/>
      <c r="AM34" s="311"/>
      <c r="AN34" s="312"/>
      <c r="AO34" s="306"/>
      <c r="AP34" s="307"/>
      <c r="AQ34" s="307"/>
      <c r="AR34" s="307"/>
      <c r="AS34" s="307"/>
      <c r="AT34" s="307"/>
      <c r="AU34" s="307"/>
      <c r="AV34" s="307"/>
      <c r="AW34" s="307"/>
      <c r="AX34" s="307"/>
      <c r="AY34" s="307"/>
      <c r="AZ34" s="307"/>
      <c r="BA34" s="307"/>
      <c r="BB34" s="307"/>
      <c r="BC34" s="307"/>
      <c r="BD34" s="307"/>
      <c r="BE34" s="311" t="s">
        <v>7</v>
      </c>
      <c r="BF34" s="311"/>
      <c r="BG34" s="312"/>
      <c r="BH34" s="300" t="str">
        <f>IF(AO34&lt;&gt;"",$FB$47,"")</f>
        <v/>
      </c>
      <c r="BI34" s="301"/>
      <c r="BJ34" s="301"/>
      <c r="BK34" s="301"/>
      <c r="BL34" s="301"/>
      <c r="BM34" s="301"/>
      <c r="BN34" s="301"/>
      <c r="BO34" s="301"/>
      <c r="BP34" s="301"/>
      <c r="BQ34" s="301"/>
      <c r="BR34" s="301"/>
      <c r="BS34" s="301"/>
      <c r="BT34" s="301"/>
      <c r="BU34" s="293" t="s">
        <v>7</v>
      </c>
      <c r="BV34" s="293"/>
      <c r="BW34" s="304"/>
      <c r="BX34" s="194"/>
      <c r="BY34" s="195"/>
      <c r="BZ34" s="195"/>
      <c r="CA34" s="195"/>
      <c r="CB34" s="195"/>
      <c r="CC34" s="195"/>
      <c r="CD34" s="195"/>
      <c r="CE34" s="195"/>
      <c r="CF34" s="195"/>
      <c r="EJ34" s="320">
        <v>459000</v>
      </c>
      <c r="EK34" s="321"/>
      <c r="EL34" s="321"/>
      <c r="EM34" s="321"/>
      <c r="EN34" s="321"/>
      <c r="EO34" s="322"/>
      <c r="EQ34" s="249">
        <v>2295</v>
      </c>
      <c r="ER34" s="250"/>
      <c r="ES34" s="250"/>
      <c r="ET34" s="250"/>
      <c r="EU34" s="250"/>
      <c r="EV34" s="251"/>
    </row>
    <row r="35" spans="1:165" ht="18" customHeight="1">
      <c r="A35" s="182"/>
      <c r="B35" s="294"/>
      <c r="C35" s="238"/>
      <c r="D35" s="238"/>
      <c r="E35" s="238"/>
      <c r="F35" s="238"/>
      <c r="G35" s="238"/>
      <c r="H35" s="238"/>
      <c r="I35" s="236"/>
      <c r="J35" s="242"/>
      <c r="K35" s="243"/>
      <c r="L35" s="244"/>
      <c r="M35" s="235"/>
      <c r="N35" s="238"/>
      <c r="O35" s="236"/>
      <c r="P35" s="242"/>
      <c r="Q35" s="243"/>
      <c r="R35" s="244"/>
      <c r="S35" s="235"/>
      <c r="T35" s="238"/>
      <c r="U35" s="236"/>
      <c r="V35" s="235"/>
      <c r="W35" s="238"/>
      <c r="X35" s="236"/>
      <c r="Y35" s="243"/>
      <c r="Z35" s="243"/>
      <c r="AA35" s="243"/>
      <c r="AB35" s="243"/>
      <c r="AC35" s="235"/>
      <c r="AD35" s="238"/>
      <c r="AE35" s="238"/>
      <c r="AF35" s="236"/>
      <c r="AG35" s="242"/>
      <c r="AH35" s="243"/>
      <c r="AI35" s="243"/>
      <c r="AJ35" s="244"/>
      <c r="AK35" s="238"/>
      <c r="AL35" s="238"/>
      <c r="AM35" s="238"/>
      <c r="AN35" s="236"/>
      <c r="AO35" s="308"/>
      <c r="AP35" s="309"/>
      <c r="AQ35" s="309"/>
      <c r="AR35" s="309"/>
      <c r="AS35" s="309"/>
      <c r="AT35" s="309"/>
      <c r="AU35" s="309"/>
      <c r="AV35" s="309"/>
      <c r="AW35" s="309"/>
      <c r="AX35" s="309"/>
      <c r="AY35" s="309"/>
      <c r="AZ35" s="309"/>
      <c r="BA35" s="309"/>
      <c r="BB35" s="309"/>
      <c r="BC35" s="309"/>
      <c r="BD35" s="309"/>
      <c r="BE35" s="238"/>
      <c r="BF35" s="238"/>
      <c r="BG35" s="236"/>
      <c r="BH35" s="302"/>
      <c r="BI35" s="303"/>
      <c r="BJ35" s="303"/>
      <c r="BK35" s="303"/>
      <c r="BL35" s="303"/>
      <c r="BM35" s="303"/>
      <c r="BN35" s="303"/>
      <c r="BO35" s="303"/>
      <c r="BP35" s="303"/>
      <c r="BQ35" s="303"/>
      <c r="BR35" s="303"/>
      <c r="BS35" s="303"/>
      <c r="BT35" s="303"/>
      <c r="BU35" s="238"/>
      <c r="BV35" s="238"/>
      <c r="BW35" s="261"/>
    </row>
    <row r="36" spans="1:165" ht="15" customHeight="1">
      <c r="A36" s="182"/>
      <c r="B36" s="182"/>
      <c r="C36" s="182"/>
      <c r="D36" s="182"/>
      <c r="E36" s="182"/>
      <c r="F36" s="182"/>
      <c r="G36" s="182"/>
      <c r="H36" s="182"/>
      <c r="I36" s="182"/>
      <c r="J36" s="185"/>
      <c r="K36" s="185"/>
      <c r="L36" s="185"/>
      <c r="M36" s="185"/>
      <c r="N36" s="185"/>
      <c r="O36" s="185"/>
      <c r="P36" s="185"/>
      <c r="Q36" s="185"/>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2"/>
      <c r="BA36" s="182"/>
      <c r="BB36" s="182"/>
      <c r="BC36" s="182"/>
      <c r="BD36" s="182"/>
      <c r="BE36" s="182"/>
      <c r="BF36" s="182"/>
      <c r="BG36" s="182"/>
      <c r="BH36" s="182"/>
      <c r="BI36" s="182"/>
      <c r="BJ36" s="182"/>
      <c r="BK36" s="182"/>
      <c r="BL36" s="182"/>
      <c r="BM36" s="182"/>
      <c r="BN36" s="182"/>
      <c r="BO36" s="182"/>
      <c r="BP36" s="182"/>
      <c r="BQ36" s="182"/>
      <c r="BR36" s="182"/>
      <c r="BS36" s="182"/>
      <c r="BT36" s="182"/>
      <c r="BU36" s="182"/>
      <c r="BV36" s="182"/>
      <c r="BW36" s="182"/>
      <c r="CP36" s="181" t="s">
        <v>99</v>
      </c>
      <c r="DF36" s="181" t="s">
        <v>100</v>
      </c>
      <c r="DS36" s="181" t="s">
        <v>105</v>
      </c>
      <c r="EG36" s="181" t="s">
        <v>101</v>
      </c>
      <c r="FC36" s="181" t="s">
        <v>104</v>
      </c>
    </row>
    <row r="37" spans="1:165" ht="18" customHeight="1">
      <c r="A37" s="182"/>
      <c r="B37" s="182"/>
      <c r="C37" s="182"/>
      <c r="D37" s="182"/>
      <c r="E37" s="182"/>
      <c r="F37" s="182"/>
      <c r="G37" s="182"/>
      <c r="H37" s="182"/>
      <c r="I37" s="182"/>
      <c r="J37" s="198"/>
      <c r="K37" s="198"/>
      <c r="L37" s="198"/>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c r="BT37" s="182"/>
      <c r="BU37" s="182"/>
      <c r="BV37" s="182"/>
      <c r="BW37" s="182"/>
    </row>
    <row r="38" spans="1:165" ht="17.25" customHeight="1">
      <c r="A38" s="182"/>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252" t="s">
        <v>45</v>
      </c>
      <c r="AN38" s="253"/>
      <c r="AO38" s="253"/>
      <c r="AP38" s="253"/>
      <c r="AQ38" s="253"/>
      <c r="AR38" s="253"/>
      <c r="AS38" s="253"/>
      <c r="AT38" s="253"/>
      <c r="AU38" s="253"/>
      <c r="AV38" s="253"/>
      <c r="AW38" s="253"/>
      <c r="AX38" s="253"/>
      <c r="AY38" s="253"/>
      <c r="AZ38" s="253"/>
      <c r="BA38" s="253"/>
      <c r="BB38" s="253"/>
      <c r="BC38" s="253"/>
      <c r="BD38" s="253"/>
      <c r="BE38" s="323" t="str">
        <f>IF(BH22&lt;&gt;"",SUMIF(AO20:BG35,"&lt;&gt;""",BH20:BW35),"")</f>
        <v/>
      </c>
      <c r="BF38" s="323"/>
      <c r="BG38" s="323"/>
      <c r="BH38" s="323"/>
      <c r="BI38" s="323"/>
      <c r="BJ38" s="323"/>
      <c r="BK38" s="323"/>
      <c r="BL38" s="323"/>
      <c r="BM38" s="323"/>
      <c r="BN38" s="323"/>
      <c r="BO38" s="323"/>
      <c r="BP38" s="323"/>
      <c r="BQ38" s="323"/>
      <c r="BR38" s="323"/>
      <c r="BS38" s="323"/>
      <c r="BT38" s="323"/>
      <c r="BU38" s="253" t="s">
        <v>7</v>
      </c>
      <c r="BV38" s="253"/>
      <c r="BW38" s="325"/>
      <c r="CM38" s="200" t="s">
        <v>6</v>
      </c>
      <c r="CN38" s="200"/>
      <c r="CO38" s="263"/>
      <c r="CP38" s="327" t="e">
        <f>_xlfn.IFS(AND($AI$16*0.9&lt;=$AO$22,$AO$22&lt;$AI$16),$CY$23,$AO$22&lt;$AI$16*0.9,$CW$13,$AI$16&lt;=$AO$22,"0")</f>
        <v>#VALUE!</v>
      </c>
      <c r="CQ38" s="328"/>
      <c r="CR38" s="328"/>
      <c r="CS38" s="328"/>
      <c r="CT38" s="328"/>
      <c r="CU38" s="328"/>
      <c r="CV38" s="328"/>
      <c r="CW38" s="328"/>
      <c r="CX38" s="328"/>
      <c r="CY38" s="328"/>
      <c r="CZ38" s="328"/>
      <c r="DA38" s="328"/>
      <c r="DB38" s="329"/>
      <c r="DF38" s="333" t="e">
        <f>SUM($AO$22,$CP$38)</f>
        <v>#VALUE!</v>
      </c>
      <c r="DG38" s="334"/>
      <c r="DH38" s="334"/>
      <c r="DI38" s="334"/>
      <c r="DJ38" s="334"/>
      <c r="DK38" s="334"/>
      <c r="DL38" s="334"/>
      <c r="DM38" s="334"/>
      <c r="DN38" s="335"/>
      <c r="DT38" s="200" t="e">
        <f>IF($AO$22&lt;$EJ$34,$CP$38,0)</f>
        <v>#VALUE!</v>
      </c>
      <c r="DU38" s="200"/>
      <c r="DV38" s="200"/>
      <c r="DW38" s="200"/>
      <c r="DX38" s="200"/>
      <c r="DY38" s="200"/>
      <c r="DZ38" s="200"/>
      <c r="EA38" s="200"/>
      <c r="EB38" s="200"/>
      <c r="EC38" s="200"/>
      <c r="EF38" s="249" t="e">
        <f>_xlfn.IFS($DF$38&lt;=$EJ$34,$DT$38,$DF$38&gt;$EJ$34,$EJ$34-$AO$22)</f>
        <v>#VALUE!</v>
      </c>
      <c r="EG38" s="250"/>
      <c r="EH38" s="250"/>
      <c r="EI38" s="250"/>
      <c r="EJ38" s="250"/>
      <c r="EK38" s="250"/>
      <c r="EL38" s="250"/>
      <c r="EM38" s="250"/>
      <c r="EN38" s="250"/>
      <c r="EO38" s="251"/>
      <c r="FB38" s="249" t="e">
        <f>IF($EF$38&lt;$EQ$34,0,$EF$38)</f>
        <v>#VALUE!</v>
      </c>
      <c r="FC38" s="250"/>
      <c r="FD38" s="250"/>
      <c r="FE38" s="250"/>
      <c r="FF38" s="250"/>
      <c r="FG38" s="250"/>
      <c r="FH38" s="250"/>
      <c r="FI38" s="251"/>
    </row>
    <row r="39" spans="1:165" ht="15.75" customHeight="1">
      <c r="A39" s="182"/>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255"/>
      <c r="AN39" s="256"/>
      <c r="AO39" s="256"/>
      <c r="AP39" s="256"/>
      <c r="AQ39" s="256"/>
      <c r="AR39" s="256"/>
      <c r="AS39" s="256"/>
      <c r="AT39" s="256"/>
      <c r="AU39" s="256"/>
      <c r="AV39" s="256"/>
      <c r="AW39" s="256"/>
      <c r="AX39" s="256"/>
      <c r="AY39" s="256"/>
      <c r="AZ39" s="256"/>
      <c r="BA39" s="256"/>
      <c r="BB39" s="256"/>
      <c r="BC39" s="256"/>
      <c r="BD39" s="256"/>
      <c r="BE39" s="324"/>
      <c r="BF39" s="324"/>
      <c r="BG39" s="324"/>
      <c r="BH39" s="324"/>
      <c r="BI39" s="324"/>
      <c r="BJ39" s="324"/>
      <c r="BK39" s="324"/>
      <c r="BL39" s="324"/>
      <c r="BM39" s="324"/>
      <c r="BN39" s="324"/>
      <c r="BO39" s="324"/>
      <c r="BP39" s="324"/>
      <c r="BQ39" s="324"/>
      <c r="BR39" s="324"/>
      <c r="BS39" s="324"/>
      <c r="BT39" s="324"/>
      <c r="BU39" s="256"/>
      <c r="BV39" s="256"/>
      <c r="BW39" s="326"/>
      <c r="BX39" s="182"/>
      <c r="CM39" s="200"/>
      <c r="CN39" s="200"/>
      <c r="CO39" s="263"/>
      <c r="CP39" s="330"/>
      <c r="CQ39" s="331"/>
      <c r="CR39" s="331"/>
      <c r="CS39" s="331"/>
      <c r="CT39" s="331"/>
      <c r="CU39" s="331"/>
      <c r="CV39" s="331"/>
      <c r="CW39" s="331"/>
      <c r="CX39" s="331"/>
      <c r="CY39" s="331"/>
      <c r="CZ39" s="331"/>
      <c r="DA39" s="331"/>
      <c r="DB39" s="332"/>
    </row>
    <row r="40" spans="1:165" ht="21.75" customHeight="1">
      <c r="B40" s="336" t="s">
        <v>19</v>
      </c>
      <c r="C40" s="337"/>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337"/>
      <c r="BD40" s="337"/>
      <c r="BE40" s="337"/>
      <c r="BF40" s="337"/>
      <c r="BG40" s="337"/>
      <c r="BH40" s="337"/>
      <c r="BI40" s="337"/>
      <c r="BJ40" s="337"/>
      <c r="BK40" s="337"/>
      <c r="BL40" s="337"/>
      <c r="BM40" s="337"/>
      <c r="BN40" s="337"/>
      <c r="BO40" s="337"/>
      <c r="BP40" s="337"/>
      <c r="BQ40" s="337"/>
      <c r="BR40" s="337"/>
      <c r="BS40" s="337"/>
      <c r="BT40" s="337"/>
      <c r="BU40" s="337"/>
      <c r="BV40" s="337"/>
      <c r="BW40" s="338"/>
    </row>
    <row r="41" spans="1:165" ht="21.75" customHeight="1">
      <c r="B41" s="339" t="s">
        <v>20</v>
      </c>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340"/>
      <c r="AW41" s="340"/>
      <c r="AX41" s="340"/>
      <c r="AY41" s="340"/>
      <c r="AZ41" s="340"/>
      <c r="BA41" s="340"/>
      <c r="BB41" s="340"/>
      <c r="BC41" s="340"/>
      <c r="BD41" s="340"/>
      <c r="BE41" s="340"/>
      <c r="BF41" s="340"/>
      <c r="BG41" s="340"/>
      <c r="BH41" s="340"/>
      <c r="BI41" s="340"/>
      <c r="BJ41" s="340"/>
      <c r="BK41" s="340"/>
      <c r="BL41" s="340"/>
      <c r="BM41" s="340"/>
      <c r="BN41" s="340"/>
      <c r="BO41" s="340"/>
      <c r="BP41" s="340"/>
      <c r="BQ41" s="340"/>
      <c r="BR41" s="340"/>
      <c r="BS41" s="340"/>
      <c r="BT41" s="340"/>
      <c r="BU41" s="340"/>
      <c r="BV41" s="340"/>
      <c r="BW41" s="341"/>
      <c r="CM41" s="200" t="s">
        <v>29</v>
      </c>
      <c r="CN41" s="200"/>
      <c r="CO41" s="263"/>
      <c r="CP41" s="327" t="e">
        <f>_xlfn.IFS(AND($AI$16*0.9&lt;=$AO$26,$AO$26&lt;$AI$16),$CY$29,$AO$26&lt;$AI$16*0.9,$DO$13,$AI$16&lt;=$AO$26,"0")</f>
        <v>#VALUE!</v>
      </c>
      <c r="CQ41" s="328"/>
      <c r="CR41" s="328"/>
      <c r="CS41" s="328"/>
      <c r="CT41" s="328"/>
      <c r="CU41" s="328"/>
      <c r="CV41" s="328"/>
      <c r="CW41" s="328"/>
      <c r="CX41" s="328"/>
      <c r="CY41" s="328"/>
      <c r="CZ41" s="328"/>
      <c r="DA41" s="328"/>
      <c r="DB41" s="329"/>
      <c r="DF41" s="333" t="e">
        <f>SUM($AO$26,$CP$41)</f>
        <v>#VALUE!</v>
      </c>
      <c r="DG41" s="334"/>
      <c r="DH41" s="334"/>
      <c r="DI41" s="334"/>
      <c r="DJ41" s="334"/>
      <c r="DK41" s="334"/>
      <c r="DL41" s="334"/>
      <c r="DM41" s="334"/>
      <c r="DN41" s="335"/>
      <c r="DT41" s="200" t="e">
        <f>IF($AO$22&lt;$EJ$34,$CP$41,0)</f>
        <v>#VALUE!</v>
      </c>
      <c r="DU41" s="200"/>
      <c r="DV41" s="200"/>
      <c r="DW41" s="200"/>
      <c r="DX41" s="200"/>
      <c r="DY41" s="200"/>
      <c r="DZ41" s="200"/>
      <c r="EA41" s="200"/>
      <c r="EB41" s="200"/>
      <c r="EC41" s="200"/>
      <c r="EF41" s="249" t="e">
        <f>_xlfn.IFS($DF$41&lt;=$EJ$34,$DT$41,$DF$41&gt;$EJ$34,$EJ$34-$AO$26)</f>
        <v>#VALUE!</v>
      </c>
      <c r="EG41" s="250"/>
      <c r="EH41" s="250"/>
      <c r="EI41" s="250"/>
      <c r="EJ41" s="250"/>
      <c r="EK41" s="250"/>
      <c r="EL41" s="250"/>
      <c r="EM41" s="250"/>
      <c r="EN41" s="250"/>
      <c r="EO41" s="251"/>
      <c r="FB41" s="249" t="e">
        <f>IF($EF$41&lt;$EQ$34,0,$EF$41)</f>
        <v>#VALUE!</v>
      </c>
      <c r="FC41" s="250"/>
      <c r="FD41" s="250"/>
      <c r="FE41" s="250"/>
      <c r="FF41" s="250"/>
      <c r="FG41" s="250"/>
      <c r="FH41" s="250"/>
      <c r="FI41" s="251"/>
    </row>
    <row r="42" spans="1:165" ht="7.5" customHeight="1">
      <c r="B42" s="193"/>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82"/>
      <c r="BR42" s="182"/>
      <c r="BS42" s="182"/>
      <c r="BT42" s="182"/>
      <c r="BU42" s="182"/>
      <c r="BV42" s="182"/>
      <c r="BW42" s="196"/>
      <c r="CM42" s="200"/>
      <c r="CN42" s="200"/>
      <c r="CO42" s="263"/>
      <c r="CP42" s="330"/>
      <c r="CQ42" s="331"/>
      <c r="CR42" s="331"/>
      <c r="CS42" s="331"/>
      <c r="CT42" s="331"/>
      <c r="CU42" s="331"/>
      <c r="CV42" s="331"/>
      <c r="CW42" s="331"/>
      <c r="CX42" s="331"/>
      <c r="CY42" s="331"/>
      <c r="CZ42" s="331"/>
      <c r="DA42" s="331"/>
      <c r="DB42" s="332"/>
    </row>
    <row r="43" spans="1:165" ht="9" customHeight="1">
      <c r="B43" s="193"/>
      <c r="C43" s="182"/>
      <c r="D43" s="182"/>
      <c r="E43" s="182"/>
      <c r="F43" s="263" t="s">
        <v>16</v>
      </c>
      <c r="G43" s="263"/>
      <c r="H43" s="263"/>
      <c r="I43" s="263"/>
      <c r="J43" s="342"/>
      <c r="K43" s="342"/>
      <c r="L43" s="342"/>
      <c r="M43" s="342"/>
      <c r="N43" s="263" t="s">
        <v>10</v>
      </c>
      <c r="O43" s="263"/>
      <c r="P43" s="263"/>
      <c r="Q43" s="342"/>
      <c r="R43" s="342"/>
      <c r="S43" s="342"/>
      <c r="T43" s="342"/>
      <c r="U43" s="263" t="s">
        <v>11</v>
      </c>
      <c r="V43" s="263"/>
      <c r="W43" s="263"/>
      <c r="X43" s="342"/>
      <c r="Y43" s="342"/>
      <c r="Z43" s="342"/>
      <c r="AA43" s="342"/>
      <c r="AB43" s="263" t="s">
        <v>12</v>
      </c>
      <c r="AC43" s="263"/>
      <c r="AD43" s="263"/>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2"/>
      <c r="BU43" s="182"/>
      <c r="BV43" s="182"/>
      <c r="BW43" s="196"/>
    </row>
    <row r="44" spans="1:165" ht="15" customHeight="1">
      <c r="B44" s="193"/>
      <c r="C44" s="182"/>
      <c r="D44" s="182"/>
      <c r="E44" s="182"/>
      <c r="F44" s="263"/>
      <c r="G44" s="263"/>
      <c r="H44" s="263"/>
      <c r="I44" s="263"/>
      <c r="J44" s="342"/>
      <c r="K44" s="342"/>
      <c r="L44" s="342"/>
      <c r="M44" s="342"/>
      <c r="N44" s="263"/>
      <c r="O44" s="263"/>
      <c r="P44" s="263"/>
      <c r="Q44" s="342"/>
      <c r="R44" s="342"/>
      <c r="S44" s="342"/>
      <c r="T44" s="342"/>
      <c r="U44" s="263"/>
      <c r="V44" s="263"/>
      <c r="W44" s="263"/>
      <c r="X44" s="342"/>
      <c r="Y44" s="342"/>
      <c r="Z44" s="342"/>
      <c r="AA44" s="342"/>
      <c r="AB44" s="263"/>
      <c r="AC44" s="263"/>
      <c r="AD44" s="263"/>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c r="BT44" s="182"/>
      <c r="BU44" s="182"/>
      <c r="BV44" s="182"/>
      <c r="BW44" s="196"/>
      <c r="CM44" s="200" t="s">
        <v>39</v>
      </c>
      <c r="CN44" s="200"/>
      <c r="CO44" s="263"/>
      <c r="CP44" s="327" t="e">
        <f>_xlfn.IFS(AND($AI$16*0.9&lt;=$AO$30,$AO$30&lt;$AI$16),$EH$23,$AO$30&lt;$AI$16*0.9,$EG$13,$AI$16&lt;=$AO$30,"0")</f>
        <v>#VALUE!</v>
      </c>
      <c r="CQ44" s="328"/>
      <c r="CR44" s="328"/>
      <c r="CS44" s="328"/>
      <c r="CT44" s="328"/>
      <c r="CU44" s="328"/>
      <c r="CV44" s="328"/>
      <c r="CW44" s="328"/>
      <c r="CX44" s="328"/>
      <c r="CY44" s="328"/>
      <c r="CZ44" s="328"/>
      <c r="DA44" s="328"/>
      <c r="DB44" s="329"/>
      <c r="DF44" s="333" t="e">
        <f>SUM($AO$30,$CP$44)</f>
        <v>#VALUE!</v>
      </c>
      <c r="DG44" s="334"/>
      <c r="DH44" s="334"/>
      <c r="DI44" s="334"/>
      <c r="DJ44" s="334"/>
      <c r="DK44" s="334"/>
      <c r="DL44" s="334"/>
      <c r="DM44" s="334"/>
      <c r="DN44" s="335"/>
      <c r="DT44" s="200" t="e">
        <f>IF($AO$22&lt;$EJ$34,$CP$44,0)</f>
        <v>#VALUE!</v>
      </c>
      <c r="DU44" s="200"/>
      <c r="DV44" s="200"/>
      <c r="DW44" s="200"/>
      <c r="DX44" s="200"/>
      <c r="DY44" s="200"/>
      <c r="DZ44" s="200"/>
      <c r="EA44" s="200"/>
      <c r="EB44" s="200"/>
      <c r="EC44" s="200"/>
      <c r="EF44" s="249" t="e">
        <f>_xlfn.IFS($DF$44&lt;=$EJ$34,$DT$44,$DF$44&gt;$EJ$34,$EJ$34-$AO$30)</f>
        <v>#VALUE!</v>
      </c>
      <c r="EG44" s="250"/>
      <c r="EH44" s="250"/>
      <c r="EI44" s="250"/>
      <c r="EJ44" s="250"/>
      <c r="EK44" s="250"/>
      <c r="EL44" s="250"/>
      <c r="EM44" s="250"/>
      <c r="EN44" s="250"/>
      <c r="EO44" s="251"/>
      <c r="FB44" s="249" t="e">
        <f>IF($EF$44&lt;$EQ$34,0,$EF$44)</f>
        <v>#VALUE!</v>
      </c>
      <c r="FC44" s="250"/>
      <c r="FD44" s="250"/>
      <c r="FE44" s="250"/>
      <c r="FF44" s="250"/>
      <c r="FG44" s="250"/>
      <c r="FH44" s="250"/>
      <c r="FI44" s="251"/>
    </row>
    <row r="45" spans="1:165" ht="6.75" customHeight="1">
      <c r="B45" s="193"/>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c r="BW45" s="196"/>
      <c r="CM45" s="200"/>
      <c r="CN45" s="200"/>
      <c r="CO45" s="263"/>
      <c r="CP45" s="330"/>
      <c r="CQ45" s="331"/>
      <c r="CR45" s="331"/>
      <c r="CS45" s="331"/>
      <c r="CT45" s="331"/>
      <c r="CU45" s="331"/>
      <c r="CV45" s="331"/>
      <c r="CW45" s="331"/>
      <c r="CX45" s="331"/>
      <c r="CY45" s="331"/>
      <c r="CZ45" s="331"/>
      <c r="DA45" s="331"/>
      <c r="DB45" s="332"/>
    </row>
    <row r="46" spans="1:165" ht="24" customHeight="1">
      <c r="B46" s="193"/>
      <c r="C46" s="182"/>
      <c r="D46" s="182"/>
      <c r="E46" s="182"/>
      <c r="F46" s="182"/>
      <c r="G46" s="182"/>
      <c r="H46" s="182"/>
      <c r="I46" s="182"/>
      <c r="J46" s="182"/>
      <c r="K46" s="182"/>
      <c r="L46" s="182"/>
      <c r="M46" s="182"/>
      <c r="N46" s="182"/>
      <c r="O46" s="182"/>
      <c r="P46" s="182"/>
      <c r="Q46" s="263" t="s">
        <v>28</v>
      </c>
      <c r="R46" s="263"/>
      <c r="S46" s="263"/>
      <c r="T46" s="263"/>
      <c r="U46" s="263"/>
      <c r="V46" s="263"/>
      <c r="W46" s="263"/>
      <c r="X46" s="263"/>
      <c r="Y46" s="263"/>
      <c r="Z46" s="263" t="s">
        <v>21</v>
      </c>
      <c r="AA46" s="263"/>
      <c r="AB46" s="263"/>
      <c r="AC46" s="263"/>
      <c r="AD46" s="263"/>
      <c r="AE46" s="263"/>
      <c r="AF46" s="263"/>
      <c r="AG46" s="263"/>
      <c r="AH46" s="263"/>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2"/>
      <c r="BN46" s="342"/>
      <c r="BO46" s="342"/>
      <c r="BP46" s="342"/>
      <c r="BQ46" s="342"/>
      <c r="BR46" s="342"/>
      <c r="BS46" s="342"/>
      <c r="BT46" s="342"/>
      <c r="BU46" s="342"/>
      <c r="BV46" s="342"/>
      <c r="BW46" s="196"/>
    </row>
    <row r="47" spans="1:165" ht="24" customHeight="1">
      <c r="B47" s="193"/>
      <c r="C47" s="182"/>
      <c r="D47" s="182"/>
      <c r="E47" s="182"/>
      <c r="F47" s="182"/>
      <c r="G47" s="182"/>
      <c r="H47" s="182"/>
      <c r="I47" s="182"/>
      <c r="J47" s="182"/>
      <c r="K47" s="182"/>
      <c r="L47" s="182"/>
      <c r="M47" s="182"/>
      <c r="N47" s="182"/>
      <c r="O47" s="182"/>
      <c r="P47" s="182"/>
      <c r="Q47" s="263"/>
      <c r="R47" s="263"/>
      <c r="S47" s="263"/>
      <c r="T47" s="263"/>
      <c r="U47" s="263"/>
      <c r="V47" s="263"/>
      <c r="W47" s="263"/>
      <c r="X47" s="263"/>
      <c r="Y47" s="263"/>
      <c r="Z47" s="263" t="s">
        <v>22</v>
      </c>
      <c r="AA47" s="263"/>
      <c r="AB47" s="263"/>
      <c r="AC47" s="263"/>
      <c r="AD47" s="263"/>
      <c r="AE47" s="263"/>
      <c r="AF47" s="263"/>
      <c r="AG47" s="263"/>
      <c r="AH47" s="263"/>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182"/>
      <c r="BG47" s="182"/>
      <c r="BH47" s="182"/>
      <c r="BI47" s="182"/>
      <c r="BJ47" s="182"/>
      <c r="BK47" s="182"/>
      <c r="BL47" s="182"/>
      <c r="BM47" s="182"/>
      <c r="BN47" s="182"/>
      <c r="BO47" s="182"/>
      <c r="BP47" s="182"/>
      <c r="BQ47" s="182"/>
      <c r="BR47" s="182"/>
      <c r="BS47" s="182"/>
      <c r="BT47" s="182"/>
      <c r="BU47" s="182"/>
      <c r="BV47" s="182"/>
      <c r="BW47" s="196"/>
      <c r="CM47" s="200" t="s">
        <v>40</v>
      </c>
      <c r="CN47" s="200"/>
      <c r="CO47" s="263"/>
      <c r="CP47" s="327" t="e">
        <f>_xlfn.IFS(AND($AI$16*0.9&lt;=$AO$34,$AO$34&lt;$AI$16),$EH$29,$AO$34&lt;$AI$16*0.9,$EY$13,$AI$16&lt;=$AO$34,"0")</f>
        <v>#VALUE!</v>
      </c>
      <c r="CQ47" s="328"/>
      <c r="CR47" s="328"/>
      <c r="CS47" s="328"/>
      <c r="CT47" s="328"/>
      <c r="CU47" s="328"/>
      <c r="CV47" s="328"/>
      <c r="CW47" s="328"/>
      <c r="CX47" s="328"/>
      <c r="CY47" s="328"/>
      <c r="CZ47" s="328"/>
      <c r="DA47" s="328"/>
      <c r="DB47" s="329"/>
      <c r="DF47" s="333" t="e">
        <f>SUM($AO$34,$CP$47)</f>
        <v>#VALUE!</v>
      </c>
      <c r="DG47" s="334"/>
      <c r="DH47" s="334"/>
      <c r="DI47" s="334"/>
      <c r="DJ47" s="334"/>
      <c r="DK47" s="334"/>
      <c r="DL47" s="334"/>
      <c r="DM47" s="334"/>
      <c r="DN47" s="335"/>
      <c r="DT47" s="200" t="e">
        <f>IF($AO$34&lt;$EJ$34,$CP$47,0)</f>
        <v>#VALUE!</v>
      </c>
      <c r="DU47" s="200"/>
      <c r="DV47" s="200"/>
      <c r="DW47" s="200"/>
      <c r="DX47" s="200"/>
      <c r="DY47" s="200"/>
      <c r="DZ47" s="200"/>
      <c r="EA47" s="200"/>
      <c r="EB47" s="200"/>
      <c r="EC47" s="200"/>
      <c r="EF47" s="249" t="e">
        <f>_xlfn.IFS($DF$47&lt;=$EJ$34,$DT$47,$DF$47&gt;$EJ$34,$EJ$34-$AO$34)</f>
        <v>#VALUE!</v>
      </c>
      <c r="EG47" s="250"/>
      <c r="EH47" s="250"/>
      <c r="EI47" s="250"/>
      <c r="EJ47" s="250"/>
      <c r="EK47" s="250"/>
      <c r="EL47" s="250"/>
      <c r="EM47" s="250"/>
      <c r="EN47" s="250"/>
      <c r="EO47" s="251"/>
      <c r="FB47" s="249" t="e">
        <f>IF($EF$47&lt;$EQ$34,0,$EF$47)</f>
        <v>#VALUE!</v>
      </c>
      <c r="FC47" s="250"/>
      <c r="FD47" s="250"/>
      <c r="FE47" s="250"/>
      <c r="FF47" s="250"/>
      <c r="FG47" s="250"/>
      <c r="FH47" s="250"/>
      <c r="FI47" s="251"/>
    </row>
    <row r="48" spans="1:165">
      <c r="B48" s="199"/>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97"/>
      <c r="CG48" s="182"/>
      <c r="CM48" s="200"/>
      <c r="CN48" s="200"/>
      <c r="CO48" s="263"/>
      <c r="CP48" s="330"/>
      <c r="CQ48" s="331"/>
      <c r="CR48" s="331"/>
      <c r="CS48" s="331"/>
      <c r="CT48" s="331"/>
      <c r="CU48" s="331"/>
      <c r="CV48" s="331"/>
      <c r="CW48" s="331"/>
      <c r="CX48" s="331"/>
      <c r="CY48" s="331"/>
      <c r="CZ48" s="331"/>
      <c r="DA48" s="331"/>
      <c r="DB48" s="332"/>
    </row>
    <row r="49" spans="2:75" ht="21" customHeight="1">
      <c r="B49" s="339" t="s">
        <v>23</v>
      </c>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0"/>
      <c r="AJ49" s="340"/>
      <c r="AK49" s="340"/>
      <c r="AL49" s="340"/>
      <c r="AM49" s="182"/>
      <c r="AN49" s="182"/>
      <c r="AO49" s="182"/>
      <c r="AP49" s="182"/>
      <c r="AQ49" s="182"/>
      <c r="AR49" s="253" t="s">
        <v>27</v>
      </c>
      <c r="AS49" s="253"/>
      <c r="AT49" s="253"/>
      <c r="AU49" s="253"/>
      <c r="AV49" s="253"/>
      <c r="AW49" s="253"/>
      <c r="AX49" s="253"/>
      <c r="AY49" s="253"/>
      <c r="AZ49" s="253"/>
      <c r="BA49" s="253"/>
      <c r="BB49" s="253"/>
      <c r="BC49" s="253"/>
      <c r="BD49" s="253"/>
      <c r="BE49" s="253"/>
      <c r="BF49" s="253"/>
      <c r="BG49" s="325"/>
      <c r="BH49" s="249" t="s">
        <v>26</v>
      </c>
      <c r="BI49" s="250"/>
      <c r="BJ49" s="250"/>
      <c r="BK49" s="250"/>
      <c r="BL49" s="250"/>
      <c r="BM49" s="250"/>
      <c r="BN49" s="250"/>
      <c r="BO49" s="250"/>
      <c r="BP49" s="250"/>
      <c r="BQ49" s="250"/>
      <c r="BR49" s="250"/>
      <c r="BS49" s="250"/>
      <c r="BT49" s="250"/>
      <c r="BU49" s="250"/>
      <c r="BV49" s="250"/>
      <c r="BW49" s="251"/>
    </row>
    <row r="50" spans="2:75" ht="6.75" customHeight="1">
      <c r="B50" s="193"/>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96"/>
      <c r="BH50" s="253"/>
      <c r="BI50" s="253"/>
      <c r="BJ50" s="253"/>
      <c r="BK50" s="253"/>
      <c r="BL50" s="253"/>
      <c r="BM50" s="253"/>
      <c r="BN50" s="253"/>
      <c r="BO50" s="253"/>
      <c r="BP50" s="253"/>
      <c r="BQ50" s="253"/>
      <c r="BR50" s="253"/>
      <c r="BS50" s="253"/>
      <c r="BT50" s="253"/>
      <c r="BU50" s="253"/>
      <c r="BV50" s="253"/>
      <c r="BW50" s="325"/>
    </row>
    <row r="51" spans="2:75">
      <c r="B51" s="193"/>
      <c r="C51" s="182"/>
      <c r="D51" s="182"/>
      <c r="E51" s="182"/>
      <c r="F51" s="263" t="s">
        <v>16</v>
      </c>
      <c r="G51" s="263"/>
      <c r="H51" s="263"/>
      <c r="I51" s="263"/>
      <c r="J51" s="342"/>
      <c r="K51" s="342"/>
      <c r="L51" s="342"/>
      <c r="M51" s="342"/>
      <c r="N51" s="263" t="s">
        <v>10</v>
      </c>
      <c r="O51" s="263"/>
      <c r="P51" s="263"/>
      <c r="Q51" s="342"/>
      <c r="R51" s="342"/>
      <c r="S51" s="342"/>
      <c r="T51" s="342"/>
      <c r="U51" s="263" t="s">
        <v>11</v>
      </c>
      <c r="V51" s="263"/>
      <c r="W51" s="263"/>
      <c r="X51" s="342"/>
      <c r="Y51" s="342"/>
      <c r="Z51" s="342"/>
      <c r="AA51" s="342"/>
      <c r="AB51" s="263" t="s">
        <v>12</v>
      </c>
      <c r="AC51" s="263"/>
      <c r="AD51" s="263"/>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96"/>
      <c r="BH51" s="263"/>
      <c r="BI51" s="263"/>
      <c r="BJ51" s="263"/>
      <c r="BK51" s="263"/>
      <c r="BL51" s="263"/>
      <c r="BM51" s="263"/>
      <c r="BN51" s="263"/>
      <c r="BO51" s="263"/>
      <c r="BP51" s="263"/>
      <c r="BQ51" s="263"/>
      <c r="BR51" s="263"/>
      <c r="BS51" s="263"/>
      <c r="BT51" s="263"/>
      <c r="BU51" s="263"/>
      <c r="BV51" s="263"/>
      <c r="BW51" s="343"/>
    </row>
    <row r="52" spans="2:75">
      <c r="B52" s="193"/>
      <c r="C52" s="182"/>
      <c r="D52" s="182"/>
      <c r="E52" s="182"/>
      <c r="F52" s="263"/>
      <c r="G52" s="263"/>
      <c r="H52" s="263"/>
      <c r="I52" s="263"/>
      <c r="J52" s="342"/>
      <c r="K52" s="342"/>
      <c r="L52" s="342"/>
      <c r="M52" s="342"/>
      <c r="N52" s="263"/>
      <c r="O52" s="263"/>
      <c r="P52" s="263"/>
      <c r="Q52" s="342"/>
      <c r="R52" s="342"/>
      <c r="S52" s="342"/>
      <c r="T52" s="342"/>
      <c r="U52" s="263"/>
      <c r="V52" s="263"/>
      <c r="W52" s="263"/>
      <c r="X52" s="342"/>
      <c r="Y52" s="342"/>
      <c r="Z52" s="342"/>
      <c r="AA52" s="342"/>
      <c r="AB52" s="263"/>
      <c r="AC52" s="263"/>
      <c r="AD52" s="263"/>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96"/>
      <c r="BH52" s="263"/>
      <c r="BI52" s="263"/>
      <c r="BJ52" s="263"/>
      <c r="BK52" s="263"/>
      <c r="BL52" s="263"/>
      <c r="BM52" s="263"/>
      <c r="BN52" s="263"/>
      <c r="BO52" s="263"/>
      <c r="BP52" s="263"/>
      <c r="BQ52" s="263"/>
      <c r="BR52" s="263"/>
      <c r="BS52" s="263"/>
      <c r="BT52" s="263"/>
      <c r="BU52" s="263"/>
      <c r="BV52" s="263"/>
      <c r="BW52" s="343"/>
    </row>
    <row r="53" spans="2:75">
      <c r="B53" s="193"/>
      <c r="C53" s="263" t="s">
        <v>24</v>
      </c>
      <c r="D53" s="263"/>
      <c r="E53" s="263"/>
      <c r="F53" s="263"/>
      <c r="G53" s="263"/>
      <c r="H53" s="263"/>
      <c r="I53" s="263"/>
      <c r="J53" s="263"/>
      <c r="K53" s="263" t="s">
        <v>25</v>
      </c>
      <c r="L53" s="263"/>
      <c r="M53" s="263"/>
      <c r="N53" s="263"/>
      <c r="O53" s="263"/>
      <c r="P53" s="263"/>
      <c r="Q53" s="263"/>
      <c r="R53" s="263"/>
      <c r="S53" s="263"/>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182"/>
      <c r="AR53" s="182"/>
      <c r="AS53" s="182"/>
      <c r="AT53" s="182"/>
      <c r="AU53" s="182"/>
      <c r="AV53" s="182"/>
      <c r="AW53" s="182"/>
      <c r="AX53" s="182"/>
      <c r="AY53" s="182"/>
      <c r="AZ53" s="182"/>
      <c r="BA53" s="182"/>
      <c r="BB53" s="182"/>
      <c r="BC53" s="182"/>
      <c r="BD53" s="182"/>
      <c r="BE53" s="182"/>
      <c r="BF53" s="182"/>
      <c r="BG53" s="196"/>
      <c r="BH53" s="263"/>
      <c r="BI53" s="263"/>
      <c r="BJ53" s="263"/>
      <c r="BK53" s="263"/>
      <c r="BL53" s="263"/>
      <c r="BM53" s="263"/>
      <c r="BN53" s="263"/>
      <c r="BO53" s="263"/>
      <c r="BP53" s="263"/>
      <c r="BQ53" s="263"/>
      <c r="BR53" s="263"/>
      <c r="BS53" s="263"/>
      <c r="BT53" s="263"/>
      <c r="BU53" s="263"/>
      <c r="BV53" s="263"/>
      <c r="BW53" s="343"/>
    </row>
    <row r="54" spans="2:75">
      <c r="B54" s="193"/>
      <c r="C54" s="263"/>
      <c r="D54" s="263"/>
      <c r="E54" s="263"/>
      <c r="F54" s="263"/>
      <c r="G54" s="263"/>
      <c r="H54" s="263"/>
      <c r="I54" s="263"/>
      <c r="J54" s="263"/>
      <c r="K54" s="263"/>
      <c r="L54" s="263"/>
      <c r="M54" s="263"/>
      <c r="N54" s="263"/>
      <c r="O54" s="263"/>
      <c r="P54" s="263"/>
      <c r="Q54" s="263"/>
      <c r="R54" s="263"/>
      <c r="S54" s="263"/>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182"/>
      <c r="AR54" s="182"/>
      <c r="AS54" s="182"/>
      <c r="AT54" s="182"/>
      <c r="AU54" s="182"/>
      <c r="AV54" s="182"/>
      <c r="AW54" s="182"/>
      <c r="AX54" s="182"/>
      <c r="AY54" s="182"/>
      <c r="AZ54" s="182"/>
      <c r="BA54" s="182"/>
      <c r="BB54" s="182"/>
      <c r="BC54" s="182"/>
      <c r="BD54" s="182"/>
      <c r="BE54" s="182"/>
      <c r="BF54" s="182"/>
      <c r="BG54" s="196"/>
      <c r="BH54" s="263"/>
      <c r="BI54" s="263"/>
      <c r="BJ54" s="263"/>
      <c r="BK54" s="263"/>
      <c r="BL54" s="263"/>
      <c r="BM54" s="263"/>
      <c r="BN54" s="263"/>
      <c r="BO54" s="263"/>
      <c r="BP54" s="263"/>
      <c r="BQ54" s="263"/>
      <c r="BR54" s="263"/>
      <c r="BS54" s="263"/>
      <c r="BT54" s="263"/>
      <c r="BU54" s="263"/>
      <c r="BV54" s="263"/>
      <c r="BW54" s="343"/>
    </row>
    <row r="55" spans="2:75">
      <c r="B55" s="193"/>
      <c r="C55" s="182"/>
      <c r="D55" s="182"/>
      <c r="E55" s="182"/>
      <c r="F55" s="182"/>
      <c r="G55" s="182"/>
      <c r="H55" s="182"/>
      <c r="I55" s="182"/>
      <c r="J55" s="182"/>
      <c r="K55" s="263" t="s">
        <v>22</v>
      </c>
      <c r="L55" s="263"/>
      <c r="M55" s="263"/>
      <c r="N55" s="263"/>
      <c r="O55" s="263"/>
      <c r="P55" s="263"/>
      <c r="Q55" s="263"/>
      <c r="R55" s="263"/>
      <c r="S55" s="263"/>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182"/>
      <c r="AR55" s="182"/>
      <c r="AS55" s="182"/>
      <c r="AT55" s="182"/>
      <c r="AU55" s="182"/>
      <c r="AV55" s="182"/>
      <c r="AW55" s="182"/>
      <c r="AX55" s="182"/>
      <c r="AY55" s="182"/>
      <c r="AZ55" s="182"/>
      <c r="BA55" s="182"/>
      <c r="BB55" s="182"/>
      <c r="BC55" s="182"/>
      <c r="BD55" s="182"/>
      <c r="BE55" s="182"/>
      <c r="BF55" s="182"/>
      <c r="BG55" s="196"/>
      <c r="BH55" s="263"/>
      <c r="BI55" s="263"/>
      <c r="BJ55" s="263"/>
      <c r="BK55" s="263"/>
      <c r="BL55" s="263"/>
      <c r="BM55" s="263"/>
      <c r="BN55" s="263"/>
      <c r="BO55" s="263"/>
      <c r="BP55" s="263"/>
      <c r="BQ55" s="263"/>
      <c r="BR55" s="263"/>
      <c r="BS55" s="263"/>
      <c r="BT55" s="263"/>
      <c r="BU55" s="263"/>
      <c r="BV55" s="263"/>
      <c r="BW55" s="343"/>
    </row>
    <row r="56" spans="2:75">
      <c r="B56" s="193"/>
      <c r="C56" s="182"/>
      <c r="D56" s="182"/>
      <c r="E56" s="182"/>
      <c r="F56" s="182"/>
      <c r="G56" s="182"/>
      <c r="H56" s="182"/>
      <c r="I56" s="182"/>
      <c r="J56" s="182"/>
      <c r="K56" s="263"/>
      <c r="L56" s="263"/>
      <c r="M56" s="263"/>
      <c r="N56" s="263"/>
      <c r="O56" s="263"/>
      <c r="P56" s="263"/>
      <c r="Q56" s="263"/>
      <c r="R56" s="263"/>
      <c r="S56" s="263"/>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182"/>
      <c r="AR56" s="182"/>
      <c r="AS56" s="182"/>
      <c r="AT56" s="182"/>
      <c r="AU56" s="182"/>
      <c r="AV56" s="182"/>
      <c r="AW56" s="182"/>
      <c r="AX56" s="182"/>
      <c r="AY56" s="182"/>
      <c r="AZ56" s="182"/>
      <c r="BA56" s="182"/>
      <c r="BB56" s="182"/>
      <c r="BC56" s="182"/>
      <c r="BD56" s="182"/>
      <c r="BE56" s="182"/>
      <c r="BF56" s="182"/>
      <c r="BG56" s="196"/>
      <c r="BH56" s="263"/>
      <c r="BI56" s="263"/>
      <c r="BJ56" s="263"/>
      <c r="BK56" s="263"/>
      <c r="BL56" s="263"/>
      <c r="BM56" s="263"/>
      <c r="BN56" s="263"/>
      <c r="BO56" s="263"/>
      <c r="BP56" s="263"/>
      <c r="BQ56" s="263"/>
      <c r="BR56" s="263"/>
      <c r="BS56" s="263"/>
      <c r="BT56" s="263"/>
      <c r="BU56" s="263"/>
      <c r="BV56" s="263"/>
      <c r="BW56" s="343"/>
    </row>
    <row r="57" spans="2:75" ht="12.75" customHeight="1">
      <c r="B57" s="199"/>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c r="BD57" s="188"/>
      <c r="BE57" s="188"/>
      <c r="BF57" s="188"/>
      <c r="BG57" s="197"/>
      <c r="BH57" s="256"/>
      <c r="BI57" s="256"/>
      <c r="BJ57" s="256"/>
      <c r="BK57" s="256"/>
      <c r="BL57" s="256"/>
      <c r="BM57" s="256"/>
      <c r="BN57" s="256"/>
      <c r="BO57" s="256"/>
      <c r="BP57" s="256"/>
      <c r="BQ57" s="256"/>
      <c r="BR57" s="256"/>
      <c r="BS57" s="256"/>
      <c r="BT57" s="256"/>
      <c r="BU57" s="256"/>
      <c r="BV57" s="256"/>
      <c r="BW57" s="326"/>
    </row>
    <row r="58" spans="2:75" ht="18.75">
      <c r="BT58" s="394" t="s">
        <v>193</v>
      </c>
    </row>
  </sheetData>
  <sheetProtection algorithmName="SHA-512" hashValue="G+gsBt6ouWJvyJu9cDdjsKIkyjIWBi6VoSmePVi0icXDIjOujDYK/6R5F1yuI0lpBMmPhQ8VU07rBN6tQjg/Lg==" saltValue="zELfrbAXIU13R/lw3qgt5w==" spinCount="100000" sheet="1" objects="1" scenarios="1" selectLockedCells="1"/>
  <mergeCells count="238">
    <mergeCell ref="AB51:AD52"/>
    <mergeCell ref="C53:J54"/>
    <mergeCell ref="K53:S54"/>
    <mergeCell ref="T53:AP54"/>
    <mergeCell ref="K55:S56"/>
    <mergeCell ref="T55:AP56"/>
    <mergeCell ref="B49:AL49"/>
    <mergeCell ref="AR49:BG49"/>
    <mergeCell ref="BH49:BW49"/>
    <mergeCell ref="BH50:BW57"/>
    <mergeCell ref="F51:I52"/>
    <mergeCell ref="J51:M52"/>
    <mergeCell ref="N51:P52"/>
    <mergeCell ref="Q51:T52"/>
    <mergeCell ref="U51:W52"/>
    <mergeCell ref="X51:AA52"/>
    <mergeCell ref="DF47:DN47"/>
    <mergeCell ref="DT47:EC47"/>
    <mergeCell ref="EF47:EO47"/>
    <mergeCell ref="FB47:FI47"/>
    <mergeCell ref="CP44:DB45"/>
    <mergeCell ref="DF44:DN44"/>
    <mergeCell ref="DT44:EC44"/>
    <mergeCell ref="EF44:EO44"/>
    <mergeCell ref="FB44:FI44"/>
    <mergeCell ref="FB38:FI38"/>
    <mergeCell ref="B40:BW40"/>
    <mergeCell ref="B41:BW41"/>
    <mergeCell ref="CM41:CO42"/>
    <mergeCell ref="CP41:DB42"/>
    <mergeCell ref="DF41:DN41"/>
    <mergeCell ref="DT41:EC41"/>
    <mergeCell ref="Q46:Y47"/>
    <mergeCell ref="Z46:AH46"/>
    <mergeCell ref="AI46:BV46"/>
    <mergeCell ref="Z47:AH47"/>
    <mergeCell ref="AI47:BE47"/>
    <mergeCell ref="EF41:EO41"/>
    <mergeCell ref="FB41:FI41"/>
    <mergeCell ref="F43:I44"/>
    <mergeCell ref="J43:M44"/>
    <mergeCell ref="N43:P44"/>
    <mergeCell ref="Q43:T44"/>
    <mergeCell ref="U43:W44"/>
    <mergeCell ref="X43:AA44"/>
    <mergeCell ref="AB43:AD44"/>
    <mergeCell ref="CM44:CO45"/>
    <mergeCell ref="CM47:CO48"/>
    <mergeCell ref="CP47:DB48"/>
    <mergeCell ref="BE34:BG35"/>
    <mergeCell ref="BH34:BT35"/>
    <mergeCell ref="BU34:BW35"/>
    <mergeCell ref="EJ34:EO34"/>
    <mergeCell ref="EQ34:EV34"/>
    <mergeCell ref="AM38:BD39"/>
    <mergeCell ref="BE38:BT39"/>
    <mergeCell ref="BU38:BW39"/>
    <mergeCell ref="CM38:CO39"/>
    <mergeCell ref="CP38:DB39"/>
    <mergeCell ref="DF38:DN38"/>
    <mergeCell ref="DT38:EC38"/>
    <mergeCell ref="EF38:EO38"/>
    <mergeCell ref="V34:X35"/>
    <mergeCell ref="Y34:AB35"/>
    <mergeCell ref="AC34:AF35"/>
    <mergeCell ref="AG34:AJ35"/>
    <mergeCell ref="AK34:AN35"/>
    <mergeCell ref="AO34:BD35"/>
    <mergeCell ref="B34:D35"/>
    <mergeCell ref="E34:I35"/>
    <mergeCell ref="J34:L35"/>
    <mergeCell ref="M34:O35"/>
    <mergeCell ref="P34:R35"/>
    <mergeCell ref="S34:U35"/>
    <mergeCell ref="B32:U33"/>
    <mergeCell ref="V32:AN33"/>
    <mergeCell ref="AO32:BG33"/>
    <mergeCell ref="BH32:BW33"/>
    <mergeCell ref="Y30:AB31"/>
    <mergeCell ref="AC30:AF31"/>
    <mergeCell ref="AG30:AJ31"/>
    <mergeCell ref="AK30:AN31"/>
    <mergeCell ref="AO30:BD31"/>
    <mergeCell ref="BE30:BG31"/>
    <mergeCell ref="E30:I31"/>
    <mergeCell ref="J30:L31"/>
    <mergeCell ref="M30:O31"/>
    <mergeCell ref="P30:R31"/>
    <mergeCell ref="S30:U31"/>
    <mergeCell ref="V30:X31"/>
    <mergeCell ref="BH26:BT27"/>
    <mergeCell ref="BU26:BW27"/>
    <mergeCell ref="CN26:CO26"/>
    <mergeCell ref="CT26:CU27"/>
    <mergeCell ref="CV26:DE27"/>
    <mergeCell ref="V26:X27"/>
    <mergeCell ref="Y26:AB27"/>
    <mergeCell ref="BH30:BT31"/>
    <mergeCell ref="BU30:BW31"/>
    <mergeCell ref="BH24:BW25"/>
    <mergeCell ref="B26:D27"/>
    <mergeCell ref="E26:I27"/>
    <mergeCell ref="J26:L27"/>
    <mergeCell ref="M26:O27"/>
    <mergeCell ref="P26:R27"/>
    <mergeCell ref="S26:U27"/>
    <mergeCell ref="EU26:FD27"/>
    <mergeCell ref="B28:U29"/>
    <mergeCell ref="V28:AN29"/>
    <mergeCell ref="AO28:BG29"/>
    <mergeCell ref="BH28:BW29"/>
    <mergeCell ref="CN29:CV30"/>
    <mergeCell ref="CY29:DR30"/>
    <mergeCell ref="DW29:EE30"/>
    <mergeCell ref="EH29:FA30"/>
    <mergeCell ref="B30:D31"/>
    <mergeCell ref="DJ26:DK27"/>
    <mergeCell ref="DL26:DU27"/>
    <mergeCell ref="DW26:DX26"/>
    <mergeCell ref="EC26:ED27"/>
    <mergeCell ref="EE26:EN27"/>
    <mergeCell ref="ES26:ET27"/>
    <mergeCell ref="BE26:BG27"/>
    <mergeCell ref="AG22:AJ23"/>
    <mergeCell ref="AK22:AN23"/>
    <mergeCell ref="AO22:BD23"/>
    <mergeCell ref="BE22:BG23"/>
    <mergeCell ref="AC26:AF27"/>
    <mergeCell ref="AG26:AJ27"/>
    <mergeCell ref="AK26:AN27"/>
    <mergeCell ref="AO26:BD27"/>
    <mergeCell ref="B24:U25"/>
    <mergeCell ref="V24:AN25"/>
    <mergeCell ref="AO24:BG25"/>
    <mergeCell ref="EE20:EN21"/>
    <mergeCell ref="ES20:ET21"/>
    <mergeCell ref="EU20:FD21"/>
    <mergeCell ref="B22:D23"/>
    <mergeCell ref="E22:I23"/>
    <mergeCell ref="J22:L23"/>
    <mergeCell ref="M22:O23"/>
    <mergeCell ref="P22:R23"/>
    <mergeCell ref="S22:U23"/>
    <mergeCell ref="V22:X23"/>
    <mergeCell ref="CT20:CU21"/>
    <mergeCell ref="CV20:DE21"/>
    <mergeCell ref="DJ20:DK21"/>
    <mergeCell ref="DL20:DU21"/>
    <mergeCell ref="DW20:DX20"/>
    <mergeCell ref="EC20:ED21"/>
    <mergeCell ref="BH22:BT23"/>
    <mergeCell ref="BU22:BW23"/>
    <mergeCell ref="CN23:CV24"/>
    <mergeCell ref="CY23:DR24"/>
    <mergeCell ref="DW23:EE24"/>
    <mergeCell ref="EH23:FA24"/>
    <mergeCell ref="Y22:AB23"/>
    <mergeCell ref="AC22:AF23"/>
    <mergeCell ref="B19:R19"/>
    <mergeCell ref="B20:U21"/>
    <mergeCell ref="V20:AN21"/>
    <mergeCell ref="AO20:BG21"/>
    <mergeCell ref="BH20:BW21"/>
    <mergeCell ref="CN20:CO20"/>
    <mergeCell ref="BH14:BL14"/>
    <mergeCell ref="BM14:BO14"/>
    <mergeCell ref="BP14:BT14"/>
    <mergeCell ref="BU14:BW14"/>
    <mergeCell ref="B15:AA16"/>
    <mergeCell ref="AB15:AH15"/>
    <mergeCell ref="AI15:BF15"/>
    <mergeCell ref="AB16:AH16"/>
    <mergeCell ref="AI16:BF16"/>
    <mergeCell ref="B14:O14"/>
    <mergeCell ref="P14:AI14"/>
    <mergeCell ref="AJ14:AT14"/>
    <mergeCell ref="AU14:AY14"/>
    <mergeCell ref="AZ14:BD14"/>
    <mergeCell ref="BE14:BG14"/>
    <mergeCell ref="EG13:EK13"/>
    <mergeCell ref="EM13:EN13"/>
    <mergeCell ref="EY13:FC13"/>
    <mergeCell ref="BM12:BN13"/>
    <mergeCell ref="BO12:BQ13"/>
    <mergeCell ref="BR12:BS13"/>
    <mergeCell ref="BT12:BW13"/>
    <mergeCell ref="CK13:CL13"/>
    <mergeCell ref="CW13:DA13"/>
    <mergeCell ref="AT12:AU13"/>
    <mergeCell ref="AV12:AY13"/>
    <mergeCell ref="AZ12:BD13"/>
    <mergeCell ref="BE12:BG13"/>
    <mergeCell ref="BH12:BI13"/>
    <mergeCell ref="BJ12:BL13"/>
    <mergeCell ref="BK7:BW8"/>
    <mergeCell ref="DH9:DY9"/>
    <mergeCell ref="B11:R11"/>
    <mergeCell ref="B12:AA13"/>
    <mergeCell ref="AB12:AF13"/>
    <mergeCell ref="AG12:AI13"/>
    <mergeCell ref="AJ12:AK13"/>
    <mergeCell ref="AL12:AN13"/>
    <mergeCell ref="AO12:AP13"/>
    <mergeCell ref="AQ12:AS13"/>
    <mergeCell ref="DC13:DD13"/>
    <mergeCell ref="DO13:DS13"/>
    <mergeCell ref="DU13:DV13"/>
    <mergeCell ref="AW6:AY6"/>
    <mergeCell ref="AZ6:BB6"/>
    <mergeCell ref="BC6:BW6"/>
    <mergeCell ref="B7:V8"/>
    <mergeCell ref="W7:Y8"/>
    <mergeCell ref="Z7:AC8"/>
    <mergeCell ref="AD7:AG8"/>
    <mergeCell ref="AH7:AK8"/>
    <mergeCell ref="AL7:AO8"/>
    <mergeCell ref="AP7:BJ8"/>
    <mergeCell ref="AE6:AG6"/>
    <mergeCell ref="AH6:AJ6"/>
    <mergeCell ref="AK6:AM6"/>
    <mergeCell ref="AN6:AP6"/>
    <mergeCell ref="AQ6:AS6"/>
    <mergeCell ref="AT6:AV6"/>
    <mergeCell ref="B6:D6"/>
    <mergeCell ref="E6:G6"/>
    <mergeCell ref="H6:J6"/>
    <mergeCell ref="K6:M6"/>
    <mergeCell ref="N6:P6"/>
    <mergeCell ref="Q6:AD6"/>
    <mergeCell ref="A2:U2"/>
    <mergeCell ref="V2:AL2"/>
    <mergeCell ref="AM2:BC2"/>
    <mergeCell ref="BD2:BX2"/>
    <mergeCell ref="V3:BC4"/>
    <mergeCell ref="B5:P5"/>
    <mergeCell ref="Q5:AD5"/>
    <mergeCell ref="AE5:BB5"/>
    <mergeCell ref="BC5:BW5"/>
  </mergeCells>
  <phoneticPr fontId="1"/>
  <conditionalFormatting sqref="AH7:AK8 AG12:AI13 AL12:AN13 AQ12:AS13 BE12:BG13 BJ12:BL13 BO12:BQ13 P14:AI14 AZ14:BD14 BH14:BL14 BP14:BT14 AB16:AH16">
    <cfRule type="containsBlanks" dxfId="2" priority="3">
      <formula>LEN(TRIM(P7))=0</formula>
    </cfRule>
  </conditionalFormatting>
  <conditionalFormatting sqref="B6:BW6 Z7:AC8">
    <cfRule type="containsBlanks" dxfId="1" priority="2">
      <formula>LEN(TRIM(B6))=0</formula>
    </cfRule>
  </conditionalFormatting>
  <conditionalFormatting sqref="J22:L23 P22:R23 Y22:AB23 AG22:AJ23 AO22:BD23">
    <cfRule type="containsBlanks" dxfId="0" priority="1">
      <formula>LEN(TRIM(J22))=0</formula>
    </cfRule>
  </conditionalFormatting>
  <dataValidations count="1">
    <dataValidation type="custom" allowBlank="1" showInputMessage="1" showErrorMessage="1" errorTitle="支給対象外" error="報酬額が支給限度額を上回るため、手当金支給対象外です。" sqref="AO22:BD23" xr:uid="{225DB70B-991D-4578-8627-E269CE897CAC}">
      <formula1>AO22&lt;459000</formula1>
    </dataValidation>
  </dataValidations>
  <printOptions horizontalCentered="1"/>
  <pageMargins left="0.39370078740157483" right="0.39370078740157483" top="0.59055118110236227" bottom="0.59055118110236227" header="0.31496062992125984" footer="0.31496062992125984"/>
  <pageSetup paperSize="9" scale="81"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3187-CE06-47D4-AC4F-116B082DF639}">
  <sheetPr>
    <tabColor rgb="FFFFC000"/>
  </sheetPr>
  <dimension ref="A1:BH164"/>
  <sheetViews>
    <sheetView view="pageBreakPreview" zoomScale="70" zoomScaleNormal="100" zoomScaleSheetLayoutView="70" zoomScalePageLayoutView="70" workbookViewId="0">
      <selection activeCell="B94" sqref="B94:L94"/>
    </sheetView>
  </sheetViews>
  <sheetFormatPr defaultRowHeight="13.5"/>
  <cols>
    <col min="1" max="1" width="3.875" style="138" customWidth="1"/>
    <col min="2" max="2" width="7.125" style="138" customWidth="1"/>
    <col min="3" max="3" width="4.25" style="138" customWidth="1"/>
    <col min="4" max="8" width="9.25" style="138" customWidth="1"/>
    <col min="9" max="9" width="8.5" style="138" customWidth="1"/>
    <col min="10" max="11" width="9.125" style="138" customWidth="1"/>
    <col min="12" max="12" width="3.5" style="138" customWidth="1"/>
    <col min="13" max="17" width="9" style="138"/>
    <col min="18" max="18" width="8.5" style="138" hidden="1" customWidth="1"/>
    <col min="19" max="31" width="9" style="138" hidden="1" customWidth="1"/>
    <col min="32" max="32" width="4.125" style="138" hidden="1" customWidth="1"/>
    <col min="33" max="45" width="9" style="138" hidden="1" customWidth="1"/>
    <col min="46" max="46" width="8.25" style="138" hidden="1" customWidth="1"/>
    <col min="47" max="60" width="9" style="138" hidden="1" customWidth="1"/>
    <col min="61" max="16384" width="9" style="138"/>
  </cols>
  <sheetData>
    <row r="1" spans="1:13" ht="15.75" customHeight="1" thickTop="1">
      <c r="A1" s="133" t="s">
        <v>119</v>
      </c>
      <c r="B1" s="134"/>
      <c r="C1" s="134"/>
      <c r="D1" s="134"/>
      <c r="E1" s="134"/>
      <c r="F1" s="134"/>
      <c r="G1" s="134"/>
      <c r="H1" s="134"/>
      <c r="I1" s="134"/>
      <c r="J1" s="135"/>
      <c r="K1" s="135"/>
      <c r="L1" s="136"/>
      <c r="M1" s="137"/>
    </row>
    <row r="2" spans="1:13" ht="15.75" hidden="1" customHeight="1">
      <c r="A2" s="139"/>
      <c r="B2" s="140" t="s">
        <v>120</v>
      </c>
      <c r="C2" s="141"/>
      <c r="D2" s="141"/>
      <c r="E2" s="141"/>
      <c r="F2" s="141"/>
      <c r="G2" s="141"/>
      <c r="H2" s="141"/>
      <c r="I2" s="141"/>
      <c r="J2" s="142"/>
      <c r="K2" s="142"/>
      <c r="L2" s="143"/>
      <c r="M2" s="137"/>
    </row>
    <row r="3" spans="1:13" ht="15.75" hidden="1" customHeight="1">
      <c r="A3" s="139"/>
      <c r="B3" s="140" t="s">
        <v>121</v>
      </c>
      <c r="C3" s="144"/>
      <c r="D3" s="141"/>
      <c r="E3" s="141"/>
      <c r="F3" s="141"/>
      <c r="G3" s="141"/>
      <c r="H3" s="141"/>
      <c r="I3" s="141"/>
      <c r="J3" s="142"/>
      <c r="K3" s="142"/>
      <c r="L3" s="143"/>
      <c r="M3" s="137"/>
    </row>
    <row r="4" spans="1:13" ht="15.75" hidden="1" customHeight="1">
      <c r="A4" s="139"/>
      <c r="B4" s="145" t="s">
        <v>122</v>
      </c>
      <c r="C4" s="141"/>
      <c r="D4" s="141"/>
      <c r="E4" s="141"/>
      <c r="F4" s="141"/>
      <c r="G4" s="141"/>
      <c r="H4" s="141"/>
      <c r="I4" s="141"/>
      <c r="J4" s="142"/>
      <c r="K4" s="142"/>
      <c r="L4" s="143"/>
      <c r="M4" s="137"/>
    </row>
    <row r="5" spans="1:13" ht="15.75" hidden="1" customHeight="1">
      <c r="A5" s="139"/>
      <c r="B5" s="145" t="s">
        <v>123</v>
      </c>
      <c r="C5" s="141"/>
      <c r="D5" s="141"/>
      <c r="E5" s="141"/>
      <c r="F5" s="141"/>
      <c r="G5" s="141"/>
      <c r="H5" s="141"/>
      <c r="I5" s="141"/>
      <c r="J5" s="142"/>
      <c r="K5" s="142"/>
      <c r="L5" s="143"/>
      <c r="M5" s="137"/>
    </row>
    <row r="6" spans="1:13" ht="15.75" hidden="1" customHeight="1">
      <c r="A6" s="139"/>
      <c r="B6" s="140" t="s">
        <v>124</v>
      </c>
      <c r="C6" s="141"/>
      <c r="D6" s="141"/>
      <c r="E6" s="141"/>
      <c r="F6" s="141"/>
      <c r="G6" s="141"/>
      <c r="H6" s="141"/>
      <c r="I6" s="141"/>
      <c r="J6" s="142"/>
      <c r="K6" s="142"/>
      <c r="L6" s="143"/>
      <c r="M6" s="137"/>
    </row>
    <row r="7" spans="1:13" ht="15.75" hidden="1" customHeight="1">
      <c r="A7" s="146" t="s">
        <v>125</v>
      </c>
      <c r="B7" s="147"/>
      <c r="C7" s="141"/>
      <c r="D7" s="141"/>
      <c r="E7" s="141"/>
      <c r="F7" s="141"/>
      <c r="G7" s="141"/>
      <c r="H7" s="141"/>
      <c r="I7" s="141"/>
      <c r="J7" s="142"/>
      <c r="K7" s="142"/>
      <c r="L7" s="143"/>
      <c r="M7" s="137"/>
    </row>
    <row r="8" spans="1:13" ht="15.75" hidden="1" customHeight="1">
      <c r="A8" s="146" t="s">
        <v>126</v>
      </c>
      <c r="B8" s="148"/>
      <c r="C8" s="141"/>
      <c r="D8" s="141"/>
      <c r="E8" s="141"/>
      <c r="F8" s="141"/>
      <c r="G8" s="141"/>
      <c r="H8" s="141"/>
      <c r="I8" s="141"/>
      <c r="J8" s="142"/>
      <c r="K8" s="142"/>
      <c r="L8" s="143"/>
      <c r="M8" s="137"/>
    </row>
    <row r="9" spans="1:13" s="149" customFormat="1" ht="24" customHeight="1">
      <c r="A9" s="345" t="s">
        <v>127</v>
      </c>
      <c r="B9" s="345"/>
      <c r="C9" s="345"/>
      <c r="D9" s="345"/>
      <c r="E9" s="345"/>
      <c r="F9" s="345"/>
      <c r="G9" s="345"/>
      <c r="H9" s="345"/>
      <c r="I9" s="345"/>
      <c r="J9" s="345"/>
      <c r="K9" s="345"/>
      <c r="L9" s="345"/>
    </row>
    <row r="10" spans="1:13" s="149" customFormat="1" ht="51" customHeight="1" thickBot="1">
      <c r="A10" s="346" t="s">
        <v>141</v>
      </c>
      <c r="B10" s="346"/>
      <c r="C10" s="346"/>
      <c r="D10" s="346"/>
      <c r="E10" s="346"/>
      <c r="F10" s="346"/>
      <c r="G10" s="346"/>
      <c r="H10" s="346"/>
      <c r="I10" s="346"/>
      <c r="J10" s="346"/>
      <c r="K10" s="346"/>
      <c r="L10" s="346"/>
    </row>
    <row r="11" spans="1:13" s="149" customFormat="1" ht="21.75" customHeight="1" thickTop="1">
      <c r="A11" s="150" t="s">
        <v>128</v>
      </c>
      <c r="B11" s="352" t="s">
        <v>135</v>
      </c>
      <c r="C11" s="353"/>
      <c r="D11" s="353"/>
      <c r="E11" s="353"/>
      <c r="F11" s="353"/>
      <c r="G11" s="353"/>
      <c r="H11" s="353"/>
      <c r="I11" s="353"/>
      <c r="J11" s="353"/>
      <c r="K11" s="354"/>
      <c r="L11" s="151"/>
    </row>
    <row r="12" spans="1:13" s="149" customFormat="1" ht="21.75" customHeight="1">
      <c r="A12" s="150"/>
      <c r="B12" s="170" t="s">
        <v>136</v>
      </c>
      <c r="C12" s="155"/>
      <c r="D12" s="155"/>
      <c r="E12" s="155"/>
      <c r="F12" s="155"/>
      <c r="G12" s="155"/>
      <c r="H12" s="155"/>
      <c r="I12" s="155"/>
      <c r="J12" s="155"/>
      <c r="K12" s="171"/>
      <c r="L12" s="151"/>
    </row>
    <row r="13" spans="1:13" s="149" customFormat="1" ht="24" customHeight="1">
      <c r="A13" s="150"/>
      <c r="B13" s="172" t="s">
        <v>129</v>
      </c>
      <c r="C13" s="355" t="s">
        <v>137</v>
      </c>
      <c r="D13" s="356"/>
      <c r="E13" s="356"/>
      <c r="F13" s="356"/>
      <c r="G13" s="356"/>
      <c r="H13" s="356"/>
      <c r="I13" s="356"/>
      <c r="J13" s="356"/>
      <c r="K13" s="357"/>
      <c r="L13" s="151"/>
    </row>
    <row r="14" spans="1:13" s="149" customFormat="1" ht="24" customHeight="1">
      <c r="A14" s="153"/>
      <c r="B14" s="172" t="s">
        <v>130</v>
      </c>
      <c r="C14" s="355" t="s">
        <v>138</v>
      </c>
      <c r="D14" s="355"/>
      <c r="E14" s="355"/>
      <c r="F14" s="355"/>
      <c r="G14" s="355"/>
      <c r="H14" s="355"/>
      <c r="I14" s="355"/>
      <c r="J14" s="355"/>
      <c r="K14" s="368"/>
      <c r="L14" s="151"/>
    </row>
    <row r="15" spans="1:13" s="149" customFormat="1" ht="24" customHeight="1">
      <c r="A15" s="151"/>
      <c r="B15" s="172" t="s">
        <v>131</v>
      </c>
      <c r="C15" s="356" t="s">
        <v>139</v>
      </c>
      <c r="D15" s="356"/>
      <c r="E15" s="356"/>
      <c r="F15" s="356"/>
      <c r="G15" s="356"/>
      <c r="H15" s="356"/>
      <c r="I15" s="356"/>
      <c r="J15" s="356"/>
      <c r="K15" s="357"/>
      <c r="L15" s="151"/>
    </row>
    <row r="16" spans="1:13" s="149" customFormat="1" ht="19.5" customHeight="1">
      <c r="A16" s="151"/>
      <c r="B16" s="362" t="s">
        <v>140</v>
      </c>
      <c r="C16" s="363"/>
      <c r="D16" s="363"/>
      <c r="E16" s="363"/>
      <c r="F16" s="363"/>
      <c r="G16" s="363"/>
      <c r="H16" s="363"/>
      <c r="I16" s="363"/>
      <c r="J16" s="363"/>
      <c r="K16" s="364"/>
      <c r="L16" s="151"/>
    </row>
    <row r="17" spans="1:12" s="149" customFormat="1" ht="21" customHeight="1" thickBot="1">
      <c r="A17" s="151"/>
      <c r="B17" s="365"/>
      <c r="C17" s="366"/>
      <c r="D17" s="366"/>
      <c r="E17" s="366"/>
      <c r="F17" s="366"/>
      <c r="G17" s="366"/>
      <c r="H17" s="366"/>
      <c r="I17" s="366"/>
      <c r="J17" s="366"/>
      <c r="K17" s="367"/>
      <c r="L17" s="151"/>
    </row>
    <row r="18" spans="1:12" s="149" customFormat="1" ht="17.25" customHeight="1" thickTop="1" thickBot="1">
      <c r="A18" s="151"/>
      <c r="B18" s="173"/>
      <c r="C18" s="173"/>
      <c r="D18" s="173"/>
      <c r="E18" s="173"/>
      <c r="F18" s="173"/>
      <c r="G18" s="173"/>
      <c r="H18" s="173"/>
      <c r="I18" s="173"/>
      <c r="J18" s="173"/>
      <c r="K18" s="173"/>
      <c r="L18" s="151"/>
    </row>
    <row r="19" spans="1:12" s="149" customFormat="1" ht="24" customHeight="1" thickTop="1">
      <c r="A19" s="151"/>
      <c r="B19" s="359" t="s">
        <v>142</v>
      </c>
      <c r="C19" s="360"/>
      <c r="D19" s="360"/>
      <c r="E19" s="360"/>
      <c r="F19" s="360"/>
      <c r="G19" s="360"/>
      <c r="H19" s="360"/>
      <c r="I19" s="360"/>
      <c r="J19" s="360"/>
      <c r="K19" s="361"/>
      <c r="L19" s="151"/>
    </row>
    <row r="20" spans="1:12" s="149" customFormat="1" ht="24" customHeight="1">
      <c r="A20" s="151"/>
      <c r="B20" s="362"/>
      <c r="C20" s="363"/>
      <c r="D20" s="363"/>
      <c r="E20" s="363"/>
      <c r="F20" s="363"/>
      <c r="G20" s="363"/>
      <c r="H20" s="363"/>
      <c r="I20" s="363"/>
      <c r="J20" s="363"/>
      <c r="K20" s="364"/>
      <c r="L20" s="151"/>
    </row>
    <row r="21" spans="1:12" s="149" customFormat="1" ht="24" customHeight="1">
      <c r="A21" s="151"/>
      <c r="B21" s="362"/>
      <c r="C21" s="363"/>
      <c r="D21" s="363"/>
      <c r="E21" s="363"/>
      <c r="F21" s="363"/>
      <c r="G21" s="363"/>
      <c r="H21" s="363"/>
      <c r="I21" s="363"/>
      <c r="J21" s="363"/>
      <c r="K21" s="364"/>
      <c r="L21" s="151"/>
    </row>
    <row r="22" spans="1:12" s="149" customFormat="1" ht="24" customHeight="1">
      <c r="A22" s="151"/>
      <c r="B22" s="362"/>
      <c r="C22" s="363"/>
      <c r="D22" s="363"/>
      <c r="E22" s="363"/>
      <c r="F22" s="363"/>
      <c r="G22" s="363"/>
      <c r="H22" s="363"/>
      <c r="I22" s="363"/>
      <c r="J22" s="363"/>
      <c r="K22" s="364"/>
      <c r="L22" s="151"/>
    </row>
    <row r="23" spans="1:12" s="149" customFormat="1" ht="24" customHeight="1">
      <c r="A23" s="151"/>
      <c r="B23" s="362"/>
      <c r="C23" s="363"/>
      <c r="D23" s="363"/>
      <c r="E23" s="363"/>
      <c r="F23" s="363"/>
      <c r="G23" s="363"/>
      <c r="H23" s="363"/>
      <c r="I23" s="363"/>
      <c r="J23" s="363"/>
      <c r="K23" s="364"/>
      <c r="L23" s="151"/>
    </row>
    <row r="24" spans="1:12" s="149" customFormat="1" ht="24" customHeight="1">
      <c r="A24" s="151"/>
      <c r="B24" s="362"/>
      <c r="C24" s="363"/>
      <c r="D24" s="363"/>
      <c r="E24" s="363"/>
      <c r="F24" s="363"/>
      <c r="G24" s="363"/>
      <c r="H24" s="363"/>
      <c r="I24" s="363"/>
      <c r="J24" s="363"/>
      <c r="K24" s="364"/>
      <c r="L24" s="151"/>
    </row>
    <row r="25" spans="1:12" s="149" customFormat="1" ht="24" customHeight="1">
      <c r="A25" s="151"/>
      <c r="B25" s="362"/>
      <c r="C25" s="363"/>
      <c r="D25" s="363"/>
      <c r="E25" s="363"/>
      <c r="F25" s="363"/>
      <c r="G25" s="363"/>
      <c r="H25" s="363"/>
      <c r="I25" s="363"/>
      <c r="J25" s="363"/>
      <c r="K25" s="364"/>
      <c r="L25" s="151"/>
    </row>
    <row r="26" spans="1:12" s="149" customFormat="1" ht="24" customHeight="1" thickBot="1">
      <c r="A26" s="151"/>
      <c r="B26" s="365"/>
      <c r="C26" s="366"/>
      <c r="D26" s="366"/>
      <c r="E26" s="366"/>
      <c r="F26" s="366"/>
      <c r="G26" s="366"/>
      <c r="H26" s="366"/>
      <c r="I26" s="366"/>
      <c r="J26" s="366"/>
      <c r="K26" s="367"/>
      <c r="L26" s="151"/>
    </row>
    <row r="27" spans="1:12" s="149" customFormat="1" ht="15" customHeight="1" thickTop="1">
      <c r="A27" s="151"/>
      <c r="B27" s="173"/>
      <c r="C27" s="173"/>
      <c r="D27" s="173"/>
      <c r="E27" s="173"/>
      <c r="F27" s="173"/>
      <c r="G27" s="173"/>
      <c r="H27" s="173"/>
      <c r="I27" s="173"/>
      <c r="J27" s="173"/>
      <c r="K27" s="173"/>
      <c r="L27" s="151"/>
    </row>
    <row r="28" spans="1:12" s="149" customFormat="1" ht="24" customHeight="1">
      <c r="A28" s="345" t="s">
        <v>132</v>
      </c>
      <c r="B28" s="345"/>
      <c r="C28" s="345"/>
      <c r="D28" s="345"/>
      <c r="E28" s="345"/>
      <c r="F28" s="345"/>
      <c r="G28" s="345"/>
      <c r="H28" s="345"/>
      <c r="I28" s="345"/>
      <c r="J28" s="345"/>
      <c r="K28" s="345"/>
      <c r="L28" s="345"/>
    </row>
    <row r="29" spans="1:12" s="157" customFormat="1" ht="24" customHeight="1">
      <c r="A29" s="358" t="s">
        <v>143</v>
      </c>
      <c r="B29" s="358"/>
      <c r="C29" s="358"/>
      <c r="D29" s="358"/>
      <c r="E29" s="358"/>
      <c r="F29" s="358"/>
      <c r="G29" s="358"/>
      <c r="H29" s="358"/>
      <c r="I29" s="358"/>
      <c r="J29" s="358"/>
      <c r="K29" s="358"/>
      <c r="L29" s="358"/>
    </row>
    <row r="30" spans="1:12" s="157" customFormat="1" ht="9.75" customHeight="1">
      <c r="A30" s="175"/>
      <c r="B30" s="175"/>
      <c r="C30" s="175"/>
      <c r="D30" s="175"/>
      <c r="E30" s="175"/>
      <c r="F30" s="175"/>
      <c r="G30" s="175"/>
      <c r="H30" s="175"/>
      <c r="I30" s="175"/>
      <c r="J30" s="175"/>
      <c r="K30" s="175"/>
      <c r="L30" s="175"/>
    </row>
    <row r="31" spans="1:12" s="157" customFormat="1" ht="24" customHeight="1">
      <c r="A31" s="344" t="s">
        <v>154</v>
      </c>
      <c r="B31" s="344"/>
      <c r="C31" s="344"/>
      <c r="D31" s="344"/>
      <c r="E31" s="344"/>
      <c r="F31" s="344"/>
      <c r="G31" s="344"/>
      <c r="H31" s="344" t="s">
        <v>153</v>
      </c>
      <c r="I31" s="344"/>
      <c r="J31" s="344"/>
      <c r="K31" s="344"/>
      <c r="L31" s="344"/>
    </row>
    <row r="32" spans="1:12" s="157" customFormat="1" ht="24" customHeight="1">
      <c r="A32" s="344" t="s">
        <v>146</v>
      </c>
      <c r="B32" s="349" t="s">
        <v>144</v>
      </c>
      <c r="C32" s="349"/>
      <c r="D32" s="349"/>
      <c r="E32" s="349"/>
      <c r="F32" s="349"/>
      <c r="G32" s="349"/>
      <c r="H32" s="349" t="s">
        <v>145</v>
      </c>
      <c r="I32" s="349"/>
      <c r="J32" s="349"/>
      <c r="K32" s="349"/>
      <c r="L32" s="349"/>
    </row>
    <row r="33" spans="1:12" s="157" customFormat="1" ht="24" customHeight="1">
      <c r="A33" s="344"/>
      <c r="B33" s="349"/>
      <c r="C33" s="349"/>
      <c r="D33" s="349"/>
      <c r="E33" s="349"/>
      <c r="F33" s="349"/>
      <c r="G33" s="349"/>
      <c r="H33" s="349"/>
      <c r="I33" s="349"/>
      <c r="J33" s="349"/>
      <c r="K33" s="349"/>
      <c r="L33" s="349"/>
    </row>
    <row r="34" spans="1:12" s="157" customFormat="1" ht="24" customHeight="1">
      <c r="A34" s="344" t="s">
        <v>149</v>
      </c>
      <c r="B34" s="349" t="s">
        <v>147</v>
      </c>
      <c r="C34" s="349"/>
      <c r="D34" s="349"/>
      <c r="E34" s="349"/>
      <c r="F34" s="349"/>
      <c r="G34" s="349"/>
      <c r="H34" s="349" t="s">
        <v>148</v>
      </c>
      <c r="I34" s="349"/>
      <c r="J34" s="349"/>
      <c r="K34" s="349"/>
      <c r="L34" s="349"/>
    </row>
    <row r="35" spans="1:12" s="157" customFormat="1" ht="24" customHeight="1">
      <c r="A35" s="344"/>
      <c r="B35" s="349"/>
      <c r="C35" s="349"/>
      <c r="D35" s="349"/>
      <c r="E35" s="349"/>
      <c r="F35" s="349"/>
      <c r="G35" s="349"/>
      <c r="H35" s="349"/>
      <c r="I35" s="349"/>
      <c r="J35" s="349"/>
      <c r="K35" s="349"/>
      <c r="L35" s="349"/>
    </row>
    <row r="36" spans="1:12" s="157" customFormat="1" ht="24" customHeight="1">
      <c r="A36" s="344" t="s">
        <v>150</v>
      </c>
      <c r="B36" s="349" t="s">
        <v>151</v>
      </c>
      <c r="C36" s="349"/>
      <c r="D36" s="349"/>
      <c r="E36" s="349"/>
      <c r="F36" s="349"/>
      <c r="G36" s="349"/>
      <c r="H36" s="349" t="s">
        <v>152</v>
      </c>
      <c r="I36" s="349"/>
      <c r="J36" s="349"/>
      <c r="K36" s="349"/>
      <c r="L36" s="349"/>
    </row>
    <row r="37" spans="1:12" s="157" customFormat="1" ht="24" customHeight="1">
      <c r="A37" s="344"/>
      <c r="B37" s="349"/>
      <c r="C37" s="349"/>
      <c r="D37" s="349"/>
      <c r="E37" s="349"/>
      <c r="F37" s="349"/>
      <c r="G37" s="349"/>
      <c r="H37" s="349"/>
      <c r="I37" s="349"/>
      <c r="J37" s="349"/>
      <c r="K37" s="349"/>
      <c r="L37" s="349"/>
    </row>
    <row r="38" spans="1:12" s="157" customFormat="1" ht="24" customHeight="1">
      <c r="A38" s="350" t="s">
        <v>155</v>
      </c>
      <c r="B38" s="350"/>
      <c r="C38" s="350"/>
      <c r="D38" s="350"/>
      <c r="E38" s="350"/>
      <c r="F38" s="350"/>
      <c r="G38" s="350"/>
      <c r="H38" s="350"/>
      <c r="I38" s="350"/>
      <c r="J38" s="350"/>
      <c r="K38" s="350"/>
      <c r="L38" s="350"/>
    </row>
    <row r="39" spans="1:12" s="157" customFormat="1" ht="24" customHeight="1">
      <c r="A39" s="351" t="s">
        <v>183</v>
      </c>
      <c r="B39" s="351"/>
      <c r="C39" s="351"/>
      <c r="D39" s="351"/>
      <c r="E39" s="351"/>
      <c r="F39" s="351"/>
      <c r="G39" s="351"/>
      <c r="H39" s="351"/>
      <c r="I39" s="351"/>
      <c r="J39" s="351"/>
      <c r="K39" s="351"/>
      <c r="L39" s="351"/>
    </row>
    <row r="40" spans="1:12" s="157" customFormat="1" ht="24" customHeight="1">
      <c r="A40" s="351"/>
      <c r="B40" s="351"/>
      <c r="C40" s="351"/>
      <c r="D40" s="351"/>
      <c r="E40" s="351"/>
      <c r="F40" s="351"/>
      <c r="G40" s="351"/>
      <c r="H40" s="351"/>
      <c r="I40" s="351"/>
      <c r="J40" s="351"/>
      <c r="K40" s="351"/>
      <c r="L40" s="351"/>
    </row>
    <row r="41" spans="1:12" s="157" customFormat="1" ht="24" customHeight="1">
      <c r="A41" s="351"/>
      <c r="B41" s="351"/>
      <c r="C41" s="351"/>
      <c r="D41" s="351"/>
      <c r="E41" s="351"/>
      <c r="F41" s="351"/>
      <c r="G41" s="351"/>
      <c r="H41" s="351"/>
      <c r="I41" s="351"/>
      <c r="J41" s="351"/>
      <c r="K41" s="351"/>
      <c r="L41" s="351"/>
    </row>
    <row r="42" spans="1:12" s="157" customFormat="1" ht="14.25" customHeight="1">
      <c r="A42" s="179"/>
      <c r="B42" s="179"/>
      <c r="C42" s="179"/>
      <c r="D42" s="179"/>
      <c r="E42" s="179"/>
      <c r="F42" s="179"/>
      <c r="G42" s="179"/>
      <c r="H42" s="179"/>
      <c r="I42" s="179"/>
      <c r="J42" s="179"/>
      <c r="K42" s="179"/>
      <c r="L42" s="179"/>
    </row>
    <row r="43" spans="1:12" s="157" customFormat="1" ht="24" customHeight="1">
      <c r="A43" s="376" t="s">
        <v>188</v>
      </c>
      <c r="B43" s="376"/>
      <c r="C43" s="376"/>
      <c r="D43" s="376"/>
      <c r="E43" s="376"/>
      <c r="F43" s="376"/>
      <c r="G43" s="376"/>
      <c r="H43" s="376"/>
      <c r="I43" s="376"/>
      <c r="J43" s="376"/>
      <c r="K43" s="376"/>
      <c r="L43" s="376"/>
    </row>
    <row r="44" spans="1:12" s="157" customFormat="1" ht="24" customHeight="1">
      <c r="A44" s="376"/>
      <c r="B44" s="376"/>
      <c r="C44" s="376"/>
      <c r="D44" s="376"/>
      <c r="E44" s="376"/>
      <c r="F44" s="376"/>
      <c r="G44" s="376"/>
      <c r="H44" s="376"/>
      <c r="I44" s="376"/>
      <c r="J44" s="376"/>
      <c r="K44" s="376"/>
      <c r="L44" s="376"/>
    </row>
    <row r="45" spans="1:12" s="157" customFormat="1" ht="24" customHeight="1">
      <c r="A45" s="376"/>
      <c r="B45" s="376"/>
      <c r="C45" s="376"/>
      <c r="D45" s="376"/>
      <c r="E45" s="376"/>
      <c r="F45" s="376"/>
      <c r="G45" s="376"/>
      <c r="H45" s="376"/>
      <c r="I45" s="376"/>
      <c r="J45" s="376"/>
      <c r="K45" s="376"/>
      <c r="L45" s="376"/>
    </row>
    <row r="46" spans="1:12" s="157" customFormat="1" ht="24" customHeight="1">
      <c r="A46" s="376"/>
      <c r="B46" s="376"/>
      <c r="C46" s="376"/>
      <c r="D46" s="376"/>
      <c r="E46" s="376"/>
      <c r="F46" s="376"/>
      <c r="G46" s="376"/>
      <c r="H46" s="376"/>
      <c r="I46" s="376"/>
      <c r="J46" s="376"/>
      <c r="K46" s="376"/>
      <c r="L46" s="376"/>
    </row>
    <row r="47" spans="1:12" s="157" customFormat="1" ht="24" customHeight="1">
      <c r="A47" s="376"/>
      <c r="B47" s="376"/>
      <c r="C47" s="376"/>
      <c r="D47" s="376"/>
      <c r="E47" s="376"/>
      <c r="F47" s="376"/>
      <c r="G47" s="376"/>
      <c r="H47" s="376"/>
      <c r="I47" s="376"/>
      <c r="J47" s="376"/>
      <c r="K47" s="376"/>
      <c r="L47" s="376"/>
    </row>
    <row r="48" spans="1:12" s="157" customFormat="1" ht="24" customHeight="1">
      <c r="A48" s="376"/>
      <c r="B48" s="376"/>
      <c r="C48" s="376"/>
      <c r="D48" s="376"/>
      <c r="E48" s="376"/>
      <c r="F48" s="376"/>
      <c r="G48" s="376"/>
      <c r="H48" s="376"/>
      <c r="I48" s="376"/>
      <c r="J48" s="376"/>
      <c r="K48" s="376"/>
      <c r="L48" s="376"/>
    </row>
    <row r="49" spans="1:12" s="157" customFormat="1" ht="24" customHeight="1">
      <c r="A49" s="376" t="s">
        <v>189</v>
      </c>
      <c r="B49" s="376"/>
      <c r="C49" s="376"/>
      <c r="D49" s="376"/>
      <c r="E49" s="376"/>
      <c r="F49" s="376"/>
      <c r="G49" s="376"/>
      <c r="H49" s="376"/>
      <c r="I49" s="376"/>
      <c r="J49" s="376"/>
      <c r="K49" s="376"/>
      <c r="L49" s="376"/>
    </row>
    <row r="50" spans="1:12" s="157" customFormat="1" ht="24" customHeight="1">
      <c r="A50" s="376"/>
      <c r="B50" s="376"/>
      <c r="C50" s="376"/>
      <c r="D50" s="376"/>
      <c r="E50" s="376"/>
      <c r="F50" s="376"/>
      <c r="G50" s="376"/>
      <c r="H50" s="376"/>
      <c r="I50" s="376"/>
      <c r="J50" s="376"/>
      <c r="K50" s="376"/>
      <c r="L50" s="376"/>
    </row>
    <row r="51" spans="1:12" s="157" customFormat="1" ht="24" customHeight="1">
      <c r="A51" s="376"/>
      <c r="B51" s="376"/>
      <c r="C51" s="376"/>
      <c r="D51" s="376"/>
      <c r="E51" s="376"/>
      <c r="F51" s="376"/>
      <c r="G51" s="376"/>
      <c r="H51" s="376"/>
      <c r="I51" s="376"/>
      <c r="J51" s="376"/>
      <c r="K51" s="376"/>
      <c r="L51" s="376"/>
    </row>
    <row r="52" spans="1:12" s="157" customFormat="1" ht="24" customHeight="1">
      <c r="A52" s="376"/>
      <c r="B52" s="376"/>
      <c r="C52" s="376"/>
      <c r="D52" s="376"/>
      <c r="E52" s="376"/>
      <c r="F52" s="376"/>
      <c r="G52" s="376"/>
      <c r="H52" s="376"/>
      <c r="I52" s="376"/>
      <c r="J52" s="376"/>
      <c r="K52" s="376"/>
      <c r="L52" s="376"/>
    </row>
    <row r="53" spans="1:12" s="157" customFormat="1" ht="9.75" customHeight="1">
      <c r="A53" s="176"/>
      <c r="B53" s="177"/>
      <c r="C53" s="177"/>
      <c r="D53" s="177"/>
      <c r="E53" s="177"/>
      <c r="F53" s="177"/>
      <c r="G53" s="177"/>
      <c r="H53" s="177"/>
      <c r="I53" s="177"/>
      <c r="J53" s="177"/>
      <c r="K53" s="177"/>
      <c r="L53" s="177"/>
    </row>
    <row r="54" spans="1:12" s="149" customFormat="1" ht="24" customHeight="1">
      <c r="A54" s="345" t="s">
        <v>165</v>
      </c>
      <c r="B54" s="345"/>
      <c r="C54" s="345"/>
      <c r="D54" s="345"/>
      <c r="E54" s="345"/>
      <c r="F54" s="345"/>
      <c r="G54" s="345"/>
      <c r="H54" s="345"/>
      <c r="I54" s="345"/>
      <c r="J54" s="345"/>
      <c r="K54" s="345"/>
      <c r="L54" s="345"/>
    </row>
    <row r="55" spans="1:12" s="149" customFormat="1" ht="30" customHeight="1">
      <c r="A55" s="375" t="s">
        <v>157</v>
      </c>
      <c r="B55" s="375"/>
      <c r="C55" s="375"/>
      <c r="D55" s="375"/>
      <c r="E55" s="375"/>
      <c r="F55" s="375"/>
      <c r="G55" s="375"/>
      <c r="H55" s="375"/>
      <c r="I55" s="375"/>
      <c r="J55" s="375"/>
      <c r="K55" s="375"/>
      <c r="L55" s="375"/>
    </row>
    <row r="56" spans="1:12" s="149" customFormat="1" ht="24" customHeight="1">
      <c r="A56" s="375" t="s">
        <v>158</v>
      </c>
      <c r="B56" s="375"/>
      <c r="C56" s="375"/>
      <c r="D56" s="375"/>
      <c r="E56" s="375"/>
      <c r="F56" s="375"/>
      <c r="G56" s="375"/>
      <c r="H56" s="375"/>
      <c r="I56" s="375"/>
      <c r="J56" s="375"/>
      <c r="K56" s="375"/>
      <c r="L56" s="375"/>
    </row>
    <row r="57" spans="1:12" s="149" customFormat="1" ht="24" customHeight="1">
      <c r="A57" s="375"/>
      <c r="B57" s="375"/>
      <c r="C57" s="375"/>
      <c r="D57" s="375"/>
      <c r="E57" s="375"/>
      <c r="F57" s="375"/>
      <c r="G57" s="375"/>
      <c r="H57" s="375"/>
      <c r="I57" s="375"/>
      <c r="J57" s="375"/>
      <c r="K57" s="375"/>
      <c r="L57" s="375"/>
    </row>
    <row r="58" spans="1:12" s="149" customFormat="1" ht="24" customHeight="1">
      <c r="A58" s="346" t="s">
        <v>164</v>
      </c>
      <c r="B58" s="346"/>
      <c r="C58" s="346"/>
      <c r="D58" s="346"/>
      <c r="E58" s="346"/>
      <c r="F58" s="346"/>
      <c r="G58" s="346"/>
      <c r="H58" s="346"/>
      <c r="I58" s="346"/>
      <c r="J58" s="346"/>
      <c r="K58" s="346"/>
      <c r="L58" s="346"/>
    </row>
    <row r="59" spans="1:12" s="149" customFormat="1" ht="24" customHeight="1">
      <c r="A59" s="346"/>
      <c r="B59" s="346"/>
      <c r="C59" s="346"/>
      <c r="D59" s="346"/>
      <c r="E59" s="346"/>
      <c r="F59" s="346"/>
      <c r="G59" s="346"/>
      <c r="H59" s="346"/>
      <c r="I59" s="346"/>
      <c r="J59" s="346"/>
      <c r="K59" s="346"/>
      <c r="L59" s="346"/>
    </row>
    <row r="60" spans="1:12" s="149" customFormat="1" ht="27" customHeight="1">
      <c r="A60" s="346" t="s">
        <v>190</v>
      </c>
      <c r="B60" s="346"/>
      <c r="C60" s="346"/>
      <c r="D60" s="346"/>
      <c r="E60" s="346"/>
      <c r="F60" s="346"/>
      <c r="G60" s="346"/>
      <c r="H60" s="346"/>
      <c r="I60" s="346"/>
      <c r="J60" s="346"/>
      <c r="K60" s="346"/>
      <c r="L60" s="346"/>
    </row>
    <row r="61" spans="1:12" s="149" customFormat="1" ht="27" customHeight="1">
      <c r="A61" s="346"/>
      <c r="B61" s="346"/>
      <c r="C61" s="346"/>
      <c r="D61" s="346"/>
      <c r="E61" s="346"/>
      <c r="F61" s="346"/>
      <c r="G61" s="346"/>
      <c r="H61" s="346"/>
      <c r="I61" s="346"/>
      <c r="J61" s="346"/>
      <c r="K61" s="346"/>
      <c r="L61" s="346"/>
    </row>
    <row r="62" spans="1:12" s="149" customFormat="1" ht="27" customHeight="1">
      <c r="A62" s="346" t="s">
        <v>156</v>
      </c>
      <c r="B62" s="346"/>
      <c r="C62" s="346"/>
      <c r="D62" s="346"/>
      <c r="E62" s="346"/>
      <c r="F62" s="346"/>
      <c r="G62" s="346"/>
      <c r="H62" s="346"/>
      <c r="I62" s="346"/>
      <c r="J62" s="346"/>
      <c r="K62" s="346"/>
      <c r="L62" s="346"/>
    </row>
    <row r="63" spans="1:12" s="149" customFormat="1" ht="27" customHeight="1">
      <c r="A63" s="346"/>
      <c r="B63" s="346"/>
      <c r="C63" s="346"/>
      <c r="D63" s="346"/>
      <c r="E63" s="346"/>
      <c r="F63" s="346"/>
      <c r="G63" s="346"/>
      <c r="H63" s="346"/>
      <c r="I63" s="346"/>
      <c r="J63" s="346"/>
      <c r="K63" s="346"/>
      <c r="L63" s="346"/>
    </row>
    <row r="64" spans="1:12" s="149" customFormat="1" ht="9" customHeight="1">
      <c r="A64" s="159"/>
      <c r="B64" s="159"/>
      <c r="C64" s="159"/>
      <c r="D64" s="159"/>
      <c r="E64" s="159"/>
      <c r="F64" s="159"/>
      <c r="G64" s="159"/>
      <c r="H64" s="159"/>
      <c r="I64" s="159"/>
      <c r="J64" s="159"/>
      <c r="K64" s="159"/>
      <c r="L64" s="159"/>
    </row>
    <row r="65" spans="1:12" s="149" customFormat="1" ht="26.25" customHeight="1">
      <c r="A65" s="345" t="s">
        <v>166</v>
      </c>
      <c r="B65" s="345"/>
      <c r="C65" s="345"/>
      <c r="D65" s="345"/>
      <c r="E65" s="345"/>
      <c r="F65" s="345"/>
      <c r="G65" s="345"/>
      <c r="H65" s="345"/>
      <c r="I65" s="345"/>
      <c r="J65" s="345"/>
      <c r="K65" s="345"/>
      <c r="L65" s="345"/>
    </row>
    <row r="66" spans="1:12" s="157" customFormat="1" ht="26.25" customHeight="1">
      <c r="A66" s="375" t="s">
        <v>167</v>
      </c>
      <c r="B66" s="375"/>
      <c r="C66" s="375"/>
      <c r="D66" s="375"/>
      <c r="E66" s="375"/>
      <c r="F66" s="375"/>
      <c r="G66" s="375"/>
      <c r="H66" s="375"/>
      <c r="I66" s="375"/>
      <c r="J66" s="375"/>
      <c r="K66" s="375"/>
      <c r="L66" s="375"/>
    </row>
    <row r="67" spans="1:12" s="157" customFormat="1" ht="26.25" customHeight="1">
      <c r="A67" s="375"/>
      <c r="B67" s="375"/>
      <c r="C67" s="375"/>
      <c r="D67" s="375"/>
      <c r="E67" s="375"/>
      <c r="F67" s="375"/>
      <c r="G67" s="375"/>
      <c r="H67" s="375"/>
      <c r="I67" s="375"/>
      <c r="J67" s="375"/>
      <c r="K67" s="375"/>
      <c r="L67" s="375"/>
    </row>
    <row r="68" spans="1:12" s="157" customFormat="1" ht="26.25" customHeight="1">
      <c r="A68" s="371" t="s">
        <v>146</v>
      </c>
      <c r="B68" s="349" t="s">
        <v>172</v>
      </c>
      <c r="C68" s="349"/>
      <c r="D68" s="349"/>
      <c r="E68" s="349"/>
      <c r="F68" s="349"/>
      <c r="G68" s="349"/>
      <c r="H68" s="349"/>
      <c r="I68" s="349"/>
      <c r="J68" s="349"/>
      <c r="K68" s="349"/>
      <c r="L68" s="174"/>
    </row>
    <row r="69" spans="1:12" s="157" customFormat="1" ht="26.25" customHeight="1">
      <c r="A69" s="371"/>
      <c r="B69" s="349"/>
      <c r="C69" s="349"/>
      <c r="D69" s="349"/>
      <c r="E69" s="349"/>
      <c r="F69" s="349"/>
      <c r="G69" s="349"/>
      <c r="H69" s="349"/>
      <c r="I69" s="349"/>
      <c r="J69" s="349"/>
      <c r="K69" s="349"/>
      <c r="L69" s="174"/>
    </row>
    <row r="70" spans="1:12" s="157" customFormat="1" ht="26.25" customHeight="1">
      <c r="A70" s="371"/>
      <c r="B70" s="349"/>
      <c r="C70" s="349"/>
      <c r="D70" s="349"/>
      <c r="E70" s="349"/>
      <c r="F70" s="349"/>
      <c r="G70" s="349"/>
      <c r="H70" s="349"/>
      <c r="I70" s="349"/>
      <c r="J70" s="349"/>
      <c r="K70" s="349"/>
      <c r="L70" s="174"/>
    </row>
    <row r="71" spans="1:12" s="157" customFormat="1" ht="26.25" customHeight="1">
      <c r="A71" s="371"/>
      <c r="B71" s="349"/>
      <c r="C71" s="349"/>
      <c r="D71" s="349"/>
      <c r="E71" s="349"/>
      <c r="F71" s="349"/>
      <c r="G71" s="349"/>
      <c r="H71" s="349"/>
      <c r="I71" s="349"/>
      <c r="J71" s="349"/>
      <c r="K71" s="349"/>
      <c r="L71" s="174"/>
    </row>
    <row r="72" spans="1:12" s="157" customFormat="1" ht="26.25" customHeight="1">
      <c r="A72" s="371"/>
      <c r="B72" s="349"/>
      <c r="C72" s="349"/>
      <c r="D72" s="349"/>
      <c r="E72" s="349"/>
      <c r="F72" s="349"/>
      <c r="G72" s="349"/>
      <c r="H72" s="349"/>
      <c r="I72" s="349"/>
      <c r="J72" s="349"/>
      <c r="K72" s="349"/>
      <c r="L72" s="174"/>
    </row>
    <row r="73" spans="1:12" s="157" customFormat="1" ht="26.25" customHeight="1">
      <c r="A73" s="371"/>
      <c r="B73" s="349"/>
      <c r="C73" s="349"/>
      <c r="D73" s="349"/>
      <c r="E73" s="349"/>
      <c r="F73" s="349"/>
      <c r="G73" s="349"/>
      <c r="H73" s="349"/>
      <c r="I73" s="349"/>
      <c r="J73" s="349"/>
      <c r="K73" s="349"/>
      <c r="L73" s="174"/>
    </row>
    <row r="74" spans="1:12" s="157" customFormat="1" ht="26.25" customHeight="1">
      <c r="A74" s="371"/>
      <c r="B74" s="349"/>
      <c r="C74" s="349"/>
      <c r="D74" s="349"/>
      <c r="E74" s="349"/>
      <c r="F74" s="349"/>
      <c r="G74" s="349"/>
      <c r="H74" s="349"/>
      <c r="I74" s="349"/>
      <c r="J74" s="349"/>
      <c r="K74" s="349"/>
      <c r="L74" s="174"/>
    </row>
    <row r="75" spans="1:12" s="157" customFormat="1" ht="26.25" customHeight="1">
      <c r="A75" s="180" t="s">
        <v>149</v>
      </c>
      <c r="B75" s="349" t="s">
        <v>171</v>
      </c>
      <c r="C75" s="349"/>
      <c r="D75" s="349"/>
      <c r="E75" s="349"/>
      <c r="F75" s="349"/>
      <c r="G75" s="349"/>
      <c r="H75" s="349"/>
      <c r="I75" s="349"/>
      <c r="J75" s="349"/>
      <c r="K75" s="349"/>
      <c r="L75" s="158"/>
    </row>
    <row r="76" spans="1:12" s="157" customFormat="1" ht="26.25" customHeight="1">
      <c r="A76" s="375" t="s">
        <v>168</v>
      </c>
      <c r="B76" s="375"/>
      <c r="C76" s="375"/>
      <c r="D76" s="375"/>
      <c r="E76" s="375"/>
      <c r="F76" s="375"/>
      <c r="G76" s="375"/>
      <c r="H76" s="375"/>
      <c r="I76" s="375"/>
      <c r="J76" s="375"/>
      <c r="K76" s="375"/>
      <c r="L76" s="375"/>
    </row>
    <row r="77" spans="1:12" s="157" customFormat="1" ht="26.25" customHeight="1">
      <c r="A77" s="375"/>
      <c r="B77" s="375"/>
      <c r="C77" s="375"/>
      <c r="D77" s="375"/>
      <c r="E77" s="375"/>
      <c r="F77" s="375"/>
      <c r="G77" s="375"/>
      <c r="H77" s="375"/>
      <c r="I77" s="375"/>
      <c r="J77" s="375"/>
      <c r="K77" s="375"/>
      <c r="L77" s="375"/>
    </row>
    <row r="78" spans="1:12" s="157" customFormat="1" ht="26.25" customHeight="1">
      <c r="A78" s="379" t="s">
        <v>146</v>
      </c>
      <c r="B78" s="349" t="s">
        <v>169</v>
      </c>
      <c r="C78" s="349"/>
      <c r="D78" s="349"/>
      <c r="E78" s="349"/>
      <c r="F78" s="349"/>
      <c r="G78" s="349"/>
      <c r="H78" s="349"/>
      <c r="I78" s="349"/>
      <c r="J78" s="349"/>
      <c r="K78" s="349"/>
      <c r="L78" s="174"/>
    </row>
    <row r="79" spans="1:12" s="157" customFormat="1" ht="26.25" customHeight="1">
      <c r="A79" s="380"/>
      <c r="B79" s="349"/>
      <c r="C79" s="349"/>
      <c r="D79" s="349"/>
      <c r="E79" s="349"/>
      <c r="F79" s="349"/>
      <c r="G79" s="349"/>
      <c r="H79" s="349"/>
      <c r="I79" s="349"/>
      <c r="J79" s="349"/>
      <c r="K79" s="349"/>
      <c r="L79" s="174"/>
    </row>
    <row r="80" spans="1:12" s="157" customFormat="1" ht="26.25" customHeight="1">
      <c r="A80" s="180" t="s">
        <v>149</v>
      </c>
      <c r="B80" s="349" t="s">
        <v>170</v>
      </c>
      <c r="C80" s="349"/>
      <c r="D80" s="349"/>
      <c r="E80" s="349"/>
      <c r="F80" s="349"/>
      <c r="G80" s="349"/>
      <c r="H80" s="349"/>
      <c r="I80" s="349"/>
      <c r="J80" s="349"/>
      <c r="K80" s="349"/>
      <c r="L80" s="174"/>
    </row>
    <row r="81" spans="1:12" s="149" customFormat="1" ht="10.5" customHeight="1">
      <c r="A81" s="159"/>
      <c r="B81" s="159"/>
      <c r="C81" s="159"/>
      <c r="D81" s="159"/>
      <c r="E81" s="159"/>
      <c r="F81" s="159"/>
      <c r="G81" s="159"/>
      <c r="H81" s="159"/>
      <c r="I81" s="159"/>
      <c r="J81" s="159"/>
      <c r="K81" s="159"/>
      <c r="L81" s="159"/>
    </row>
    <row r="82" spans="1:12" s="149" customFormat="1" ht="12" customHeight="1">
      <c r="A82" s="156"/>
      <c r="B82" s="152"/>
      <c r="C82" s="153"/>
      <c r="D82" s="153"/>
      <c r="E82" s="153"/>
      <c r="F82" s="153"/>
      <c r="G82" s="153"/>
      <c r="H82" s="153"/>
      <c r="I82" s="153"/>
      <c r="J82" s="153"/>
      <c r="K82" s="153"/>
      <c r="L82" s="153"/>
    </row>
    <row r="83" spans="1:12" s="149" customFormat="1" ht="33.75" customHeight="1">
      <c r="A83" s="345" t="s">
        <v>112</v>
      </c>
      <c r="B83" s="345"/>
      <c r="C83" s="345"/>
      <c r="D83" s="345"/>
      <c r="E83" s="345"/>
      <c r="F83" s="345"/>
      <c r="G83" s="345"/>
      <c r="H83" s="345"/>
      <c r="I83" s="345"/>
      <c r="J83" s="345"/>
      <c r="K83" s="345"/>
      <c r="L83" s="345"/>
    </row>
    <row r="84" spans="1:12" s="149" customFormat="1" ht="24" customHeight="1">
      <c r="A84" s="160">
        <v>1</v>
      </c>
      <c r="B84" s="161" t="s">
        <v>173</v>
      </c>
      <c r="C84" s="161"/>
      <c r="D84" s="161"/>
      <c r="K84" s="162"/>
    </row>
    <row r="85" spans="1:12" s="149" customFormat="1" ht="45" customHeight="1">
      <c r="A85" s="162"/>
      <c r="B85" s="348" t="s">
        <v>174</v>
      </c>
      <c r="C85" s="348"/>
      <c r="D85" s="348"/>
      <c r="E85" s="348"/>
      <c r="F85" s="348"/>
      <c r="G85" s="348"/>
      <c r="H85" s="348"/>
      <c r="I85" s="348"/>
      <c r="J85" s="348"/>
      <c r="K85" s="348"/>
      <c r="L85" s="348"/>
    </row>
    <row r="86" spans="1:12" s="149" customFormat="1" ht="8.25" customHeight="1">
      <c r="C86" s="162"/>
      <c r="D86" s="163"/>
      <c r="E86" s="163"/>
      <c r="F86" s="163"/>
      <c r="G86" s="163"/>
      <c r="H86" s="163"/>
      <c r="I86" s="163"/>
      <c r="J86" s="163"/>
      <c r="K86" s="163"/>
      <c r="L86" s="163"/>
    </row>
    <row r="87" spans="1:12" s="149" customFormat="1" ht="24.75" customHeight="1">
      <c r="A87" s="164">
        <v>2</v>
      </c>
      <c r="B87" s="165" t="s">
        <v>175</v>
      </c>
      <c r="C87" s="165"/>
      <c r="D87" s="165"/>
      <c r="E87" s="165"/>
      <c r="F87" s="163"/>
      <c r="G87" s="163"/>
      <c r="H87" s="163"/>
      <c r="I87" s="163"/>
      <c r="J87" s="163"/>
      <c r="K87" s="163"/>
    </row>
    <row r="88" spans="1:12" s="149" customFormat="1" ht="90" customHeight="1">
      <c r="B88" s="346" t="s">
        <v>176</v>
      </c>
      <c r="C88" s="346"/>
      <c r="D88" s="346"/>
      <c r="E88" s="346"/>
      <c r="F88" s="346"/>
      <c r="G88" s="346"/>
      <c r="H88" s="346"/>
      <c r="I88" s="346"/>
      <c r="J88" s="346"/>
      <c r="K88" s="346"/>
      <c r="L88" s="346"/>
    </row>
    <row r="89" spans="1:12" s="149" customFormat="1" ht="10.5" customHeight="1">
      <c r="B89" s="159"/>
      <c r="C89" s="159"/>
      <c r="D89" s="159"/>
      <c r="E89" s="159"/>
      <c r="F89" s="159"/>
      <c r="G89" s="159"/>
      <c r="H89" s="159"/>
      <c r="I89" s="159"/>
      <c r="J89" s="159"/>
      <c r="K89" s="159"/>
    </row>
    <row r="90" spans="1:12" s="149" customFormat="1" ht="21.75" customHeight="1">
      <c r="A90" s="160">
        <v>3</v>
      </c>
      <c r="B90" s="165" t="s">
        <v>177</v>
      </c>
      <c r="C90" s="166"/>
      <c r="D90" s="166"/>
      <c r="E90" s="166"/>
      <c r="F90" s="159"/>
      <c r="G90" s="159"/>
      <c r="H90" s="159"/>
      <c r="I90" s="159"/>
      <c r="J90" s="159"/>
      <c r="K90" s="159"/>
    </row>
    <row r="91" spans="1:12" s="149" customFormat="1" ht="55.5" customHeight="1">
      <c r="B91" s="346" t="s">
        <v>178</v>
      </c>
      <c r="C91" s="346"/>
      <c r="D91" s="346"/>
      <c r="E91" s="346"/>
      <c r="F91" s="346"/>
      <c r="G91" s="346"/>
      <c r="H91" s="346"/>
      <c r="I91" s="346"/>
      <c r="J91" s="346"/>
      <c r="K91" s="346"/>
      <c r="L91" s="346"/>
    </row>
    <row r="92" spans="1:12" s="149" customFormat="1" ht="7.5" customHeight="1">
      <c r="B92" s="159"/>
      <c r="C92" s="159"/>
      <c r="D92" s="159"/>
      <c r="E92" s="159"/>
      <c r="F92" s="159"/>
      <c r="G92" s="159"/>
      <c r="H92" s="159"/>
      <c r="I92" s="159"/>
      <c r="J92" s="159"/>
      <c r="K92" s="159"/>
    </row>
    <row r="93" spans="1:12" s="149" customFormat="1" ht="24.75" customHeight="1">
      <c r="A93" s="160">
        <v>4</v>
      </c>
      <c r="B93" s="167" t="s">
        <v>133</v>
      </c>
      <c r="C93" s="163"/>
      <c r="D93" s="163"/>
      <c r="E93" s="163"/>
      <c r="F93" s="163"/>
      <c r="G93" s="163"/>
      <c r="H93" s="163"/>
      <c r="I93" s="163"/>
      <c r="J93" s="163"/>
      <c r="K93" s="163"/>
      <c r="L93" s="163"/>
    </row>
    <row r="94" spans="1:12" s="149" customFormat="1" ht="24.75" customHeight="1">
      <c r="A94" s="160"/>
      <c r="B94" s="347" t="s">
        <v>191</v>
      </c>
      <c r="C94" s="347"/>
      <c r="D94" s="347"/>
      <c r="E94" s="347"/>
      <c r="F94" s="347"/>
      <c r="G94" s="347"/>
      <c r="H94" s="347"/>
      <c r="I94" s="347"/>
      <c r="J94" s="347"/>
      <c r="K94" s="347"/>
      <c r="L94" s="347"/>
    </row>
    <row r="95" spans="1:12" s="149" customFormat="1" ht="9" customHeight="1">
      <c r="A95" s="162"/>
      <c r="B95" s="163"/>
      <c r="C95" s="163"/>
      <c r="D95" s="163"/>
      <c r="E95" s="163"/>
      <c r="F95" s="163"/>
      <c r="G95" s="163"/>
      <c r="H95" s="163"/>
      <c r="I95" s="163"/>
      <c r="J95" s="163"/>
      <c r="K95" s="163"/>
      <c r="L95" s="163"/>
    </row>
    <row r="96" spans="1:12" s="149" customFormat="1" ht="30.75" customHeight="1">
      <c r="A96" s="345" t="s">
        <v>134</v>
      </c>
      <c r="B96" s="345"/>
      <c r="C96" s="345"/>
      <c r="D96" s="345"/>
      <c r="E96" s="345"/>
      <c r="F96" s="345"/>
      <c r="G96" s="345"/>
      <c r="H96" s="345"/>
      <c r="I96" s="345"/>
      <c r="J96" s="345"/>
      <c r="K96" s="345"/>
      <c r="L96" s="345"/>
    </row>
    <row r="97" spans="1:12" s="149" customFormat="1" ht="24.95" customHeight="1">
      <c r="A97" s="370" t="s">
        <v>179</v>
      </c>
      <c r="B97" s="348" t="s">
        <v>184</v>
      </c>
      <c r="C97" s="348"/>
      <c r="D97" s="348"/>
      <c r="E97" s="348"/>
      <c r="F97" s="348"/>
      <c r="G97" s="348"/>
      <c r="H97" s="348"/>
      <c r="I97" s="348"/>
      <c r="J97" s="348"/>
      <c r="K97" s="348"/>
      <c r="L97" s="348"/>
    </row>
    <row r="98" spans="1:12" s="149" customFormat="1" ht="24.95" customHeight="1">
      <c r="A98" s="370"/>
      <c r="B98" s="348"/>
      <c r="C98" s="348"/>
      <c r="D98" s="348"/>
      <c r="E98" s="348"/>
      <c r="F98" s="348"/>
      <c r="G98" s="348"/>
      <c r="H98" s="348"/>
      <c r="I98" s="348"/>
      <c r="J98" s="348"/>
      <c r="K98" s="348"/>
      <c r="L98" s="348"/>
    </row>
    <row r="99" spans="1:12" s="149" customFormat="1" ht="24.95" customHeight="1">
      <c r="A99" s="370" t="s">
        <v>180</v>
      </c>
      <c r="B99" s="348" t="s">
        <v>185</v>
      </c>
      <c r="C99" s="348"/>
      <c r="D99" s="348"/>
      <c r="E99" s="348"/>
      <c r="F99" s="348"/>
      <c r="G99" s="348"/>
      <c r="H99" s="348"/>
      <c r="I99" s="348"/>
      <c r="J99" s="348"/>
      <c r="K99" s="348"/>
      <c r="L99" s="348"/>
    </row>
    <row r="100" spans="1:12" s="149" customFormat="1" ht="24.95" customHeight="1">
      <c r="A100" s="370"/>
      <c r="B100" s="348"/>
      <c r="C100" s="348"/>
      <c r="D100" s="348"/>
      <c r="E100" s="348"/>
      <c r="F100" s="348"/>
      <c r="G100" s="348"/>
      <c r="H100" s="348"/>
      <c r="I100" s="348"/>
      <c r="J100" s="348"/>
      <c r="K100" s="348"/>
      <c r="L100" s="348"/>
    </row>
    <row r="101" spans="1:12" s="149" customFormat="1" ht="24.95" customHeight="1">
      <c r="A101" s="370" t="s">
        <v>63</v>
      </c>
      <c r="B101" s="346" t="s">
        <v>186</v>
      </c>
      <c r="C101" s="346"/>
      <c r="D101" s="346"/>
      <c r="E101" s="346"/>
      <c r="F101" s="346"/>
      <c r="G101" s="346"/>
      <c r="H101" s="346"/>
      <c r="I101" s="346"/>
      <c r="J101" s="346"/>
      <c r="K101" s="346"/>
      <c r="L101" s="346"/>
    </row>
    <row r="102" spans="1:12" s="149" customFormat="1" ht="24.95" customHeight="1">
      <c r="A102" s="370"/>
      <c r="B102" s="346"/>
      <c r="C102" s="346"/>
      <c r="D102" s="346"/>
      <c r="E102" s="346"/>
      <c r="F102" s="346"/>
      <c r="G102" s="346"/>
      <c r="H102" s="346"/>
      <c r="I102" s="346"/>
      <c r="J102" s="346"/>
      <c r="K102" s="346"/>
      <c r="L102" s="346"/>
    </row>
    <row r="103" spans="1:12" s="149" customFormat="1" ht="24.95" customHeight="1">
      <c r="A103" s="370" t="s">
        <v>40</v>
      </c>
      <c r="B103" s="346" t="s">
        <v>182</v>
      </c>
      <c r="C103" s="346"/>
      <c r="D103" s="346"/>
      <c r="E103" s="346"/>
      <c r="F103" s="346"/>
      <c r="G103" s="346"/>
      <c r="H103" s="346"/>
      <c r="I103" s="346"/>
      <c r="J103" s="346"/>
      <c r="K103" s="346"/>
      <c r="L103" s="346"/>
    </row>
    <row r="104" spans="1:12" s="149" customFormat="1" ht="24.95" customHeight="1">
      <c r="A104" s="370"/>
      <c r="B104" s="346"/>
      <c r="C104" s="346"/>
      <c r="D104" s="346"/>
      <c r="E104" s="346"/>
      <c r="F104" s="346"/>
      <c r="G104" s="346"/>
      <c r="H104" s="346"/>
      <c r="I104" s="346"/>
      <c r="J104" s="346"/>
      <c r="K104" s="346"/>
      <c r="L104" s="346"/>
    </row>
    <row r="105" spans="1:12" s="149" customFormat="1" ht="24.95" customHeight="1">
      <c r="A105" s="370" t="s">
        <v>181</v>
      </c>
      <c r="B105" s="348" t="s">
        <v>187</v>
      </c>
      <c r="C105" s="348"/>
      <c r="D105" s="348"/>
      <c r="E105" s="348"/>
      <c r="F105" s="348"/>
      <c r="G105" s="348"/>
      <c r="H105" s="348"/>
      <c r="I105" s="348"/>
      <c r="J105" s="348"/>
      <c r="K105" s="348"/>
      <c r="L105" s="348"/>
    </row>
    <row r="106" spans="1:12" s="149" customFormat="1" ht="24.95" customHeight="1">
      <c r="A106" s="370"/>
      <c r="B106" s="348"/>
      <c r="C106" s="348"/>
      <c r="D106" s="348"/>
      <c r="E106" s="348"/>
      <c r="F106" s="348"/>
      <c r="G106" s="348"/>
      <c r="H106" s="348"/>
      <c r="I106" s="348"/>
      <c r="J106" s="348"/>
      <c r="K106" s="348"/>
      <c r="L106" s="348"/>
    </row>
    <row r="107" spans="1:12" s="149" customFormat="1" ht="24.95" customHeight="1">
      <c r="A107" s="370"/>
      <c r="B107" s="348"/>
      <c r="C107" s="348"/>
      <c r="D107" s="348"/>
      <c r="E107" s="348"/>
      <c r="F107" s="348"/>
      <c r="G107" s="348"/>
      <c r="H107" s="348"/>
      <c r="I107" s="348"/>
      <c r="J107" s="348"/>
      <c r="K107" s="348"/>
      <c r="L107" s="348"/>
    </row>
    <row r="108" spans="1:12" s="149" customFormat="1" ht="24.95" customHeight="1">
      <c r="A108" s="370"/>
      <c r="B108" s="348"/>
      <c r="C108" s="348"/>
      <c r="D108" s="348"/>
      <c r="E108" s="348"/>
      <c r="F108" s="348"/>
      <c r="G108" s="348"/>
      <c r="H108" s="348"/>
      <c r="I108" s="348"/>
      <c r="J108" s="348"/>
      <c r="K108" s="348"/>
      <c r="L108" s="348"/>
    </row>
    <row r="109" spans="1:12" s="149" customFormat="1" ht="24.95" customHeight="1">
      <c r="B109" s="162"/>
      <c r="C109" s="162"/>
      <c r="D109" s="162"/>
      <c r="E109" s="162"/>
      <c r="F109" s="162"/>
      <c r="G109" s="162"/>
      <c r="H109" s="162"/>
      <c r="I109" s="162"/>
      <c r="J109" s="162"/>
      <c r="K109" s="162"/>
    </row>
    <row r="110" spans="1:12" s="149" customFormat="1" ht="23.25" customHeight="1">
      <c r="A110" s="369" t="s">
        <v>113</v>
      </c>
      <c r="B110" s="369"/>
      <c r="C110" s="369"/>
      <c r="D110" s="369"/>
      <c r="E110" s="369"/>
      <c r="F110" s="369"/>
      <c r="G110" s="369"/>
      <c r="H110" s="369"/>
      <c r="I110" s="369"/>
      <c r="J110" s="369"/>
      <c r="K110" s="369"/>
      <c r="L110" s="369"/>
    </row>
    <row r="111" spans="1:12" s="157" customFormat="1" ht="23.25" customHeight="1">
      <c r="A111" s="178"/>
      <c r="B111" s="178"/>
      <c r="C111" s="178"/>
      <c r="D111" s="178"/>
      <c r="E111" s="178"/>
      <c r="F111" s="178"/>
      <c r="G111" s="178"/>
      <c r="H111" s="178"/>
      <c r="I111" s="178"/>
      <c r="J111" s="178"/>
      <c r="K111" s="178"/>
      <c r="L111" s="178"/>
    </row>
    <row r="112" spans="1:12" ht="26.1" customHeight="1">
      <c r="B112" s="372"/>
      <c r="C112" s="372"/>
      <c r="D112" s="372"/>
      <c r="E112" s="378" t="s">
        <v>159</v>
      </c>
      <c r="F112" s="378"/>
      <c r="G112" s="377" t="s">
        <v>161</v>
      </c>
      <c r="H112" s="377"/>
      <c r="I112" s="377" t="s">
        <v>160</v>
      </c>
      <c r="J112" s="377"/>
      <c r="K112" s="165"/>
      <c r="L112" s="165"/>
    </row>
    <row r="113" spans="1:12" ht="26.1" customHeight="1">
      <c r="B113" s="372" t="s">
        <v>162</v>
      </c>
      <c r="C113" s="372"/>
      <c r="D113" s="372"/>
      <c r="E113" s="373">
        <v>470700</v>
      </c>
      <c r="F113" s="374"/>
      <c r="G113" s="373">
        <v>459000</v>
      </c>
      <c r="H113" s="374"/>
      <c r="I113" s="373">
        <v>2295</v>
      </c>
      <c r="J113" s="374"/>
      <c r="K113" s="149"/>
      <c r="L113" s="149"/>
    </row>
    <row r="114" spans="1:12" ht="26.1" customHeight="1">
      <c r="A114" s="149"/>
      <c r="B114" s="372"/>
      <c r="C114" s="372"/>
      <c r="D114" s="372"/>
      <c r="E114" s="374"/>
      <c r="F114" s="374"/>
      <c r="G114" s="374"/>
      <c r="H114" s="374"/>
      <c r="I114" s="374"/>
      <c r="J114" s="374"/>
      <c r="L114" s="149"/>
    </row>
    <row r="115" spans="1:12" ht="26.1" customHeight="1">
      <c r="A115" s="149"/>
      <c r="B115" s="372"/>
      <c r="C115" s="372"/>
      <c r="D115" s="372"/>
      <c r="E115" s="374"/>
      <c r="F115" s="374"/>
      <c r="G115" s="374"/>
      <c r="H115" s="374"/>
      <c r="I115" s="374"/>
      <c r="J115" s="374"/>
      <c r="L115" s="149"/>
    </row>
    <row r="116" spans="1:12" ht="26.1" customHeight="1">
      <c r="A116" s="149"/>
      <c r="B116" s="168"/>
      <c r="C116" s="168"/>
      <c r="D116" s="168"/>
      <c r="E116" s="149"/>
      <c r="F116" s="149"/>
      <c r="G116" s="149"/>
      <c r="H116" s="149"/>
      <c r="I116" s="149"/>
      <c r="J116" s="149" t="s">
        <v>163</v>
      </c>
      <c r="K116" s="149"/>
      <c r="L116" s="149"/>
    </row>
    <row r="117" spans="1:12" ht="26.1" customHeight="1">
      <c r="A117" s="149"/>
      <c r="B117" s="168"/>
      <c r="C117" s="154"/>
      <c r="D117" s="154"/>
      <c r="E117" s="154"/>
      <c r="F117" s="154"/>
      <c r="G117" s="162"/>
      <c r="H117" s="149"/>
      <c r="I117" s="149"/>
      <c r="J117" s="149"/>
      <c r="K117" s="149"/>
      <c r="L117" s="149"/>
    </row>
    <row r="118" spans="1:12" ht="26.1" customHeight="1">
      <c r="A118" s="149"/>
      <c r="B118" s="168"/>
      <c r="C118" s="154"/>
      <c r="D118" s="154"/>
      <c r="E118" s="154"/>
      <c r="F118" s="154"/>
      <c r="G118" s="162"/>
      <c r="H118" s="149"/>
      <c r="I118" s="149"/>
      <c r="J118" s="149"/>
      <c r="K118" s="149"/>
      <c r="L118" s="149"/>
    </row>
    <row r="119" spans="1:12" ht="26.1" customHeight="1">
      <c r="A119" s="149"/>
      <c r="B119" s="168"/>
      <c r="C119" s="154"/>
      <c r="D119" s="154"/>
      <c r="E119" s="154"/>
      <c r="F119" s="154"/>
      <c r="G119" s="169"/>
      <c r="H119" s="149"/>
      <c r="I119" s="149"/>
      <c r="J119" s="149"/>
      <c r="K119" s="149"/>
      <c r="L119" s="149"/>
    </row>
    <row r="143" spans="59:59">
      <c r="BG143" s="138" t="s">
        <v>114</v>
      </c>
    </row>
    <row r="149" spans="20:57">
      <c r="T149" s="138" t="s">
        <v>115</v>
      </c>
      <c r="Z149" s="138" t="s">
        <v>116</v>
      </c>
      <c r="AF149" s="138" t="s">
        <v>117</v>
      </c>
      <c r="AH149" s="138" t="s">
        <v>118</v>
      </c>
      <c r="AS149" s="138" t="s">
        <v>115</v>
      </c>
    </row>
    <row r="150" spans="20:57">
      <c r="AY150" s="138" t="s">
        <v>116</v>
      </c>
      <c r="BE150" s="138" t="s">
        <v>117</v>
      </c>
    </row>
    <row r="156" spans="20:57">
      <c r="T156" s="138" t="s">
        <v>115</v>
      </c>
      <c r="Z156" s="138" t="s">
        <v>116</v>
      </c>
      <c r="AF156" s="138" t="s">
        <v>117</v>
      </c>
      <c r="AH156" s="138" t="s">
        <v>118</v>
      </c>
      <c r="AS156" s="138" t="s">
        <v>115</v>
      </c>
    </row>
    <row r="157" spans="20:57">
      <c r="AY157" s="138" t="s">
        <v>116</v>
      </c>
      <c r="BE157" s="138" t="s">
        <v>117</v>
      </c>
    </row>
    <row r="163" spans="20:57">
      <c r="T163" s="138" t="s">
        <v>115</v>
      </c>
      <c r="Z163" s="138" t="s">
        <v>116</v>
      </c>
      <c r="AF163" s="138" t="s">
        <v>117</v>
      </c>
      <c r="AH163" s="138" t="s">
        <v>118</v>
      </c>
      <c r="AS163" s="138" t="s">
        <v>115</v>
      </c>
    </row>
    <row r="164" spans="20:57">
      <c r="AY164" s="138" t="s">
        <v>116</v>
      </c>
      <c r="BE164" s="138" t="s">
        <v>117</v>
      </c>
    </row>
  </sheetData>
  <mergeCells count="73">
    <mergeCell ref="A78:A79"/>
    <mergeCell ref="B115:D115"/>
    <mergeCell ref="E115:F115"/>
    <mergeCell ref="G115:H115"/>
    <mergeCell ref="I115:J115"/>
    <mergeCell ref="A43:L48"/>
    <mergeCell ref="A49:L52"/>
    <mergeCell ref="A65:L65"/>
    <mergeCell ref="A66:L67"/>
    <mergeCell ref="G112:H112"/>
    <mergeCell ref="E112:F112"/>
    <mergeCell ref="I112:J112"/>
    <mergeCell ref="B112:D112"/>
    <mergeCell ref="B114:D114"/>
    <mergeCell ref="E114:F114"/>
    <mergeCell ref="G114:H114"/>
    <mergeCell ref="I114:J114"/>
    <mergeCell ref="B113:D113"/>
    <mergeCell ref="E113:F113"/>
    <mergeCell ref="G113:H113"/>
    <mergeCell ref="I113:J113"/>
    <mergeCell ref="A34:A35"/>
    <mergeCell ref="A36:A37"/>
    <mergeCell ref="B36:G37"/>
    <mergeCell ref="H36:L37"/>
    <mergeCell ref="A54:L54"/>
    <mergeCell ref="A55:L55"/>
    <mergeCell ref="A56:L57"/>
    <mergeCell ref="A58:L59"/>
    <mergeCell ref="B68:K74"/>
    <mergeCell ref="A76:L77"/>
    <mergeCell ref="B78:K79"/>
    <mergeCell ref="B80:K80"/>
    <mergeCell ref="A110:L110"/>
    <mergeCell ref="A96:L96"/>
    <mergeCell ref="B101:L102"/>
    <mergeCell ref="B88:L88"/>
    <mergeCell ref="B91:L91"/>
    <mergeCell ref="A101:A102"/>
    <mergeCell ref="B103:L104"/>
    <mergeCell ref="A103:A104"/>
    <mergeCell ref="B105:L108"/>
    <mergeCell ref="A105:A108"/>
    <mergeCell ref="B97:L98"/>
    <mergeCell ref="A97:A98"/>
    <mergeCell ref="B99:L100"/>
    <mergeCell ref="A99:A100"/>
    <mergeCell ref="A9:L9"/>
    <mergeCell ref="A10:L10"/>
    <mergeCell ref="B11:K11"/>
    <mergeCell ref="C13:K13"/>
    <mergeCell ref="A29:L29"/>
    <mergeCell ref="B19:K26"/>
    <mergeCell ref="B16:K17"/>
    <mergeCell ref="C14:K14"/>
    <mergeCell ref="C15:K15"/>
    <mergeCell ref="A28:L28"/>
    <mergeCell ref="A31:G31"/>
    <mergeCell ref="H31:L31"/>
    <mergeCell ref="A83:L83"/>
    <mergeCell ref="A60:L61"/>
    <mergeCell ref="B94:L94"/>
    <mergeCell ref="B85:L85"/>
    <mergeCell ref="B32:G33"/>
    <mergeCell ref="A38:L38"/>
    <mergeCell ref="A39:L41"/>
    <mergeCell ref="H32:L33"/>
    <mergeCell ref="A32:A33"/>
    <mergeCell ref="B34:G35"/>
    <mergeCell ref="H34:L35"/>
    <mergeCell ref="A62:L63"/>
    <mergeCell ref="A68:A74"/>
    <mergeCell ref="B75:K75"/>
  </mergeCells>
  <phoneticPr fontId="1"/>
  <pageMargins left="0.47244094488188981" right="0.23622047244094491" top="0.78740157480314965" bottom="0.39370078740157483" header="0.51181102362204722" footer="0.51181102362204722"/>
  <pageSetup paperSize="9" scale="95" orientation="portrait" r:id="rId1"/>
  <headerFooter alignWithMargins="0"/>
  <rowBreaks count="1" manualBreakCount="1">
    <brk id="10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443A-5AAE-4AC2-84C7-151A2452250A}">
  <dimension ref="A1:O115"/>
  <sheetViews>
    <sheetView topLeftCell="A59" zoomScaleNormal="100" workbookViewId="0">
      <selection activeCell="C94" sqref="C94:C114"/>
    </sheetView>
  </sheetViews>
  <sheetFormatPr defaultColWidth="11" defaultRowHeight="13.5"/>
  <cols>
    <col min="1" max="1" width="3.875" style="1" customWidth="1"/>
    <col min="2" max="2" width="16.125" style="1" customWidth="1"/>
    <col min="3" max="3" width="10.625" style="1" customWidth="1"/>
    <col min="4" max="4" width="9.5" style="1" customWidth="1"/>
    <col min="5" max="5" width="13.625" style="1" customWidth="1"/>
    <col min="6" max="6" width="14" style="1" customWidth="1"/>
    <col min="7" max="7" width="11" style="1" customWidth="1"/>
    <col min="8" max="8" width="10.875" style="1" hidden="1" customWidth="1"/>
    <col min="9" max="9" width="13.625" style="1" hidden="1" customWidth="1"/>
    <col min="10" max="10" width="10.875" style="1" hidden="1" customWidth="1"/>
    <col min="11" max="11" width="13.625" style="1" hidden="1" customWidth="1"/>
    <col min="12" max="12" width="9.25" style="1" hidden="1" customWidth="1"/>
    <col min="13" max="13" width="7.25" style="1" hidden="1" customWidth="1"/>
    <col min="14" max="14" width="10.125" style="1" hidden="1" customWidth="1"/>
    <col min="15" max="15" width="3.25" style="1" customWidth="1"/>
    <col min="16" max="16" width="10.5" style="1" customWidth="1"/>
    <col min="17" max="17" width="8.5" style="1" customWidth="1"/>
    <col min="18" max="18" width="8.625" style="1" customWidth="1"/>
    <col min="19" max="19" width="3.125" style="1" customWidth="1"/>
    <col min="20" max="16384" width="11" style="1"/>
  </cols>
  <sheetData>
    <row r="1" spans="1:15" ht="12.75" hidden="1" customHeight="1" thickBot="1"/>
    <row r="2" spans="1:15" ht="11.25" hidden="1" customHeight="1" thickBot="1">
      <c r="B2" s="381" t="s">
        <v>54</v>
      </c>
      <c r="C2" s="383" t="s">
        <v>55</v>
      </c>
      <c r="D2" s="384"/>
      <c r="E2" s="385"/>
      <c r="F2" s="2" t="s">
        <v>56</v>
      </c>
      <c r="G2" s="2" t="s">
        <v>57</v>
      </c>
      <c r="H2" s="2" t="s">
        <v>58</v>
      </c>
      <c r="I2" s="2" t="s">
        <v>59</v>
      </c>
    </row>
    <row r="3" spans="1:15" ht="15.75" hidden="1" customHeight="1" thickBot="1">
      <c r="B3" s="382"/>
      <c r="C3" s="3" t="s">
        <v>60</v>
      </c>
      <c r="D3" s="4" t="s">
        <v>61</v>
      </c>
      <c r="E3" s="5" t="s">
        <v>62</v>
      </c>
      <c r="F3" s="6">
        <v>43069</v>
      </c>
      <c r="G3" s="6">
        <v>43433</v>
      </c>
      <c r="H3" s="6">
        <v>43494</v>
      </c>
      <c r="I3" s="6">
        <v>43069</v>
      </c>
    </row>
    <row r="4" spans="1:15" ht="30.75" hidden="1" customHeight="1" thickTop="1" thickBot="1">
      <c r="B4" s="7" t="s">
        <v>111</v>
      </c>
      <c r="C4" s="8">
        <v>-11130</v>
      </c>
      <c r="D4" s="9">
        <v>-11130</v>
      </c>
      <c r="E4" s="9">
        <v>528</v>
      </c>
      <c r="F4" s="10" t="str">
        <f>IF(C4&gt;=260401,"180日まで67％","施行日前")</f>
        <v>施行日前</v>
      </c>
      <c r="G4" s="11" t="e">
        <f>IF(M8="*","給付上限","制限内")</f>
        <v>#N/A</v>
      </c>
      <c r="H4" s="12"/>
      <c r="I4" s="386"/>
      <c r="J4" s="387"/>
      <c r="K4" s="387"/>
      <c r="M4" s="13"/>
    </row>
    <row r="5" spans="1:15" ht="24" hidden="1" customHeight="1">
      <c r="B5" s="14"/>
      <c r="C5" s="15">
        <v>43069</v>
      </c>
      <c r="D5" s="15">
        <f>I3</f>
        <v>43069</v>
      </c>
      <c r="E5" s="15">
        <f>C5+179</f>
        <v>43248</v>
      </c>
      <c r="F5" s="16"/>
      <c r="G5" s="16"/>
      <c r="H5" s="16"/>
      <c r="I5" s="17"/>
      <c r="J5" s="6"/>
      <c r="K5" s="18"/>
      <c r="L5" s="18"/>
      <c r="M5" s="18"/>
      <c r="N5" s="18"/>
    </row>
    <row r="6" spans="1:15" ht="19.5" hidden="1" customHeight="1">
      <c r="B6" s="14"/>
      <c r="C6" s="19"/>
      <c r="D6" s="19"/>
      <c r="E6" s="14"/>
      <c r="F6" s="20"/>
      <c r="G6" s="21"/>
      <c r="H6" s="21" t="s">
        <v>63</v>
      </c>
      <c r="I6" s="21" t="s">
        <v>64</v>
      </c>
      <c r="J6" s="21" t="s">
        <v>65</v>
      </c>
      <c r="K6" s="21" t="s">
        <v>66</v>
      </c>
      <c r="L6" s="22"/>
      <c r="M6" s="14"/>
      <c r="N6" s="14"/>
      <c r="O6" s="14"/>
    </row>
    <row r="7" spans="1:15" ht="18" hidden="1" customHeight="1">
      <c r="B7" s="23" t="s">
        <v>67</v>
      </c>
      <c r="C7" s="24" t="s">
        <v>68</v>
      </c>
      <c r="D7" s="24" t="s">
        <v>69</v>
      </c>
      <c r="E7" s="24" t="s">
        <v>70</v>
      </c>
      <c r="F7" s="20" t="s">
        <v>54</v>
      </c>
      <c r="G7" s="21" t="s">
        <v>71</v>
      </c>
      <c r="H7" s="25" t="s">
        <v>72</v>
      </c>
      <c r="I7" s="25" t="s">
        <v>73</v>
      </c>
      <c r="J7" s="26" t="s">
        <v>74</v>
      </c>
      <c r="K7" s="25" t="s">
        <v>75</v>
      </c>
      <c r="L7" s="27" t="s">
        <v>76</v>
      </c>
      <c r="M7" s="28" t="s">
        <v>77</v>
      </c>
      <c r="N7" s="29" t="s">
        <v>78</v>
      </c>
      <c r="O7" s="29"/>
    </row>
    <row r="8" spans="1:15" ht="21" hidden="1" customHeight="1">
      <c r="B8" s="30">
        <f>C5</f>
        <v>43069</v>
      </c>
      <c r="C8" s="31">
        <f>計算!D39</f>
        <v>1</v>
      </c>
      <c r="D8" s="32">
        <f>MIN(
NETWORKDAYS(B8,EOMONTH(B8,0)),
MAX(NETWORKDAYS(B8,$D$5),0)
)</f>
        <v>1</v>
      </c>
      <c r="E8" s="33" t="e">
        <f>IF(D8="","",IF(C8="",K8*N8,IF(C8&gt;D8,I8*D8+K8*N8,計算!E39+K8*N8)))</f>
        <v>#VALUE!</v>
      </c>
      <c r="F8" s="34" t="str">
        <f>$B$4</f>
        <v/>
      </c>
      <c r="G8" s="35" t="e">
        <f t="shared" ref="G8:G21" si="0">IF(B8="","",ROUND(F8/22,-1))</f>
        <v>#VALUE!</v>
      </c>
      <c r="H8" s="35" t="e">
        <f>IF(C8="","",計算!H39)</f>
        <v>#VALUE!</v>
      </c>
      <c r="I8" s="36" t="e">
        <f>IF(B8="","",IF(計算!I39="",0,計算!I39))</f>
        <v>#VALUE!</v>
      </c>
      <c r="J8" s="37" t="e">
        <f>IF(B8="","",INT(G8*50/100))</f>
        <v>#VALUE!</v>
      </c>
      <c r="K8" s="36">
        <f>IF(D8="","",IF(N8=0,0,IF(J8-L8&lt;0,J8,L8)))</f>
        <v>0</v>
      </c>
      <c r="L8" s="38" t="e">
        <f>IF(B8="","",VLOOKUP(B8,計算!$D$65:$F$79,3))</f>
        <v>#N/A</v>
      </c>
      <c r="M8" s="39" t="e">
        <f>IF(B8="","",IF(L8-$J$8&gt;0,"","*"))</f>
        <v>#N/A</v>
      </c>
      <c r="N8" s="40">
        <f t="shared" ref="N8:N18" si="1">IF(B8="","",IF(C8="",D8,IF(D8-C8&lt;=0,0,D8-C8)))</f>
        <v>0</v>
      </c>
      <c r="O8" s="41"/>
    </row>
    <row r="9" spans="1:15" ht="21" hidden="1" customHeight="1">
      <c r="A9" s="1">
        <v>1</v>
      </c>
      <c r="B9" s="42" t="str">
        <f t="shared" ref="B9:B22" si="2">IF($D$5&gt;=EOMONTH($B$8,A8)+1,EOMONTH($B$8,A8)+1,"")</f>
        <v/>
      </c>
      <c r="C9" s="31">
        <f>計算!D40</f>
        <v>21</v>
      </c>
      <c r="D9" s="32" t="str">
        <f t="shared" ref="D9:D22" si="3">IF(B9="","",MIN(
NETWORKDAYS(B9,EOMONTH(B9,0)),
MAX(NETWORKDAYS(B9,$D$5),0)
))</f>
        <v/>
      </c>
      <c r="E9" s="33" t="str">
        <f>IF(D9="","",IF(C9="",K9*N9,IF(C9&gt;D9,I9*D9+K9*N9,計算!E40+K9*N9)))</f>
        <v/>
      </c>
      <c r="F9" s="34" t="str">
        <f>IF(B9="","",F8)</f>
        <v/>
      </c>
      <c r="G9" s="35" t="str">
        <f t="shared" si="0"/>
        <v/>
      </c>
      <c r="H9" s="35" t="e">
        <f>IF(C9="","",計算!H40)</f>
        <v>#VALUE!</v>
      </c>
      <c r="I9" s="36" t="str">
        <f>IF(B9="","",IF(計算!I40="",0,計算!I40))</f>
        <v/>
      </c>
      <c r="J9" s="37" t="str">
        <f>IF(B9="","",INT(G9*50/100))</f>
        <v/>
      </c>
      <c r="K9" s="36" t="str">
        <f t="shared" ref="K9:K20" si="4">IF(D9="","",IF(N9=0,0,IF(J9-L9&lt;0,J9,L9)))</f>
        <v/>
      </c>
      <c r="L9" s="38" t="str">
        <f>IF(B9="","",VLOOKUP(B9,計算!$D$65:$F$79,3))</f>
        <v/>
      </c>
      <c r="M9" s="39" t="str">
        <f>IF(B9="","",IF(L9-$J$8&gt;0,"","*"))</f>
        <v/>
      </c>
      <c r="N9" s="40" t="str">
        <f t="shared" si="1"/>
        <v/>
      </c>
      <c r="O9" s="41"/>
    </row>
    <row r="10" spans="1:15" ht="21" hidden="1" customHeight="1">
      <c r="A10" s="1">
        <v>2</v>
      </c>
      <c r="B10" s="42" t="str">
        <f t="shared" si="2"/>
        <v/>
      </c>
      <c r="C10" s="31">
        <f>計算!D41</f>
        <v>23</v>
      </c>
      <c r="D10" s="32" t="str">
        <f t="shared" si="3"/>
        <v/>
      </c>
      <c r="E10" s="33" t="str">
        <f>IF(D10="","",IF(C10="",K10*N10,IF(C10&gt;D10,I10*D10+K10*N10,計算!E41+K10*N10)))</f>
        <v/>
      </c>
      <c r="F10" s="34" t="str">
        <f t="shared" ref="F10:F21" si="5">IF(B10="","",F9)</f>
        <v/>
      </c>
      <c r="G10" s="35" t="str">
        <f t="shared" si="0"/>
        <v/>
      </c>
      <c r="H10" s="35" t="e">
        <f>IF(C10="","",計算!H41)</f>
        <v>#VALUE!</v>
      </c>
      <c r="I10" s="36" t="str">
        <f>IF(B10="","",IF(計算!I41="",0,計算!I41))</f>
        <v/>
      </c>
      <c r="J10" s="37" t="str">
        <f>IF(B10="","",INT(G10*50/100))</f>
        <v/>
      </c>
      <c r="K10" s="36" t="str">
        <f t="shared" si="4"/>
        <v/>
      </c>
      <c r="L10" s="38" t="str">
        <f>IF(B10="","",VLOOKUP(B10,計算!$D$65:$F$79,3))</f>
        <v/>
      </c>
      <c r="M10" s="39" t="str">
        <f t="shared" ref="M10:M18" si="6">IF(B10="","",IF(L10-$J$8&gt;0,"","*"))</f>
        <v/>
      </c>
      <c r="N10" s="40" t="str">
        <f t="shared" si="1"/>
        <v/>
      </c>
      <c r="O10" s="41"/>
    </row>
    <row r="11" spans="1:15" ht="21" hidden="1" customHeight="1">
      <c r="A11" s="1">
        <v>3</v>
      </c>
      <c r="B11" s="42" t="str">
        <f t="shared" si="2"/>
        <v/>
      </c>
      <c r="C11" s="31">
        <f>計算!D42</f>
        <v>20</v>
      </c>
      <c r="D11" s="32" t="str">
        <f t="shared" si="3"/>
        <v/>
      </c>
      <c r="E11" s="33" t="str">
        <f>IF(D11="","",IF(C11="",K11*N11,IF(C11&gt;D11,I11*D11+K11*N11,計算!E42+K11*N11)))</f>
        <v/>
      </c>
      <c r="F11" s="34" t="str">
        <f t="shared" si="5"/>
        <v/>
      </c>
      <c r="G11" s="35" t="str">
        <f t="shared" si="0"/>
        <v/>
      </c>
      <c r="H11" s="35" t="e">
        <f>IF(C11="","",計算!H42)</f>
        <v>#VALUE!</v>
      </c>
      <c r="I11" s="36" t="str">
        <f>IF(B11="","",IF(計算!I42="",0,計算!I42))</f>
        <v/>
      </c>
      <c r="J11" s="37" t="str">
        <f t="shared" ref="J11:J22" si="7">IF(B11="","",INT(G11*50/100))</f>
        <v/>
      </c>
      <c r="K11" s="36" t="str">
        <f t="shared" si="4"/>
        <v/>
      </c>
      <c r="L11" s="38" t="str">
        <f>IF(B11="","",VLOOKUP(B11,計算!$D$65:$F$79,3))</f>
        <v/>
      </c>
      <c r="M11" s="39" t="str">
        <f t="shared" si="6"/>
        <v/>
      </c>
      <c r="N11" s="40" t="str">
        <f t="shared" si="1"/>
        <v/>
      </c>
      <c r="O11" s="41"/>
    </row>
    <row r="12" spans="1:15" ht="21" hidden="1" customHeight="1">
      <c r="A12" s="1">
        <v>4</v>
      </c>
      <c r="B12" s="42" t="str">
        <f t="shared" si="2"/>
        <v/>
      </c>
      <c r="C12" s="31">
        <f>計算!D43</f>
        <v>22</v>
      </c>
      <c r="D12" s="32" t="str">
        <f t="shared" si="3"/>
        <v/>
      </c>
      <c r="E12" s="33" t="str">
        <f>IF(D12="","",IF(C12="",K12*N12,IF(C12&gt;D12,I12*D12+K12*N12,計算!E43+K12*N12)))</f>
        <v/>
      </c>
      <c r="F12" s="34" t="str">
        <f t="shared" si="5"/>
        <v/>
      </c>
      <c r="G12" s="35" t="str">
        <f t="shared" si="0"/>
        <v/>
      </c>
      <c r="H12" s="35" t="e">
        <f>IF(C12="","",計算!H43)</f>
        <v>#VALUE!</v>
      </c>
      <c r="I12" s="36" t="str">
        <f>IF(B12="","",IF(計算!I43="",0,計算!I43))</f>
        <v/>
      </c>
      <c r="J12" s="37" t="str">
        <f t="shared" si="7"/>
        <v/>
      </c>
      <c r="K12" s="36" t="str">
        <f t="shared" si="4"/>
        <v/>
      </c>
      <c r="L12" s="38" t="str">
        <f>IF(B12="","",VLOOKUP(B12,計算!$D$65:$F$79,3))</f>
        <v/>
      </c>
      <c r="M12" s="39" t="str">
        <f t="shared" si="6"/>
        <v/>
      </c>
      <c r="N12" s="40" t="str">
        <f t="shared" si="1"/>
        <v/>
      </c>
      <c r="O12" s="41"/>
    </row>
    <row r="13" spans="1:15" ht="21" hidden="1" customHeight="1">
      <c r="A13" s="1">
        <v>5</v>
      </c>
      <c r="B13" s="42" t="str">
        <f t="shared" si="2"/>
        <v/>
      </c>
      <c r="C13" s="31">
        <f>計算!D44</f>
        <v>21</v>
      </c>
      <c r="D13" s="32" t="str">
        <f t="shared" si="3"/>
        <v/>
      </c>
      <c r="E13" s="33" t="str">
        <f>IF(D13="","",IF(C13="",K13*N13,IF(C13&gt;D13,I13*D13+K13*N13,計算!E44+K13*N13)))</f>
        <v/>
      </c>
      <c r="F13" s="34" t="str">
        <f t="shared" si="5"/>
        <v/>
      </c>
      <c r="G13" s="35" t="str">
        <f t="shared" si="0"/>
        <v/>
      </c>
      <c r="H13" s="35" t="e">
        <f>IF(C13="","",計算!H44)</f>
        <v>#VALUE!</v>
      </c>
      <c r="I13" s="36" t="str">
        <f>IF(B13="","",IF(計算!I44="",0,計算!I44))</f>
        <v/>
      </c>
      <c r="J13" s="37" t="str">
        <f t="shared" si="7"/>
        <v/>
      </c>
      <c r="K13" s="36" t="str">
        <f t="shared" si="4"/>
        <v/>
      </c>
      <c r="L13" s="38" t="str">
        <f>IF(B13="","",VLOOKUP(B13,計算!$D$65:$F$79,3))</f>
        <v/>
      </c>
      <c r="M13" s="39" t="str">
        <f t="shared" si="6"/>
        <v/>
      </c>
      <c r="N13" s="40" t="str">
        <f t="shared" si="1"/>
        <v/>
      </c>
      <c r="O13" s="41"/>
    </row>
    <row r="14" spans="1:15" ht="21" hidden="1" customHeight="1">
      <c r="A14" s="1">
        <v>6</v>
      </c>
      <c r="B14" s="42" t="str">
        <f t="shared" si="2"/>
        <v/>
      </c>
      <c r="C14" s="31">
        <f>計算!D45</f>
        <v>20</v>
      </c>
      <c r="D14" s="32" t="str">
        <f t="shared" si="3"/>
        <v/>
      </c>
      <c r="E14" s="33" t="str">
        <f>IF(D14="","",IF(C14="",K14*N14,IF(C14&gt;D14,I14*D14+K14*N14,計算!E45+K14*N14)))</f>
        <v/>
      </c>
      <c r="F14" s="34" t="str">
        <f t="shared" si="5"/>
        <v/>
      </c>
      <c r="G14" s="35" t="str">
        <f t="shared" si="0"/>
        <v/>
      </c>
      <c r="H14" s="35" t="e">
        <f>IF(C14="","",計算!H45)</f>
        <v>#VALUE!</v>
      </c>
      <c r="I14" s="36" t="str">
        <f>IF(B14="","",IF(計算!I45="",0,計算!I45))</f>
        <v/>
      </c>
      <c r="J14" s="37" t="str">
        <f t="shared" si="7"/>
        <v/>
      </c>
      <c r="K14" s="36" t="str">
        <f t="shared" si="4"/>
        <v/>
      </c>
      <c r="L14" s="38" t="str">
        <f>IF(B14="","",VLOOKUP(B14,計算!$D$65:$F$79,3))</f>
        <v/>
      </c>
      <c r="M14" s="39" t="str">
        <f t="shared" si="6"/>
        <v/>
      </c>
      <c r="N14" s="40" t="str">
        <f t="shared" si="1"/>
        <v/>
      </c>
      <c r="O14" s="41"/>
    </row>
    <row r="15" spans="1:15" ht="21" hidden="1" customHeight="1">
      <c r="A15" s="1">
        <v>7</v>
      </c>
      <c r="B15" s="42" t="str">
        <f t="shared" si="2"/>
        <v/>
      </c>
      <c r="C15" s="31" t="str">
        <f>計算!D46</f>
        <v/>
      </c>
      <c r="D15" s="32" t="str">
        <f t="shared" si="3"/>
        <v/>
      </c>
      <c r="E15" s="33" t="str">
        <f>IF(D15="","",IF(C15="",K15*N15,IF(C15&gt;D15,I15*D15+K15*N15,計算!E46+K15*N15)))</f>
        <v/>
      </c>
      <c r="F15" s="34" t="str">
        <f t="shared" si="5"/>
        <v/>
      </c>
      <c r="G15" s="35" t="str">
        <f t="shared" si="0"/>
        <v/>
      </c>
      <c r="H15" s="35" t="str">
        <f>IF(C15="","",計算!H46)</f>
        <v/>
      </c>
      <c r="I15" s="36" t="str">
        <f>IF(B15="","",IF(計算!I46="",0,計算!I46))</f>
        <v/>
      </c>
      <c r="J15" s="37" t="str">
        <f t="shared" si="7"/>
        <v/>
      </c>
      <c r="K15" s="36" t="str">
        <f>IF(D15="","",IF(N15=0,0,IF(J15-L15&lt;0,J15,L15)))</f>
        <v/>
      </c>
      <c r="L15" s="38" t="str">
        <f>IF(B15="","",VLOOKUP(B15,計算!$D$65:$F$79,3))</f>
        <v/>
      </c>
      <c r="M15" s="39" t="str">
        <f t="shared" si="6"/>
        <v/>
      </c>
      <c r="N15" s="40" t="str">
        <f t="shared" si="1"/>
        <v/>
      </c>
      <c r="O15" s="41"/>
    </row>
    <row r="16" spans="1:15" ht="21" hidden="1" customHeight="1">
      <c r="A16" s="1">
        <v>8</v>
      </c>
      <c r="B16" s="42" t="str">
        <f t="shared" si="2"/>
        <v/>
      </c>
      <c r="C16" s="31" t="str">
        <f>計算!D47</f>
        <v/>
      </c>
      <c r="D16" s="32" t="str">
        <f t="shared" si="3"/>
        <v/>
      </c>
      <c r="E16" s="33" t="str">
        <f>IF(D16="","",IF(C16="",K16*N16,IF(C16&gt;D16,I16*D16+K16*N16,計算!E47+K16*N16)))</f>
        <v/>
      </c>
      <c r="F16" s="34" t="str">
        <f t="shared" si="5"/>
        <v/>
      </c>
      <c r="G16" s="35" t="str">
        <f t="shared" si="0"/>
        <v/>
      </c>
      <c r="H16" s="35" t="str">
        <f>IF(C16="","",計算!H47)</f>
        <v/>
      </c>
      <c r="I16" s="36" t="str">
        <f>IF(B16="","",IF(計算!I47="",0,計算!I47))</f>
        <v/>
      </c>
      <c r="J16" s="37" t="str">
        <f t="shared" si="7"/>
        <v/>
      </c>
      <c r="K16" s="36" t="str">
        <f t="shared" si="4"/>
        <v/>
      </c>
      <c r="L16" s="38" t="str">
        <f>IF(B16="","",VLOOKUP(B16,計算!$D$65:$F$79,3))</f>
        <v/>
      </c>
      <c r="M16" s="39" t="str">
        <f>IF(B16="","",IF(L16-$J$8&gt;0,"","*"))</f>
        <v/>
      </c>
      <c r="N16" s="40" t="str">
        <f t="shared" si="1"/>
        <v/>
      </c>
      <c r="O16" s="41"/>
    </row>
    <row r="17" spans="1:15" ht="21" hidden="1" customHeight="1">
      <c r="A17" s="1">
        <v>9</v>
      </c>
      <c r="B17" s="42" t="str">
        <f t="shared" si="2"/>
        <v/>
      </c>
      <c r="C17" s="31" t="str">
        <f>計算!D48</f>
        <v/>
      </c>
      <c r="D17" s="32" t="str">
        <f t="shared" si="3"/>
        <v/>
      </c>
      <c r="E17" s="33" t="str">
        <f>IF(D17="","",IF(C17="",K17*N17,IF(C17&gt;D17,I17*D17+K17*N17,計算!E48+K17*N17)))</f>
        <v/>
      </c>
      <c r="F17" s="34" t="str">
        <f t="shared" si="5"/>
        <v/>
      </c>
      <c r="G17" s="35" t="str">
        <f t="shared" si="0"/>
        <v/>
      </c>
      <c r="H17" s="35" t="str">
        <f>IF(C17="","",計算!H48)</f>
        <v/>
      </c>
      <c r="I17" s="36" t="str">
        <f>IF(B17="","",IF(計算!I48="",0,計算!I48))</f>
        <v/>
      </c>
      <c r="J17" s="37" t="str">
        <f t="shared" si="7"/>
        <v/>
      </c>
      <c r="K17" s="36" t="str">
        <f t="shared" si="4"/>
        <v/>
      </c>
      <c r="L17" s="38" t="str">
        <f>IF(B17="","",VLOOKUP(B17,計算!$D$65:$F$79,3))</f>
        <v/>
      </c>
      <c r="M17" s="39" t="str">
        <f t="shared" si="6"/>
        <v/>
      </c>
      <c r="N17" s="40" t="str">
        <f t="shared" si="1"/>
        <v/>
      </c>
      <c r="O17" s="41"/>
    </row>
    <row r="18" spans="1:15" ht="21" hidden="1" customHeight="1">
      <c r="A18" s="1">
        <v>10</v>
      </c>
      <c r="B18" s="42" t="str">
        <f t="shared" si="2"/>
        <v/>
      </c>
      <c r="C18" s="31" t="str">
        <f>計算!D49</f>
        <v/>
      </c>
      <c r="D18" s="32" t="str">
        <f t="shared" si="3"/>
        <v/>
      </c>
      <c r="E18" s="33" t="str">
        <f>IF(D18="","",IF(C18="",K18*N18,IF(C18&gt;D18,I18*D18+K18*N18,計算!E49+K18*N18)))</f>
        <v/>
      </c>
      <c r="F18" s="34" t="str">
        <f t="shared" si="5"/>
        <v/>
      </c>
      <c r="G18" s="35" t="str">
        <f t="shared" si="0"/>
        <v/>
      </c>
      <c r="H18" s="35" t="str">
        <f>IF(C18="","",計算!H49)</f>
        <v/>
      </c>
      <c r="I18" s="36" t="str">
        <f>IF(B18="","",IF(計算!I49="",0,計算!I49))</f>
        <v/>
      </c>
      <c r="J18" s="37" t="str">
        <f t="shared" si="7"/>
        <v/>
      </c>
      <c r="K18" s="36" t="str">
        <f t="shared" si="4"/>
        <v/>
      </c>
      <c r="L18" s="38" t="str">
        <f>IF(B18="","",VLOOKUP(B18,計算!$D$65:$F$79,3))</f>
        <v/>
      </c>
      <c r="M18" s="39" t="str">
        <f t="shared" si="6"/>
        <v/>
      </c>
      <c r="N18" s="40" t="str">
        <f t="shared" si="1"/>
        <v/>
      </c>
      <c r="O18" s="41"/>
    </row>
    <row r="19" spans="1:15" ht="21" hidden="1" customHeight="1">
      <c r="A19" s="1">
        <v>11</v>
      </c>
      <c r="B19" s="42" t="str">
        <f t="shared" si="2"/>
        <v/>
      </c>
      <c r="C19" s="31" t="str">
        <f>計算!D50</f>
        <v/>
      </c>
      <c r="D19" s="32" t="str">
        <f t="shared" si="3"/>
        <v/>
      </c>
      <c r="E19" s="33" t="str">
        <f>IF(D19="","",IF(C19="",K19*N19,IF(C19&gt;D19,I19*D19+K19*N19,計算!E50+K19*N19)))</f>
        <v/>
      </c>
      <c r="F19" s="34" t="str">
        <f t="shared" si="5"/>
        <v/>
      </c>
      <c r="G19" s="35" t="str">
        <f t="shared" si="0"/>
        <v/>
      </c>
      <c r="H19" s="35" t="str">
        <f>IF(C19="","",計算!H50)</f>
        <v/>
      </c>
      <c r="I19" s="36" t="str">
        <f>IF(B19="","",IF(計算!I50="",0,計算!I50))</f>
        <v/>
      </c>
      <c r="J19" s="37" t="str">
        <f t="shared" si="7"/>
        <v/>
      </c>
      <c r="K19" s="36" t="str">
        <f t="shared" si="4"/>
        <v/>
      </c>
      <c r="L19" s="38" t="str">
        <f>IF(B19="","",VLOOKUP(B19,計算!$D$65:$F$79,3))</f>
        <v/>
      </c>
      <c r="M19" s="39" t="str">
        <f>IF(B19="","",IF(L19-$J$8&gt;0,"","*"))</f>
        <v/>
      </c>
      <c r="N19" s="40" t="str">
        <f>IF(B19="","",IF(C19="",D19,IF(D19-C19&lt;=0,0,D19-C19)))</f>
        <v/>
      </c>
      <c r="O19" s="41"/>
    </row>
    <row r="20" spans="1:15" ht="21" hidden="1" customHeight="1">
      <c r="A20" s="1">
        <v>12</v>
      </c>
      <c r="B20" s="42" t="str">
        <f t="shared" si="2"/>
        <v/>
      </c>
      <c r="C20" s="31" t="str">
        <f>計算!D51</f>
        <v/>
      </c>
      <c r="D20" s="32" t="str">
        <f t="shared" si="3"/>
        <v/>
      </c>
      <c r="E20" s="43" t="str">
        <f>IF(D20="","",IF(C20="",K20*N20,IF(C20&gt;D20,I20*D20+K20*N20,計算!E51+K20*N20)))</f>
        <v/>
      </c>
      <c r="F20" s="34" t="str">
        <f t="shared" si="5"/>
        <v/>
      </c>
      <c r="G20" s="35" t="str">
        <f t="shared" si="0"/>
        <v/>
      </c>
      <c r="H20" s="35" t="str">
        <f>IF(C20="","",計算!H51)</f>
        <v/>
      </c>
      <c r="I20" s="36" t="str">
        <f>IF(B20="","",IF(計算!I51="",0,計算!I51))</f>
        <v/>
      </c>
      <c r="J20" s="37" t="str">
        <f t="shared" si="7"/>
        <v/>
      </c>
      <c r="K20" s="36" t="str">
        <f t="shared" si="4"/>
        <v/>
      </c>
      <c r="L20" s="38" t="str">
        <f>IF(B20="","",VLOOKUP(B20,計算!$D$65:$F$79,3))</f>
        <v/>
      </c>
      <c r="M20" s="39" t="str">
        <f>IF(B20="","",IF(L20-$J$8&gt;0,"","*"))</f>
        <v/>
      </c>
      <c r="N20" s="40" t="str">
        <f>IF(B20="","",IF(C20="",D20,IF(D20-C20&lt;=0,0,D20-C20)))</f>
        <v/>
      </c>
      <c r="O20" s="41"/>
    </row>
    <row r="21" spans="1:15" ht="21" hidden="1" customHeight="1">
      <c r="A21" s="1">
        <v>13</v>
      </c>
      <c r="B21" s="42" t="str">
        <f t="shared" si="2"/>
        <v/>
      </c>
      <c r="C21" s="31" t="str">
        <f>計算!D52</f>
        <v/>
      </c>
      <c r="D21" s="32" t="str">
        <f t="shared" si="3"/>
        <v/>
      </c>
      <c r="E21" s="43" t="str">
        <f>IF(D21="","",IF(C21="",K21*N21,IF(C21&gt;D21,I21*D21+K21*N21,計算!E54+K21*N21)))</f>
        <v/>
      </c>
      <c r="F21" s="34" t="str">
        <f t="shared" si="5"/>
        <v/>
      </c>
      <c r="G21" s="35" t="str">
        <f t="shared" si="0"/>
        <v/>
      </c>
      <c r="H21" s="35" t="str">
        <f>IF(C21="","",計算!H52)</f>
        <v/>
      </c>
      <c r="I21" s="36" t="str">
        <f>IF(B21="","",IF(計算!I54="",0,計算!I54))</f>
        <v/>
      </c>
      <c r="J21" s="37" t="str">
        <f t="shared" si="7"/>
        <v/>
      </c>
      <c r="K21" s="36" t="str">
        <f>IF(D21="","",IF(N21=0,0,IF(J21-L21&lt;0,J21,L21)))</f>
        <v/>
      </c>
      <c r="L21" s="38" t="str">
        <f>IF(B21="","",VLOOKUP(B21,計算!$D$65:$F$79,3))</f>
        <v/>
      </c>
      <c r="M21" s="39" t="str">
        <f>IF(B21="","",IF(L21-$J$8&gt;0,"","*"))</f>
        <v/>
      </c>
      <c r="N21" s="40" t="str">
        <f>IF(B21="","",IF(C21="",D21,IF(D21-C21&lt;=0,0,D21-C21)))</f>
        <v/>
      </c>
      <c r="O21" s="41"/>
    </row>
    <row r="22" spans="1:15" ht="21" hidden="1" customHeight="1">
      <c r="A22" s="1">
        <v>14</v>
      </c>
      <c r="B22" s="42" t="str">
        <f t="shared" si="2"/>
        <v/>
      </c>
      <c r="C22" s="31" t="str">
        <f>計算!D53</f>
        <v/>
      </c>
      <c r="D22" s="32" t="str">
        <f t="shared" si="3"/>
        <v/>
      </c>
      <c r="E22" s="44" t="str">
        <f>IF(D22="","",IF(C22="",K22*N22,IF(C22&gt;D22,I22*D22+K22*N22,計算!E55+K22*N22)))</f>
        <v/>
      </c>
      <c r="F22" s="34" t="str">
        <f>IF(B22="","",F21)</f>
        <v/>
      </c>
      <c r="G22" s="35" t="str">
        <f>IF(B22="","",ROUND(F22/22,-1))</f>
        <v/>
      </c>
      <c r="H22" s="35" t="str">
        <f>IF(C22="","",計算!H53)</f>
        <v/>
      </c>
      <c r="I22" s="45" t="str">
        <f>IF(B22="","",IF(H22-J22&lt;0,H22,J22))</f>
        <v/>
      </c>
      <c r="J22" s="37" t="str">
        <f t="shared" si="7"/>
        <v/>
      </c>
      <c r="K22" s="36" t="str">
        <f>IF(D22="","",IF(N22=0,0,IF(J22-L22&lt;0,J22,L22)))</f>
        <v/>
      </c>
      <c r="L22" s="38" t="str">
        <f>IF(B22="","",VLOOKUP(B22,計算!$D$65:$F$79,3))</f>
        <v/>
      </c>
      <c r="M22" s="39" t="str">
        <f>IF(B22="","",IF(L22-$J$8&gt;0,"","*"))</f>
        <v/>
      </c>
      <c r="N22" s="40" t="str">
        <f>IF(B22="","",IF(C22="",D22,IF(D22-C22&lt;=0,0,D22-C22)))</f>
        <v/>
      </c>
    </row>
    <row r="23" spans="1:15" ht="28.5" hidden="1" customHeight="1">
      <c r="B23" s="46" t="s">
        <v>79</v>
      </c>
      <c r="C23" s="47">
        <f>SUM(C8:C22)</f>
        <v>128</v>
      </c>
      <c r="D23" s="48">
        <f>SUM(D8:D22)</f>
        <v>1</v>
      </c>
      <c r="E23" s="49" t="e">
        <f>SUM(E8:E22)</f>
        <v>#VALUE!</v>
      </c>
      <c r="F23" s="50"/>
      <c r="G23" s="50"/>
      <c r="H23" s="35"/>
      <c r="I23" s="50"/>
      <c r="J23" s="50"/>
      <c r="K23" s="50"/>
      <c r="L23" s="51"/>
      <c r="M23" s="51"/>
      <c r="N23" s="40">
        <f>SUM(N8:N22)</f>
        <v>0</v>
      </c>
      <c r="O23" s="52"/>
    </row>
    <row r="24" spans="1:15" ht="14.25" hidden="1">
      <c r="H24" s="35" t="str">
        <f>IF(C24="","",計算!H55)</f>
        <v/>
      </c>
      <c r="N24" s="40">
        <f>C23</f>
        <v>128</v>
      </c>
    </row>
    <row r="25" spans="1:15" hidden="1">
      <c r="N25" s="53">
        <f>SUM(N23:N24)</f>
        <v>128</v>
      </c>
    </row>
    <row r="26" spans="1:15" hidden="1"/>
    <row r="27" spans="1:15" hidden="1"/>
    <row r="28" spans="1:15" hidden="1"/>
    <row r="29" spans="1:15" hidden="1"/>
    <row r="30" spans="1:15" hidden="1"/>
    <row r="31" spans="1:15" hidden="1"/>
    <row r="32" spans="1:15" s="54" customFormat="1" ht="18.75" hidden="1" customHeight="1" thickBot="1"/>
    <row r="33" spans="1:14" s="54" customFormat="1" ht="18.75" hidden="1" customHeight="1" thickBot="1">
      <c r="B33" s="388" t="s">
        <v>54</v>
      </c>
      <c r="C33" s="390" t="s">
        <v>55</v>
      </c>
      <c r="D33" s="391"/>
      <c r="E33" s="392"/>
    </row>
    <row r="34" spans="1:14" s="54" customFormat="1" ht="15.75" hidden="1" customHeight="1" thickBot="1">
      <c r="B34" s="389"/>
      <c r="C34" s="55" t="s">
        <v>60</v>
      </c>
      <c r="D34" s="56" t="s">
        <v>61</v>
      </c>
      <c r="E34" s="57" t="s">
        <v>62</v>
      </c>
      <c r="F34" s="58"/>
      <c r="G34" s="58"/>
      <c r="H34" s="58"/>
      <c r="I34" s="393"/>
      <c r="J34" s="393"/>
      <c r="K34" s="393"/>
    </row>
    <row r="35" spans="1:14" s="54" customFormat="1" ht="30.75" hidden="1" customHeight="1" thickTop="1" thickBot="1">
      <c r="B35" s="59" t="str">
        <f>計算!B4</f>
        <v/>
      </c>
      <c r="C35" s="60">
        <f>計算!C4</f>
        <v>-11130</v>
      </c>
      <c r="D35" s="61">
        <f>計算!D4</f>
        <v>-11130</v>
      </c>
      <c r="E35" s="61">
        <f>計算!E4</f>
        <v>528</v>
      </c>
      <c r="F35" s="62" t="str">
        <f>IF(C35&gt;=260401,"180日まで67％","施行日前")</f>
        <v>施行日前</v>
      </c>
      <c r="G35" s="63" t="e">
        <f>IF(L39="*","給付上限","制限内")</f>
        <v>#N/A</v>
      </c>
      <c r="H35" s="64"/>
      <c r="I35" s="393"/>
      <c r="J35" s="393"/>
      <c r="K35" s="393"/>
      <c r="N35" s="65"/>
    </row>
    <row r="36" spans="1:14" s="54" customFormat="1" ht="18.75" hidden="1">
      <c r="B36" s="66"/>
      <c r="C36" s="67">
        <f>計算!C5</f>
        <v>43069</v>
      </c>
      <c r="D36" s="67">
        <f>計算!D5</f>
        <v>43069</v>
      </c>
      <c r="E36" s="67">
        <f>C36+179</f>
        <v>43248</v>
      </c>
      <c r="F36" s="68"/>
      <c r="G36" s="68"/>
      <c r="H36" s="68"/>
      <c r="I36" s="69" t="s">
        <v>80</v>
      </c>
      <c r="J36" s="70"/>
      <c r="K36" s="71"/>
      <c r="L36" s="71"/>
      <c r="M36" s="71"/>
      <c r="N36" s="71"/>
    </row>
    <row r="37" spans="1:14" s="54" customFormat="1" ht="15" hidden="1" customHeight="1">
      <c r="B37" s="66"/>
      <c r="C37" s="72"/>
      <c r="D37" s="72"/>
      <c r="E37" s="66"/>
      <c r="F37" s="66"/>
      <c r="G37" s="66"/>
      <c r="H37" s="73" t="s">
        <v>63</v>
      </c>
      <c r="I37" s="73" t="s">
        <v>64</v>
      </c>
      <c r="J37" s="66"/>
      <c r="K37" s="66"/>
      <c r="L37" s="66"/>
      <c r="M37" s="66"/>
      <c r="N37" s="66"/>
    </row>
    <row r="38" spans="1:14" s="54" customFormat="1" ht="18" hidden="1" customHeight="1">
      <c r="B38" s="74" t="s">
        <v>67</v>
      </c>
      <c r="C38" s="75"/>
      <c r="D38" s="76" t="s">
        <v>69</v>
      </c>
      <c r="E38" s="76" t="s">
        <v>70</v>
      </c>
      <c r="F38" s="77" t="s">
        <v>54</v>
      </c>
      <c r="G38" s="73" t="s">
        <v>71</v>
      </c>
      <c r="H38" s="78" t="s">
        <v>72</v>
      </c>
      <c r="I38" s="78" t="s">
        <v>73</v>
      </c>
      <c r="J38" s="79"/>
      <c r="K38" s="80" t="s">
        <v>81</v>
      </c>
      <c r="L38" s="81" t="s">
        <v>77</v>
      </c>
      <c r="M38" s="82"/>
      <c r="N38" s="82"/>
    </row>
    <row r="39" spans="1:14" s="54" customFormat="1" ht="21" hidden="1" customHeight="1">
      <c r="B39" s="83">
        <f>C36</f>
        <v>43069</v>
      </c>
      <c r="C39" s="84"/>
      <c r="D39" s="85">
        <f>MIN(
NETWORKDAYS(B39,EOMONTH(B39,0)),
MAX(NETWORKDAYS(B39,$E$36),0)
)</f>
        <v>1</v>
      </c>
      <c r="E39" s="86" t="e">
        <f t="shared" ref="E39:E53" si="8">IF(D39="","",I39*D39)</f>
        <v>#VALUE!</v>
      </c>
      <c r="F39" s="87" t="str">
        <f>$B$35</f>
        <v/>
      </c>
      <c r="G39" s="88" t="e">
        <f t="shared" ref="G39:G53" si="9">IF(B39="","",ROUND(F39/22,-1))</f>
        <v>#VALUE!</v>
      </c>
      <c r="H39" s="89" t="e">
        <f t="shared" ref="H39:H53" si="10">IF(B39="","",INT(G39*67/100))</f>
        <v>#VALUE!</v>
      </c>
      <c r="I39" s="90" t="e">
        <f t="shared" ref="I39:I53" si="11">IF(B39="","",IF(H39-K39&lt;0,H39,K39))</f>
        <v>#VALUE!</v>
      </c>
      <c r="J39" s="79"/>
      <c r="K39" s="91" t="e">
        <f>IF(B39="","",VLOOKUP(B39,計算!$D$65:$F$79,2))</f>
        <v>#N/A</v>
      </c>
      <c r="L39" s="92" t="e">
        <f t="shared" ref="L39:L53" si="12">IF(B39="","",IF(K39-$H$39&gt;0,"","*"))</f>
        <v>#N/A</v>
      </c>
      <c r="M39" s="93"/>
      <c r="N39" s="94"/>
    </row>
    <row r="40" spans="1:14" s="54" customFormat="1" ht="21" hidden="1" customHeight="1">
      <c r="A40" s="54">
        <v>1</v>
      </c>
      <c r="B40" s="95">
        <f t="shared" ref="B40:B53" si="13">IF($E$36&gt;=EOMONTH($B$39,A39)+1,EOMONTH($B$39,A39)+1,"")</f>
        <v>43070</v>
      </c>
      <c r="C40" s="96"/>
      <c r="D40" s="85">
        <f t="shared" ref="D40:D53" si="14">IF(B40="","",MIN(
NETWORKDAYS(B40,EOMONTH(B40,0)),
MAX(NETWORKDAYS(B40,$E$36),0)
))</f>
        <v>21</v>
      </c>
      <c r="E40" s="86" t="e">
        <f t="shared" si="8"/>
        <v>#VALUE!</v>
      </c>
      <c r="F40" s="87" t="str">
        <f t="shared" ref="F40:F53" si="15">IF(B40="","",F39)</f>
        <v/>
      </c>
      <c r="G40" s="88" t="e">
        <f t="shared" si="9"/>
        <v>#VALUE!</v>
      </c>
      <c r="H40" s="89" t="e">
        <f t="shared" si="10"/>
        <v>#VALUE!</v>
      </c>
      <c r="I40" s="90" t="e">
        <f t="shared" si="11"/>
        <v>#VALUE!</v>
      </c>
      <c r="J40" s="79"/>
      <c r="K40" s="91" t="e">
        <f>IF(B40="","",VLOOKUP(B40,計算!$D$65:$F$79,2))</f>
        <v>#N/A</v>
      </c>
      <c r="L40" s="92" t="e">
        <f t="shared" si="12"/>
        <v>#N/A</v>
      </c>
      <c r="M40" s="93"/>
      <c r="N40" s="94"/>
    </row>
    <row r="41" spans="1:14" s="54" customFormat="1" ht="21" hidden="1" customHeight="1">
      <c r="A41" s="54">
        <v>2</v>
      </c>
      <c r="B41" s="95">
        <f t="shared" si="13"/>
        <v>43101</v>
      </c>
      <c r="C41" s="96"/>
      <c r="D41" s="85">
        <f t="shared" si="14"/>
        <v>23</v>
      </c>
      <c r="E41" s="86" t="e">
        <f t="shared" si="8"/>
        <v>#VALUE!</v>
      </c>
      <c r="F41" s="87" t="str">
        <f t="shared" si="15"/>
        <v/>
      </c>
      <c r="G41" s="88" t="e">
        <f t="shared" si="9"/>
        <v>#VALUE!</v>
      </c>
      <c r="H41" s="89" t="e">
        <f t="shared" si="10"/>
        <v>#VALUE!</v>
      </c>
      <c r="I41" s="90" t="e">
        <f t="shared" si="11"/>
        <v>#VALUE!</v>
      </c>
      <c r="J41" s="79"/>
      <c r="K41" s="91" t="e">
        <f>IF(B41="","",VLOOKUP(B41,計算!$D$65:$F$79,2))</f>
        <v>#N/A</v>
      </c>
      <c r="L41" s="92" t="e">
        <f t="shared" si="12"/>
        <v>#N/A</v>
      </c>
      <c r="M41" s="93"/>
      <c r="N41" s="94"/>
    </row>
    <row r="42" spans="1:14" s="54" customFormat="1" ht="21" hidden="1" customHeight="1">
      <c r="A42" s="54">
        <v>3</v>
      </c>
      <c r="B42" s="95">
        <f t="shared" si="13"/>
        <v>43132</v>
      </c>
      <c r="C42" s="96"/>
      <c r="D42" s="85">
        <f t="shared" si="14"/>
        <v>20</v>
      </c>
      <c r="E42" s="86" t="e">
        <f t="shared" si="8"/>
        <v>#VALUE!</v>
      </c>
      <c r="F42" s="87" t="str">
        <f t="shared" si="15"/>
        <v/>
      </c>
      <c r="G42" s="88" t="e">
        <f t="shared" si="9"/>
        <v>#VALUE!</v>
      </c>
      <c r="H42" s="89" t="e">
        <f t="shared" si="10"/>
        <v>#VALUE!</v>
      </c>
      <c r="I42" s="90" t="e">
        <f t="shared" si="11"/>
        <v>#VALUE!</v>
      </c>
      <c r="J42" s="79"/>
      <c r="K42" s="91" t="e">
        <f>IF(B42="","",VLOOKUP(B42,計算!$D$65:$F$79,2))</f>
        <v>#N/A</v>
      </c>
      <c r="L42" s="92" t="e">
        <f t="shared" si="12"/>
        <v>#N/A</v>
      </c>
      <c r="M42" s="93"/>
      <c r="N42" s="94"/>
    </row>
    <row r="43" spans="1:14" s="54" customFormat="1" ht="21" hidden="1" customHeight="1">
      <c r="A43" s="54">
        <v>4</v>
      </c>
      <c r="B43" s="95">
        <f t="shared" si="13"/>
        <v>43160</v>
      </c>
      <c r="C43" s="96"/>
      <c r="D43" s="85">
        <f t="shared" si="14"/>
        <v>22</v>
      </c>
      <c r="E43" s="86" t="e">
        <f t="shared" si="8"/>
        <v>#VALUE!</v>
      </c>
      <c r="F43" s="87" t="str">
        <f t="shared" si="15"/>
        <v/>
      </c>
      <c r="G43" s="88" t="e">
        <f t="shared" si="9"/>
        <v>#VALUE!</v>
      </c>
      <c r="H43" s="89" t="e">
        <f t="shared" si="10"/>
        <v>#VALUE!</v>
      </c>
      <c r="I43" s="90" t="e">
        <f t="shared" si="11"/>
        <v>#VALUE!</v>
      </c>
      <c r="J43" s="79"/>
      <c r="K43" s="91" t="e">
        <f>IF(B43="","",VLOOKUP(B43,計算!$D$65:$F$79,2))</f>
        <v>#N/A</v>
      </c>
      <c r="L43" s="92" t="e">
        <f t="shared" si="12"/>
        <v>#N/A</v>
      </c>
      <c r="M43" s="93"/>
      <c r="N43" s="94"/>
    </row>
    <row r="44" spans="1:14" s="54" customFormat="1" ht="21" hidden="1" customHeight="1">
      <c r="A44" s="54">
        <v>5</v>
      </c>
      <c r="B44" s="95">
        <f t="shared" si="13"/>
        <v>43191</v>
      </c>
      <c r="C44" s="96"/>
      <c r="D44" s="85">
        <f t="shared" si="14"/>
        <v>21</v>
      </c>
      <c r="E44" s="86" t="e">
        <f t="shared" si="8"/>
        <v>#VALUE!</v>
      </c>
      <c r="F44" s="87" t="str">
        <f t="shared" si="15"/>
        <v/>
      </c>
      <c r="G44" s="88" t="e">
        <f t="shared" si="9"/>
        <v>#VALUE!</v>
      </c>
      <c r="H44" s="89" t="e">
        <f t="shared" si="10"/>
        <v>#VALUE!</v>
      </c>
      <c r="I44" s="90" t="e">
        <f t="shared" si="11"/>
        <v>#VALUE!</v>
      </c>
      <c r="J44" s="79"/>
      <c r="K44" s="91" t="e">
        <f>IF(B44="","",VLOOKUP(B44,計算!$D$65:$F$79,2))</f>
        <v>#N/A</v>
      </c>
      <c r="L44" s="92" t="e">
        <f t="shared" si="12"/>
        <v>#N/A</v>
      </c>
      <c r="M44" s="93"/>
      <c r="N44" s="94"/>
    </row>
    <row r="45" spans="1:14" s="54" customFormat="1" ht="21" hidden="1" customHeight="1">
      <c r="A45" s="54">
        <v>6</v>
      </c>
      <c r="B45" s="95">
        <f t="shared" si="13"/>
        <v>43221</v>
      </c>
      <c r="C45" s="96"/>
      <c r="D45" s="85">
        <f t="shared" si="14"/>
        <v>20</v>
      </c>
      <c r="E45" s="86" t="e">
        <f t="shared" si="8"/>
        <v>#VALUE!</v>
      </c>
      <c r="F45" s="87" t="str">
        <f t="shared" si="15"/>
        <v/>
      </c>
      <c r="G45" s="88" t="e">
        <f t="shared" si="9"/>
        <v>#VALUE!</v>
      </c>
      <c r="H45" s="89" t="e">
        <f t="shared" si="10"/>
        <v>#VALUE!</v>
      </c>
      <c r="I45" s="90" t="e">
        <f t="shared" si="11"/>
        <v>#VALUE!</v>
      </c>
      <c r="J45" s="79"/>
      <c r="K45" s="91" t="e">
        <f>IF(B45="","",VLOOKUP(B45,計算!$D$65:$F$79,2))</f>
        <v>#N/A</v>
      </c>
      <c r="L45" s="92" t="e">
        <f t="shared" si="12"/>
        <v>#N/A</v>
      </c>
      <c r="M45" s="93"/>
      <c r="N45" s="94"/>
    </row>
    <row r="46" spans="1:14" s="54" customFormat="1" ht="21" hidden="1" customHeight="1">
      <c r="A46" s="54">
        <v>7</v>
      </c>
      <c r="B46" s="95" t="str">
        <f t="shared" si="13"/>
        <v/>
      </c>
      <c r="C46" s="96"/>
      <c r="D46" s="85" t="str">
        <f t="shared" si="14"/>
        <v/>
      </c>
      <c r="E46" s="86" t="str">
        <f t="shared" si="8"/>
        <v/>
      </c>
      <c r="F46" s="87" t="str">
        <f t="shared" si="15"/>
        <v/>
      </c>
      <c r="G46" s="88" t="str">
        <f t="shared" si="9"/>
        <v/>
      </c>
      <c r="H46" s="89" t="str">
        <f t="shared" si="10"/>
        <v/>
      </c>
      <c r="I46" s="90" t="str">
        <f t="shared" si="11"/>
        <v/>
      </c>
      <c r="J46" s="79"/>
      <c r="K46" s="91" t="str">
        <f>IF(B46="","",VLOOKUP(B46,計算!$D$65:$F$79,2))</f>
        <v/>
      </c>
      <c r="L46" s="92" t="str">
        <f t="shared" si="12"/>
        <v/>
      </c>
      <c r="M46" s="93"/>
      <c r="N46" s="94"/>
    </row>
    <row r="47" spans="1:14" s="54" customFormat="1" ht="21" hidden="1" customHeight="1">
      <c r="A47" s="54">
        <v>8</v>
      </c>
      <c r="B47" s="95" t="str">
        <f t="shared" si="13"/>
        <v/>
      </c>
      <c r="C47" s="96"/>
      <c r="D47" s="85" t="str">
        <f t="shared" si="14"/>
        <v/>
      </c>
      <c r="E47" s="86" t="str">
        <f t="shared" si="8"/>
        <v/>
      </c>
      <c r="F47" s="87" t="str">
        <f t="shared" si="15"/>
        <v/>
      </c>
      <c r="G47" s="88" t="str">
        <f t="shared" si="9"/>
        <v/>
      </c>
      <c r="H47" s="89" t="str">
        <f t="shared" si="10"/>
        <v/>
      </c>
      <c r="I47" s="90" t="str">
        <f t="shared" si="11"/>
        <v/>
      </c>
      <c r="J47" s="79"/>
      <c r="K47" s="91" t="str">
        <f>IF(B47="","",VLOOKUP(B47,計算!$D$65:$F$79,2))</f>
        <v/>
      </c>
      <c r="L47" s="92" t="str">
        <f t="shared" si="12"/>
        <v/>
      </c>
      <c r="M47" s="93"/>
      <c r="N47" s="94"/>
    </row>
    <row r="48" spans="1:14" s="54" customFormat="1" ht="21" hidden="1" customHeight="1">
      <c r="A48" s="54">
        <v>9</v>
      </c>
      <c r="B48" s="95" t="str">
        <f t="shared" si="13"/>
        <v/>
      </c>
      <c r="C48" s="96"/>
      <c r="D48" s="85" t="str">
        <f t="shared" si="14"/>
        <v/>
      </c>
      <c r="E48" s="86" t="str">
        <f t="shared" si="8"/>
        <v/>
      </c>
      <c r="F48" s="87" t="str">
        <f t="shared" si="15"/>
        <v/>
      </c>
      <c r="G48" s="88" t="str">
        <f t="shared" si="9"/>
        <v/>
      </c>
      <c r="H48" s="89" t="str">
        <f t="shared" si="10"/>
        <v/>
      </c>
      <c r="I48" s="90" t="str">
        <f t="shared" si="11"/>
        <v/>
      </c>
      <c r="J48" s="79"/>
      <c r="K48" s="91" t="str">
        <f>IF(B48="","",VLOOKUP(B48,計算!$D$65:$F$79,2))</f>
        <v/>
      </c>
      <c r="L48" s="92" t="str">
        <f t="shared" si="12"/>
        <v/>
      </c>
      <c r="M48" s="93"/>
      <c r="N48" s="94"/>
    </row>
    <row r="49" spans="1:14" s="54" customFormat="1" ht="21" hidden="1" customHeight="1">
      <c r="A49" s="54">
        <v>10</v>
      </c>
      <c r="B49" s="95" t="str">
        <f t="shared" si="13"/>
        <v/>
      </c>
      <c r="C49" s="96"/>
      <c r="D49" s="85" t="str">
        <f t="shared" si="14"/>
        <v/>
      </c>
      <c r="E49" s="86" t="str">
        <f t="shared" si="8"/>
        <v/>
      </c>
      <c r="F49" s="87" t="str">
        <f t="shared" si="15"/>
        <v/>
      </c>
      <c r="G49" s="88" t="str">
        <f t="shared" si="9"/>
        <v/>
      </c>
      <c r="H49" s="89" t="str">
        <f t="shared" si="10"/>
        <v/>
      </c>
      <c r="I49" s="90" t="str">
        <f t="shared" si="11"/>
        <v/>
      </c>
      <c r="J49" s="79"/>
      <c r="K49" s="91" t="str">
        <f>IF(B49="","",VLOOKUP(B49,計算!$D$65:$F$79,2))</f>
        <v/>
      </c>
      <c r="L49" s="92" t="str">
        <f t="shared" si="12"/>
        <v/>
      </c>
      <c r="M49" s="93"/>
      <c r="N49" s="94"/>
    </row>
    <row r="50" spans="1:14" s="54" customFormat="1" ht="21" hidden="1" customHeight="1">
      <c r="A50" s="54">
        <v>11</v>
      </c>
      <c r="B50" s="95" t="str">
        <f t="shared" si="13"/>
        <v/>
      </c>
      <c r="C50" s="96"/>
      <c r="D50" s="85" t="str">
        <f t="shared" si="14"/>
        <v/>
      </c>
      <c r="E50" s="86" t="str">
        <f t="shared" si="8"/>
        <v/>
      </c>
      <c r="F50" s="87" t="str">
        <f t="shared" si="15"/>
        <v/>
      </c>
      <c r="G50" s="88" t="str">
        <f t="shared" si="9"/>
        <v/>
      </c>
      <c r="H50" s="89" t="str">
        <f t="shared" si="10"/>
        <v/>
      </c>
      <c r="I50" s="90" t="str">
        <f t="shared" si="11"/>
        <v/>
      </c>
      <c r="J50" s="79"/>
      <c r="K50" s="91" t="str">
        <f>IF(B50="","",VLOOKUP(B50,計算!$D$65:$F$79,2))</f>
        <v/>
      </c>
      <c r="L50" s="92" t="str">
        <f t="shared" si="12"/>
        <v/>
      </c>
      <c r="M50" s="93"/>
      <c r="N50" s="94"/>
    </row>
    <row r="51" spans="1:14" s="54" customFormat="1" ht="21" hidden="1" customHeight="1">
      <c r="A51" s="54">
        <v>12</v>
      </c>
      <c r="B51" s="95" t="str">
        <f t="shared" si="13"/>
        <v/>
      </c>
      <c r="C51" s="97"/>
      <c r="D51" s="85" t="str">
        <f t="shared" si="14"/>
        <v/>
      </c>
      <c r="E51" s="86" t="str">
        <f t="shared" si="8"/>
        <v/>
      </c>
      <c r="F51" s="87" t="str">
        <f t="shared" si="15"/>
        <v/>
      </c>
      <c r="G51" s="88" t="str">
        <f t="shared" si="9"/>
        <v/>
      </c>
      <c r="H51" s="89" t="str">
        <f t="shared" si="10"/>
        <v/>
      </c>
      <c r="I51" s="90" t="str">
        <f t="shared" si="11"/>
        <v/>
      </c>
      <c r="J51" s="79"/>
      <c r="K51" s="91" t="str">
        <f>IF(B51="","",VLOOKUP(B51,計算!$D$65:$F$79,2))</f>
        <v/>
      </c>
      <c r="L51" s="92" t="str">
        <f t="shared" si="12"/>
        <v/>
      </c>
      <c r="M51" s="93"/>
      <c r="N51" s="94"/>
    </row>
    <row r="52" spans="1:14" s="54" customFormat="1" ht="21" hidden="1" customHeight="1">
      <c r="A52" s="54">
        <v>13</v>
      </c>
      <c r="B52" s="95" t="str">
        <f t="shared" si="13"/>
        <v/>
      </c>
      <c r="C52" s="97"/>
      <c r="D52" s="85" t="str">
        <f t="shared" si="14"/>
        <v/>
      </c>
      <c r="E52" s="86" t="str">
        <f t="shared" si="8"/>
        <v/>
      </c>
      <c r="F52" s="87" t="str">
        <f t="shared" si="15"/>
        <v/>
      </c>
      <c r="G52" s="88" t="str">
        <f t="shared" si="9"/>
        <v/>
      </c>
      <c r="H52" s="89" t="str">
        <f t="shared" si="10"/>
        <v/>
      </c>
      <c r="I52" s="90" t="str">
        <f t="shared" si="11"/>
        <v/>
      </c>
      <c r="J52" s="79"/>
      <c r="K52" s="91" t="str">
        <f>IF(B52="","",VLOOKUP(B52,計算!$D$65:$F$79,2))</f>
        <v/>
      </c>
      <c r="L52" s="92" t="str">
        <f t="shared" si="12"/>
        <v/>
      </c>
      <c r="M52" s="93"/>
      <c r="N52" s="94"/>
    </row>
    <row r="53" spans="1:14" s="54" customFormat="1" ht="21" hidden="1" customHeight="1">
      <c r="A53" s="54">
        <v>14</v>
      </c>
      <c r="B53" s="95" t="str">
        <f t="shared" si="13"/>
        <v/>
      </c>
      <c r="C53" s="97"/>
      <c r="D53" s="85" t="str">
        <f t="shared" si="14"/>
        <v/>
      </c>
      <c r="E53" s="86" t="str">
        <f t="shared" si="8"/>
        <v/>
      </c>
      <c r="F53" s="87" t="str">
        <f t="shared" si="15"/>
        <v/>
      </c>
      <c r="G53" s="88" t="str">
        <f t="shared" si="9"/>
        <v/>
      </c>
      <c r="H53" s="89" t="str">
        <f t="shared" si="10"/>
        <v/>
      </c>
      <c r="I53" s="90" t="str">
        <f t="shared" si="11"/>
        <v/>
      </c>
      <c r="J53" s="79"/>
      <c r="K53" s="91" t="str">
        <f>IF(B53="","",VLOOKUP(B53,計算!$D$65:$F$79,2))</f>
        <v/>
      </c>
      <c r="L53" s="92" t="str">
        <f t="shared" si="12"/>
        <v/>
      </c>
      <c r="M53" s="93"/>
      <c r="N53" s="94"/>
    </row>
    <row r="54" spans="1:14" s="54" customFormat="1" ht="28.5" hidden="1" customHeight="1">
      <c r="B54" s="98" t="s">
        <v>79</v>
      </c>
      <c r="C54" s="99"/>
      <c r="D54" s="100">
        <f>SUM(D39:D53)</f>
        <v>128</v>
      </c>
      <c r="E54" s="101" t="e">
        <f>SUM(E39:E53)</f>
        <v>#VALUE!</v>
      </c>
      <c r="F54" s="102"/>
      <c r="G54" s="102"/>
      <c r="H54" s="102"/>
      <c r="I54" s="102"/>
      <c r="J54" s="103"/>
      <c r="K54" s="103"/>
      <c r="L54" s="103"/>
      <c r="M54" s="104"/>
      <c r="N54" s="105"/>
    </row>
    <row r="55" spans="1:14" s="54" customFormat="1" hidden="1"/>
    <row r="56" spans="1:14" s="54" customFormat="1" hidden="1"/>
    <row r="57" spans="1:14" hidden="1"/>
    <row r="58" spans="1:14" hidden="1"/>
    <row r="60" spans="1:14">
      <c r="C60" s="106"/>
    </row>
    <row r="62" spans="1:14" ht="16.5" customHeight="1">
      <c r="A62" s="1" t="s">
        <v>82</v>
      </c>
      <c r="D62" s="107" t="s">
        <v>106</v>
      </c>
      <c r="E62" s="108"/>
      <c r="F62" s="109"/>
      <c r="H62" s="110" t="s">
        <v>83</v>
      </c>
      <c r="I62" s="110"/>
      <c r="J62" s="110"/>
      <c r="K62" s="110"/>
    </row>
    <row r="63" spans="1:14" ht="16.5" customHeight="1" thickBot="1">
      <c r="D63" s="14"/>
      <c r="E63" s="14"/>
      <c r="F63" s="14"/>
      <c r="H63" s="110"/>
      <c r="I63" s="110"/>
      <c r="J63" s="110"/>
      <c r="K63" s="110"/>
    </row>
    <row r="64" spans="1:14" ht="16.5" customHeight="1">
      <c r="A64" s="111" t="s">
        <v>84</v>
      </c>
      <c r="B64" s="112" t="s">
        <v>85</v>
      </c>
      <c r="D64" s="113" t="s">
        <v>55</v>
      </c>
      <c r="E64" s="114" t="s">
        <v>107</v>
      </c>
      <c r="F64" s="115" t="s">
        <v>108</v>
      </c>
      <c r="G64" s="1" t="s">
        <v>109</v>
      </c>
      <c r="H64" s="116" t="s">
        <v>86</v>
      </c>
      <c r="I64" s="117" t="s">
        <v>87</v>
      </c>
      <c r="J64" s="117" t="s">
        <v>88</v>
      </c>
      <c r="K64" s="118" t="s">
        <v>89</v>
      </c>
    </row>
    <row r="65" spans="1:13" ht="16.5" customHeight="1">
      <c r="A65" s="112">
        <v>1</v>
      </c>
      <c r="B65" s="119">
        <v>58000</v>
      </c>
      <c r="D65" s="120">
        <v>45748</v>
      </c>
      <c r="E65" s="121">
        <v>459000</v>
      </c>
      <c r="F65" s="122">
        <v>2295</v>
      </c>
      <c r="G65" s="1">
        <v>470700</v>
      </c>
      <c r="H65" s="123">
        <v>3</v>
      </c>
      <c r="I65" s="20" t="s">
        <v>90</v>
      </c>
      <c r="J65" s="20" t="s">
        <v>91</v>
      </c>
      <c r="K65" s="124">
        <v>1925</v>
      </c>
      <c r="M65" s="125" t="s">
        <v>92</v>
      </c>
    </row>
    <row r="66" spans="1:13" ht="16.5" customHeight="1">
      <c r="A66" s="112">
        <v>2</v>
      </c>
      <c r="B66" s="119">
        <v>68000</v>
      </c>
      <c r="D66" s="120"/>
      <c r="E66" s="121"/>
      <c r="F66" s="122"/>
      <c r="H66" s="123">
        <v>4</v>
      </c>
      <c r="I66" s="20" t="s">
        <v>93</v>
      </c>
      <c r="J66" s="20" t="s">
        <v>94</v>
      </c>
      <c r="K66" s="124">
        <v>1988</v>
      </c>
      <c r="M66" s="125" t="s">
        <v>90</v>
      </c>
    </row>
    <row r="67" spans="1:13" ht="16.5" customHeight="1" thickBot="1">
      <c r="A67" s="112">
        <v>3</v>
      </c>
      <c r="B67" s="119">
        <v>78000</v>
      </c>
      <c r="D67" s="120"/>
      <c r="E67" s="121"/>
      <c r="F67" s="122"/>
      <c r="H67" s="126">
        <v>5</v>
      </c>
      <c r="I67" s="127" t="s">
        <v>95</v>
      </c>
      <c r="J67" s="127" t="s">
        <v>96</v>
      </c>
      <c r="K67" s="128">
        <v>2018</v>
      </c>
      <c r="M67" s="1" t="s">
        <v>93</v>
      </c>
    </row>
    <row r="68" spans="1:13" ht="16.5" customHeight="1">
      <c r="A68" s="112">
        <v>4</v>
      </c>
      <c r="B68" s="119">
        <v>88000</v>
      </c>
      <c r="D68" s="120"/>
      <c r="E68" s="121"/>
      <c r="F68" s="122"/>
    </row>
    <row r="69" spans="1:13" ht="16.5" customHeight="1">
      <c r="A69" s="112">
        <v>5</v>
      </c>
      <c r="B69" s="119">
        <v>98000</v>
      </c>
      <c r="D69" s="120"/>
      <c r="E69" s="121"/>
      <c r="F69" s="122"/>
    </row>
    <row r="70" spans="1:13" ht="16.5" customHeight="1">
      <c r="A70" s="112">
        <v>6</v>
      </c>
      <c r="B70" s="119">
        <v>104000</v>
      </c>
      <c r="D70" s="120"/>
      <c r="E70" s="121"/>
      <c r="F70" s="122"/>
    </row>
    <row r="71" spans="1:13" ht="16.5" customHeight="1">
      <c r="A71" s="112">
        <v>7</v>
      </c>
      <c r="B71" s="119">
        <v>110000</v>
      </c>
      <c r="D71" s="120"/>
      <c r="E71" s="121"/>
      <c r="F71" s="122"/>
    </row>
    <row r="72" spans="1:13" ht="16.5" customHeight="1">
      <c r="A72" s="112">
        <v>8</v>
      </c>
      <c r="B72" s="119">
        <v>118000</v>
      </c>
      <c r="D72" s="120"/>
      <c r="E72" s="129"/>
      <c r="F72" s="130"/>
    </row>
    <row r="73" spans="1:13" ht="16.5" customHeight="1">
      <c r="A73" s="112">
        <v>9</v>
      </c>
      <c r="B73" s="119">
        <v>126000</v>
      </c>
      <c r="D73" s="120"/>
      <c r="E73" s="121"/>
      <c r="F73" s="122"/>
    </row>
    <row r="74" spans="1:13" ht="16.5" customHeight="1">
      <c r="A74" s="112">
        <v>10</v>
      </c>
      <c r="B74" s="119">
        <v>134000</v>
      </c>
      <c r="D74" s="120"/>
      <c r="E74" s="121"/>
      <c r="F74" s="122"/>
    </row>
    <row r="75" spans="1:13" ht="16.5" customHeight="1">
      <c r="A75" s="112">
        <v>11</v>
      </c>
      <c r="B75" s="119">
        <v>142000</v>
      </c>
      <c r="D75" s="120"/>
      <c r="E75" s="121"/>
      <c r="F75" s="122"/>
    </row>
    <row r="76" spans="1:13" ht="16.5" customHeight="1">
      <c r="A76" s="112">
        <v>12</v>
      </c>
      <c r="B76" s="119">
        <v>150000</v>
      </c>
      <c r="D76" s="120"/>
      <c r="E76" s="121"/>
      <c r="F76" s="122"/>
    </row>
    <row r="77" spans="1:13" ht="16.5" customHeight="1">
      <c r="A77" s="112">
        <v>13</v>
      </c>
      <c r="B77" s="119">
        <v>160000</v>
      </c>
      <c r="D77" s="120"/>
      <c r="E77" s="121"/>
      <c r="F77" s="122"/>
    </row>
    <row r="78" spans="1:13" ht="16.5" customHeight="1">
      <c r="A78" s="112">
        <v>14</v>
      </c>
      <c r="B78" s="119">
        <v>170000</v>
      </c>
      <c r="D78" s="120"/>
      <c r="E78" s="121"/>
      <c r="F78" s="122"/>
    </row>
    <row r="79" spans="1:13" ht="16.5" customHeight="1">
      <c r="A79" s="112">
        <v>15</v>
      </c>
      <c r="B79" s="119">
        <v>180000</v>
      </c>
      <c r="D79" s="120"/>
      <c r="E79" s="121"/>
      <c r="F79" s="122"/>
    </row>
    <row r="80" spans="1:13" ht="16.5" customHeight="1">
      <c r="A80" s="112">
        <v>16</v>
      </c>
      <c r="B80" s="119">
        <v>190000</v>
      </c>
    </row>
    <row r="81" spans="1:9" ht="16.5" customHeight="1">
      <c r="A81" s="112">
        <v>17</v>
      </c>
      <c r="B81" s="119">
        <v>200000</v>
      </c>
    </row>
    <row r="82" spans="1:9" ht="16.5" customHeight="1">
      <c r="A82" s="112">
        <v>18</v>
      </c>
      <c r="B82" s="119">
        <v>220000</v>
      </c>
    </row>
    <row r="83" spans="1:9" ht="16.5" customHeight="1">
      <c r="A83" s="112">
        <v>19</v>
      </c>
      <c r="B83" s="119">
        <v>240000</v>
      </c>
    </row>
    <row r="84" spans="1:9" ht="16.5" customHeight="1">
      <c r="A84" s="112">
        <v>20</v>
      </c>
      <c r="B84" s="119">
        <v>260000</v>
      </c>
    </row>
    <row r="85" spans="1:9" ht="16.5" customHeight="1">
      <c r="A85" s="112">
        <v>21</v>
      </c>
      <c r="B85" s="119">
        <v>280000</v>
      </c>
    </row>
    <row r="86" spans="1:9" ht="16.5" customHeight="1">
      <c r="A86" s="112">
        <v>22</v>
      </c>
      <c r="B86" s="119">
        <v>300000</v>
      </c>
    </row>
    <row r="87" spans="1:9" ht="16.5" customHeight="1">
      <c r="A87" s="112">
        <v>23</v>
      </c>
      <c r="B87" s="119">
        <v>320000</v>
      </c>
    </row>
    <row r="88" spans="1:9" ht="16.5" customHeight="1">
      <c r="A88" s="112">
        <v>24</v>
      </c>
      <c r="B88" s="119">
        <v>340000</v>
      </c>
    </row>
    <row r="89" spans="1:9" ht="16.5" customHeight="1">
      <c r="A89" s="112">
        <v>25</v>
      </c>
      <c r="B89" s="119">
        <v>360000</v>
      </c>
    </row>
    <row r="90" spans="1:9" ht="16.5" customHeight="1">
      <c r="A90" s="112">
        <v>26</v>
      </c>
      <c r="B90" s="119">
        <v>380000</v>
      </c>
    </row>
    <row r="91" spans="1:9" ht="16.5" customHeight="1">
      <c r="A91" s="112">
        <v>27</v>
      </c>
      <c r="B91" s="119">
        <v>410000</v>
      </c>
      <c r="D91" s="110" t="s">
        <v>83</v>
      </c>
      <c r="E91" s="110"/>
      <c r="F91" s="110"/>
      <c r="G91" s="110"/>
    </row>
    <row r="92" spans="1:9" ht="16.5" customHeight="1" thickBot="1">
      <c r="A92" s="112">
        <v>28</v>
      </c>
      <c r="B92" s="119">
        <v>440000</v>
      </c>
      <c r="D92" s="110"/>
      <c r="E92" s="110"/>
      <c r="F92" s="110"/>
      <c r="G92" s="110"/>
    </row>
    <row r="93" spans="1:9" ht="16.5" customHeight="1">
      <c r="A93" s="112">
        <v>29</v>
      </c>
      <c r="B93" s="119">
        <v>470000</v>
      </c>
      <c r="D93" s="116" t="s">
        <v>86</v>
      </c>
      <c r="E93" s="117" t="s">
        <v>87</v>
      </c>
      <c r="F93" s="117" t="s">
        <v>88</v>
      </c>
      <c r="G93" s="118" t="s">
        <v>89</v>
      </c>
    </row>
    <row r="94" spans="1:9" ht="16.5" customHeight="1">
      <c r="A94" s="112">
        <v>30</v>
      </c>
      <c r="B94" s="119">
        <v>470770</v>
      </c>
      <c r="C94" s="119">
        <v>500000</v>
      </c>
      <c r="D94" s="123">
        <v>3</v>
      </c>
      <c r="E94" s="20" t="s">
        <v>90</v>
      </c>
      <c r="F94" s="20" t="s">
        <v>91</v>
      </c>
      <c r="G94" s="124">
        <v>1925</v>
      </c>
      <c r="I94" s="125" t="s">
        <v>92</v>
      </c>
    </row>
    <row r="95" spans="1:9" ht="16.5" customHeight="1">
      <c r="A95" s="112">
        <v>31</v>
      </c>
      <c r="B95" s="119">
        <v>470770</v>
      </c>
      <c r="C95" s="119">
        <v>530000</v>
      </c>
      <c r="D95" s="123">
        <v>4</v>
      </c>
      <c r="E95" s="20" t="s">
        <v>93</v>
      </c>
      <c r="F95" s="20" t="s">
        <v>94</v>
      </c>
      <c r="G95" s="124">
        <v>1988</v>
      </c>
      <c r="I95" s="125" t="s">
        <v>90</v>
      </c>
    </row>
    <row r="96" spans="1:9" ht="16.5" customHeight="1" thickBot="1">
      <c r="A96" s="112">
        <v>32</v>
      </c>
      <c r="B96" s="119">
        <v>470770</v>
      </c>
      <c r="C96" s="119">
        <v>560000</v>
      </c>
      <c r="D96" s="126">
        <v>5</v>
      </c>
      <c r="E96" s="127" t="s">
        <v>95</v>
      </c>
      <c r="F96" s="127" t="s">
        <v>96</v>
      </c>
      <c r="G96" s="128">
        <v>2018</v>
      </c>
      <c r="I96" s="1" t="s">
        <v>93</v>
      </c>
    </row>
    <row r="97" spans="1:3" ht="16.5" customHeight="1">
      <c r="A97" s="112">
        <v>33</v>
      </c>
      <c r="B97" s="119">
        <v>470770</v>
      </c>
      <c r="C97" s="119">
        <v>590000</v>
      </c>
    </row>
    <row r="98" spans="1:3" ht="16.5" customHeight="1">
      <c r="A98" s="112">
        <v>34</v>
      </c>
      <c r="B98" s="119">
        <v>470770</v>
      </c>
      <c r="C98" s="119">
        <v>620000</v>
      </c>
    </row>
    <row r="99" spans="1:3" ht="16.5" customHeight="1">
      <c r="A99" s="112">
        <v>35</v>
      </c>
      <c r="B99" s="119">
        <v>470770</v>
      </c>
      <c r="C99" s="119">
        <v>650000</v>
      </c>
    </row>
    <row r="100" spans="1:3" ht="16.5" customHeight="1">
      <c r="A100" s="112">
        <v>36</v>
      </c>
      <c r="B100" s="119">
        <v>470770</v>
      </c>
      <c r="C100" s="119">
        <v>680000</v>
      </c>
    </row>
    <row r="101" spans="1:3" ht="16.5" customHeight="1">
      <c r="A101" s="112">
        <v>37</v>
      </c>
      <c r="B101" s="119">
        <v>470770</v>
      </c>
      <c r="C101" s="119">
        <v>710000</v>
      </c>
    </row>
    <row r="102" spans="1:3" ht="16.5" customHeight="1">
      <c r="A102" s="112">
        <v>38</v>
      </c>
      <c r="B102" s="119">
        <v>470770</v>
      </c>
      <c r="C102" s="119">
        <v>750000</v>
      </c>
    </row>
    <row r="103" spans="1:3" ht="16.5" customHeight="1">
      <c r="A103" s="112">
        <v>39</v>
      </c>
      <c r="B103" s="119">
        <v>470770</v>
      </c>
      <c r="C103" s="119">
        <v>790000</v>
      </c>
    </row>
    <row r="104" spans="1:3" ht="16.5" customHeight="1">
      <c r="A104" s="112">
        <v>40</v>
      </c>
      <c r="B104" s="119">
        <v>470770</v>
      </c>
      <c r="C104" s="119">
        <v>830000</v>
      </c>
    </row>
    <row r="105" spans="1:3" ht="16.5" customHeight="1">
      <c r="A105" s="112">
        <v>41</v>
      </c>
      <c r="B105" s="119">
        <v>470770</v>
      </c>
      <c r="C105" s="119">
        <v>880000</v>
      </c>
    </row>
    <row r="106" spans="1:3" ht="16.5" customHeight="1">
      <c r="A106" s="112">
        <v>42</v>
      </c>
      <c r="B106" s="119">
        <v>470770</v>
      </c>
      <c r="C106" s="119">
        <v>930000</v>
      </c>
    </row>
    <row r="107" spans="1:3" ht="16.5" customHeight="1">
      <c r="A107" s="112">
        <v>43</v>
      </c>
      <c r="B107" s="119">
        <v>470770</v>
      </c>
      <c r="C107" s="119">
        <v>980000</v>
      </c>
    </row>
    <row r="108" spans="1:3" ht="16.5" customHeight="1">
      <c r="A108" s="112">
        <v>44</v>
      </c>
      <c r="B108" s="119">
        <v>470770</v>
      </c>
      <c r="C108" s="131">
        <v>1030000</v>
      </c>
    </row>
    <row r="109" spans="1:3" ht="16.5" customHeight="1">
      <c r="A109" s="112">
        <v>45</v>
      </c>
      <c r="B109" s="119">
        <v>470770</v>
      </c>
      <c r="C109" s="131">
        <v>1090000</v>
      </c>
    </row>
    <row r="110" spans="1:3" ht="16.5" customHeight="1">
      <c r="A110" s="112">
        <v>46</v>
      </c>
      <c r="B110" s="119">
        <v>470770</v>
      </c>
      <c r="C110" s="131">
        <v>1150000</v>
      </c>
    </row>
    <row r="111" spans="1:3" ht="16.5" customHeight="1">
      <c r="A111" s="112">
        <v>47</v>
      </c>
      <c r="B111" s="119">
        <v>470770</v>
      </c>
      <c r="C111" s="131">
        <v>1210000</v>
      </c>
    </row>
    <row r="112" spans="1:3" ht="16.5" customHeight="1">
      <c r="A112" s="112">
        <v>48</v>
      </c>
      <c r="B112" s="119">
        <v>470770</v>
      </c>
      <c r="C112" s="131">
        <v>1270000</v>
      </c>
    </row>
    <row r="113" spans="1:14" ht="16.5" customHeight="1">
      <c r="A113" s="112">
        <v>49</v>
      </c>
      <c r="B113" s="119">
        <v>470770</v>
      </c>
      <c r="C113" s="131">
        <v>1330000</v>
      </c>
      <c r="M113" s="132"/>
      <c r="N113" s="132"/>
    </row>
    <row r="114" spans="1:14" ht="16.5" customHeight="1">
      <c r="A114" s="112">
        <v>50</v>
      </c>
      <c r="B114" s="119">
        <v>470770</v>
      </c>
      <c r="C114" s="131">
        <v>1390000</v>
      </c>
    </row>
    <row r="115" spans="1:14">
      <c r="A115" s="132"/>
      <c r="B115" s="132"/>
    </row>
  </sheetData>
  <mergeCells count="6">
    <mergeCell ref="B2:B3"/>
    <mergeCell ref="C2:E2"/>
    <mergeCell ref="I4:K4"/>
    <mergeCell ref="B33:B34"/>
    <mergeCell ref="C33:E33"/>
    <mergeCell ref="I34:K35"/>
  </mergeCells>
  <phoneticPr fontId="1"/>
  <pageMargins left="0.39370078740157483" right="0.19685039370078741" top="0.98425196850393704" bottom="0.78740157480314965"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（裏面）注意事項 </vt:lpstr>
      <vt:lpstr>計算</vt:lpstr>
      <vt:lpstr>'（裏面）注意事項 '!Print_Area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峯尾　昂太郎</dc:creator>
  <cp:lastModifiedBy>共済組合（飯田　瑞生）</cp:lastModifiedBy>
  <cp:lastPrinted>2025-06-27T02:41:15Z</cp:lastPrinted>
  <dcterms:created xsi:type="dcterms:W3CDTF">2015-06-05T18:19:34Z</dcterms:created>
  <dcterms:modified xsi:type="dcterms:W3CDTF">2025-07-03T08:01:58Z</dcterms:modified>
</cp:coreProperties>
</file>